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G:\Unidades compartidas\MyCFO\01. Controles ISR\2024\Carolina García\Edasi\Actualización\"/>
    </mc:Choice>
  </mc:AlternateContent>
  <xr:revisionPtr revIDLastSave="0" documentId="13_ncr:1_{102F36BF-6689-44C4-87FE-0D4AAF35D048}" xr6:coauthVersionLast="47" xr6:coauthVersionMax="47" xr10:uidLastSave="{00000000-0000-0000-0000-000000000000}"/>
  <bookViews>
    <workbookView xWindow="28680" yWindow="-120" windowWidth="29040" windowHeight="15720" firstSheet="4" activeTab="17" xr2:uid="{00000000-000D-0000-FFFF-FFFF00000000}"/>
  </bookViews>
  <sheets>
    <sheet name="Portada" sheetId="1" r:id="rId1"/>
    <sheet name="BZ" sheetId="2" r:id="rId2"/>
    <sheet name="Clasificaciones" sheetId="3" r:id="rId3"/>
    <sheet name="ESF" sheetId="4" r:id="rId4"/>
    <sheet name="ER" sheetId="5" r:id="rId5"/>
    <sheet name="FE" sheetId="6" state="hidden" r:id="rId6"/>
    <sheet name="CCC" sheetId="7" state="hidden" r:id="rId7"/>
    <sheet name="Pérdidas" sheetId="8" r:id="rId8"/>
    <sheet name="AAXI " sheetId="9" r:id="rId9"/>
    <sheet name="CUCA" sheetId="10" r:id="rId10"/>
    <sheet name="CUFIN" sheetId="11" r:id="rId11"/>
    <sheet name="UFIN" sheetId="12" r:id="rId12"/>
    <sheet name="INPC" sheetId="13" r:id="rId13"/>
    <sheet name="Ing - Ded" sheetId="14" r:id="rId14"/>
    <sheet name="Conciliación" sheetId="15" r:id="rId15"/>
    <sheet name="Datos Adicionales" sheetId="16" r:id="rId16"/>
    <sheet name="Determinación" sheetId="17" r:id="rId17"/>
    <sheet name="Resumen" sheetId="18" r:id="rId18"/>
  </sheets>
  <externalReferences>
    <externalReference r:id="rId19"/>
    <externalReference r:id="rId20"/>
  </externalReferences>
  <definedNames>
    <definedName name="_________________CED1">#REF!</definedName>
    <definedName name="_________________CED2">#REF!</definedName>
    <definedName name="________________CAS1">#REF!</definedName>
    <definedName name="________________CED1">#REF!</definedName>
    <definedName name="________________CED2">#REF!</definedName>
    <definedName name="_______________CAS1">#REF!</definedName>
    <definedName name="_______________CED1">#REF!</definedName>
    <definedName name="_______________CED2">#REF!</definedName>
    <definedName name="_______________iva12">#REF!</definedName>
    <definedName name="______________CAS1">#REF!</definedName>
    <definedName name="______________CED1">#REF!</definedName>
    <definedName name="______________CED2">#REF!</definedName>
    <definedName name="______________iva12">#REF!</definedName>
    <definedName name="_____________CAS1">#REF!</definedName>
    <definedName name="_____________CED1">#REF!</definedName>
    <definedName name="_____________CED2">#REF!</definedName>
    <definedName name="_____________iva12">#REF!</definedName>
    <definedName name="____________CAS1">#REF!</definedName>
    <definedName name="____________CED1">#REF!</definedName>
    <definedName name="____________CED2">#REF!</definedName>
    <definedName name="____________iva12">#REF!</definedName>
    <definedName name="___________CAS1">#REF!</definedName>
    <definedName name="___________CED1">#REF!</definedName>
    <definedName name="___________CED2">#REF!</definedName>
    <definedName name="___________iva12">#REF!</definedName>
    <definedName name="__________CAS1">#REF!</definedName>
    <definedName name="__________CED1">#REF!</definedName>
    <definedName name="__________CED2">#REF!</definedName>
    <definedName name="__________iva12">#REF!</definedName>
    <definedName name="__________IVA2">#REF!</definedName>
    <definedName name="_________CAS1">#REF!</definedName>
    <definedName name="_________CED1">#REF!</definedName>
    <definedName name="_________CED2">#REF!</definedName>
    <definedName name="_________iva12">#REF!</definedName>
    <definedName name="_________IVA2">#REF!</definedName>
    <definedName name="________CAS1">#REF!</definedName>
    <definedName name="________CED1">#REF!</definedName>
    <definedName name="________CED2">#REF!</definedName>
    <definedName name="________iva12">#REF!</definedName>
    <definedName name="________IVA2">#REF!</definedName>
    <definedName name="_______CAS1">#REF!</definedName>
    <definedName name="_______CED1">#REF!</definedName>
    <definedName name="_______CED2">#REF!</definedName>
    <definedName name="_______iva12">#REF!</definedName>
    <definedName name="_______IVA2">#REF!</definedName>
    <definedName name="______CAS1">#REF!</definedName>
    <definedName name="______CED1">#REF!</definedName>
    <definedName name="______CED2">#REF!</definedName>
    <definedName name="______iva12">#REF!</definedName>
    <definedName name="______IVA2">#REF!</definedName>
    <definedName name="_____CAS1">#REF!</definedName>
    <definedName name="_____CED1">#REF!</definedName>
    <definedName name="_____CED2">#REF!</definedName>
    <definedName name="_____iva12">#REF!</definedName>
    <definedName name="_____IVA2">#REF!</definedName>
    <definedName name="____CAS1">#REF!</definedName>
    <definedName name="____CED1">#REF!</definedName>
    <definedName name="____CED2">#REF!</definedName>
    <definedName name="____iva12">#REF!</definedName>
    <definedName name="____IVA2">#REF!</definedName>
    <definedName name="___CAS1">#REF!</definedName>
    <definedName name="___CED1">#REF!</definedName>
    <definedName name="___CED2">#REF!</definedName>
    <definedName name="___ene01">#REF!</definedName>
    <definedName name="___feb01">#REF!</definedName>
    <definedName name="___iva12">#REF!</definedName>
    <definedName name="___IVA2">#REF!</definedName>
    <definedName name="___mzo01">#REF!</definedName>
    <definedName name="___TA1">#REF!</definedName>
    <definedName name="___TA11">#REF!</definedName>
    <definedName name="___TA2">#REF!</definedName>
    <definedName name="___TA21">#REF!</definedName>
    <definedName name="___TA3">#REF!</definedName>
    <definedName name="___TA31">#REF!</definedName>
    <definedName name="__123Gracp_D1">#REF!</definedName>
    <definedName name="__123Graph_A">#REF!</definedName>
    <definedName name="__123Graph_B">#REF!</definedName>
    <definedName name="__123Graph_D">#REF!</definedName>
    <definedName name="__123Graph_D1">#REF!</definedName>
    <definedName name="__123Graph_D2">#REF!</definedName>
    <definedName name="__CAS1">#REF!</definedName>
    <definedName name="__CED1">#REF!</definedName>
    <definedName name="__CED2">#REF!</definedName>
    <definedName name="__ene01">#REF!</definedName>
    <definedName name="__ene03">#REF!</definedName>
    <definedName name="__feb01">#REF!</definedName>
    <definedName name="__iva12">#REF!</definedName>
    <definedName name="__IVA2">#REF!</definedName>
    <definedName name="__mzo01">#REF!</definedName>
    <definedName name="__RES1">#REF!</definedName>
    <definedName name="__RES2">#REF!</definedName>
    <definedName name="__TA1">#REF!</definedName>
    <definedName name="__TA11">#REF!</definedName>
    <definedName name="__TA2">#REF!</definedName>
    <definedName name="__TA21">#REF!</definedName>
    <definedName name="__TA3">#REF!</definedName>
    <definedName name="__TA31">#REF!</definedName>
    <definedName name="_6105">#REF!</definedName>
    <definedName name="_CAS1">#REF!</definedName>
    <definedName name="_CED1">#REF!</definedName>
    <definedName name="_CED2">#REF!</definedName>
    <definedName name="_Dist_Values">#REF!</definedName>
    <definedName name="_ene01">#REF!</definedName>
    <definedName name="_feb01">#REF!</definedName>
    <definedName name="_Fill">#REF!</definedName>
    <definedName name="_xlnm._FilterDatabase" localSheetId="1" hidden="1">BZ!$B$18:$L$73</definedName>
    <definedName name="_iva12">#REF!</definedName>
    <definedName name="_IVA2">#REF!</definedName>
    <definedName name="_Key1">#REF!</definedName>
    <definedName name="_Key2">#REF!</definedName>
    <definedName name="_mzo01">#REF!</definedName>
    <definedName name="_Order1">0</definedName>
    <definedName name="_Order2">255</definedName>
    <definedName name="_Parse_In">#REF!</definedName>
    <definedName name="_Parse_Out">#REF!</definedName>
    <definedName name="_Sort">#REF!</definedName>
    <definedName name="_TA1">#REF!</definedName>
    <definedName name="_TA11">#REF!</definedName>
    <definedName name="_TA2">#REF!</definedName>
    <definedName name="_TA21">#REF!</definedName>
    <definedName name="_TA3">#REF!</definedName>
    <definedName name="_TA31">#REF!</definedName>
    <definedName name="_Table2_Out">#REF!</definedName>
    <definedName name="A">#REF!</definedName>
    <definedName name="A_impresión_IM">#REF!</definedName>
    <definedName name="AA" localSheetId="10">{"BALGRAL",#N/A,FALSE,"BALANCE GRAL";"EDORES",#N/A,FALSE,"EDO RDOS"}</definedName>
    <definedName name="AA" localSheetId="12">{"BALGRAL",#N/A,FALSE,"BALANCE GRAL";"EDORES",#N/A,FALSE,"EDO RDOS"}</definedName>
    <definedName name="AA" localSheetId="11">{"BALGRAL",#N/A,FALSE,"BALANCE GRAL";"EDORES",#N/A,FALSE,"EDO RDOS"}</definedName>
    <definedName name="AA">{"BALGRAL",#N/A,FALSE,"BALANCE GRAL";"EDORES",#N/A,FALSE,"EDO RDOS"}</definedName>
    <definedName name="AB" localSheetId="10">{#N/A,#N/A,FALSE,"Aging Summary";#N/A,#N/A,FALSE,"Ratio Analysis";#N/A,#N/A,FALSE,"Test 120 Day Accts";#N/A,#N/A,FALSE,"Tickmarks"}</definedName>
    <definedName name="AB" localSheetId="12">{#N/A,#N/A,FALSE,"Aging Summary";#N/A,#N/A,FALSE,"Ratio Analysis";#N/A,#N/A,FALSE,"Test 120 Day Accts";#N/A,#N/A,FALSE,"Tickmarks"}</definedName>
    <definedName name="AB" localSheetId="11">{#N/A,#N/A,FALSE,"Aging Summary";#N/A,#N/A,FALSE,"Ratio Analysis";#N/A,#N/A,FALSE,"Test 120 Day Accts";#N/A,#N/A,FALSE,"Tickmarks"}</definedName>
    <definedName name="AB">{#N/A,#N/A,FALSE,"Aging Summary";#N/A,#N/A,FALSE,"Ratio Analysis";#N/A,#N/A,FALSE,"Test 120 Day Accts";#N/A,#N/A,FALSE,"Tickmarks"}</definedName>
    <definedName name="abr">#REF!</definedName>
    <definedName name="abr_3">#REF!</definedName>
    <definedName name="ABRIL">#REF!</definedName>
    <definedName name="Access_Button">"Loan_Front_End_Input_List"</definedName>
    <definedName name="AccessDatabase">"C:\My Documents\DAVE\MODELS\Cash at Risk\Loan Front End.mdb"</definedName>
    <definedName name="ACREABR">#REF!</definedName>
    <definedName name="ACREAGO">#REF!</definedName>
    <definedName name="ACREDIC">#REF!</definedName>
    <definedName name="acreedores.diversos.dólares.petersen.publishing">#REF!</definedName>
    <definedName name="acreedores.diversos.dólares.reed.travel.group">#REF!</definedName>
    <definedName name="acreedores.diversos.dólares.resumen">#REF!</definedName>
    <definedName name="acreedores.diversos.dólares.scuba.diving.publicidad">#REF!</definedName>
    <definedName name="acreedores.diversos.dólares.worth.international">#REF!</definedName>
    <definedName name="ACREENE">#REF!</definedName>
    <definedName name="ACREFEB">#REF!</definedName>
    <definedName name="ACREJUL">#REF!</definedName>
    <definedName name="ACREJUN">#REF!</definedName>
    <definedName name="ACREMAY">#REF!</definedName>
    <definedName name="ACREMZO">#REF!</definedName>
    <definedName name="ACRENOV">#REF!</definedName>
    <definedName name="ACREOCT">#REF!</definedName>
    <definedName name="ACRESEP">#REF!</definedName>
    <definedName name="ACUMULADO">#REF!</definedName>
    <definedName name="AFORE_Rep0">#REF!</definedName>
    <definedName name="AFORE_Rep1">#REF!</definedName>
    <definedName name="AFORE_Rep1_D">#REF!</definedName>
    <definedName name="AFORE_Rep2">#REF!</definedName>
    <definedName name="AGO">#REF!</definedName>
    <definedName name="AGOSTO">#REF!</definedName>
    <definedName name="AI1ER">#REF!</definedName>
    <definedName name="AI2DO">#REF!</definedName>
    <definedName name="AICUFIN">#REF!</definedName>
    <definedName name="AIDIFCUF">#REF!</definedName>
    <definedName name="AIPOND">#REF!</definedName>
    <definedName name="AISUM">#REF!</definedName>
    <definedName name="AIUFIN">#REF!</definedName>
    <definedName name="ajustes">#REF!</definedName>
    <definedName name="analiscombimex" localSheetId="10">{"BALGRAL",#N/A,FALSE,"BALANCE GRAL";"EDORES",#N/A,FALSE,"EDO RDOS"}</definedName>
    <definedName name="analiscombimex" localSheetId="12">{"BALGRAL",#N/A,FALSE,"BALANCE GRAL";"EDORES",#N/A,FALSE,"EDO RDOS"}</definedName>
    <definedName name="analiscombimex" localSheetId="11">{"BALGRAL",#N/A,FALSE,"BALANCE GRAL";"EDORES",#N/A,FALSE,"EDO RDOS"}</definedName>
    <definedName name="analiscombimex">{"BALGRAL",#N/A,FALSE,"BALANCE GRAL";"EDORES",#N/A,FALSE,"EDO RDOS"}</definedName>
    <definedName name="analiscombimexB" localSheetId="10">{"BALGRAL",#N/A,FALSE,"BALANCE GRAL";"EDORES",#N/A,FALSE,"EDO RDOS"}</definedName>
    <definedName name="analiscombimexB" localSheetId="12">{"BALGRAL",#N/A,FALSE,"BALANCE GRAL";"EDORES",#N/A,FALSE,"EDO RDOS"}</definedName>
    <definedName name="analiscombimexB" localSheetId="11">{"BALGRAL",#N/A,FALSE,"BALANCE GRAL";"EDORES",#N/A,FALSE,"EDO RDOS"}</definedName>
    <definedName name="analiscombimexB">{"BALGRAL",#N/A,FALSE,"BALANCE GRAL";"EDORES",#N/A,FALSE,"EDO RDOS"}</definedName>
    <definedName name="ANOACT">#REF!</definedName>
    <definedName name="anscount">2</definedName>
    <definedName name="Año">#REF!</definedName>
    <definedName name="AREA_1">#REF!</definedName>
    <definedName name="Area_10">#REF!</definedName>
    <definedName name="Area_11">#REF!</definedName>
    <definedName name="area_12">#REF!</definedName>
    <definedName name="Area_15">#REF!</definedName>
    <definedName name="Area_16">#REF!</definedName>
    <definedName name="Area_2">#REF!</definedName>
    <definedName name="Area_3">#REF!</definedName>
    <definedName name="Area_4">#REF!</definedName>
    <definedName name="Area_5">#REF!</definedName>
    <definedName name="Area_6">#REF!</definedName>
    <definedName name="Area_7">#REF!</definedName>
    <definedName name="Area_8">#REF!</definedName>
    <definedName name="Area_9">#REF!</definedName>
    <definedName name="AREA12">#REF!</definedName>
    <definedName name="Area12N">#REF!</definedName>
    <definedName name="AS2DocOpenMode">"AS2DocumentEdit"</definedName>
    <definedName name="AS2HasNoAutoHeaderFooter">" "</definedName>
    <definedName name="AS2NamedRange">9</definedName>
    <definedName name="AS2ReportLS">1</definedName>
    <definedName name="AS2StaticLS">#REF!</definedName>
    <definedName name="AS2SyncStepLS">0</definedName>
    <definedName name="AS2TickmarkLS" localSheetId="10">#REF!</definedName>
    <definedName name="AS2TickmarkLS">#REF!</definedName>
    <definedName name="AS2VersionLS">300</definedName>
    <definedName name="asas">#REF!</definedName>
    <definedName name="asdf">#REF!</definedName>
    <definedName name="AuditoríaAl">#REF!</definedName>
    <definedName name="AYP">#REF!</definedName>
    <definedName name="BalType">TRUE</definedName>
    <definedName name="bancomer.111.2005.negativo">#REF!</definedName>
    <definedName name="Bancos">#REF!</definedName>
    <definedName name="bancrecer.111.2008">#REF!</definedName>
    <definedName name="BASE">#REF!</definedName>
    <definedName name="BASEACTIAE1">#REF!</definedName>
    <definedName name="BASEACTIAE2">#REF!</definedName>
    <definedName name="BASEACTIAE3">#REF!</definedName>
    <definedName name="BASEACTIAE4">#REF!</definedName>
    <definedName name="BASEACTIAE5">#REF!</definedName>
    <definedName name="BASEACTIAE6">#REF!</definedName>
    <definedName name="BASEFINIAE1">#REF!</definedName>
    <definedName name="BASEFINIAE2">#REF!</definedName>
    <definedName name="BASEFINIAE3">#REF!</definedName>
    <definedName name="BASEFINIAE4">#REF!</definedName>
    <definedName name="BASEFINIAE5">#REF!</definedName>
    <definedName name="BASEFINIAE6">#REF!</definedName>
    <definedName name="BG_Del">15</definedName>
    <definedName name="BG_Ins">4</definedName>
    <definedName name="BG_Mod">6</definedName>
    <definedName name="bital.cozumel.nacional.111.2013">#REF!</definedName>
    <definedName name="bital.cozumel.nacional.111.2013.negativo">#REF!</definedName>
    <definedName name="bital.cozumel.nacional.111.2014">#REF!</definedName>
    <definedName name="bital.mty.dólares.111.2011">#REF!</definedName>
    <definedName name="bital.mty.dólares.111.2011.negativo">#REF!</definedName>
    <definedName name="bital.mty.nacional.111.2012">#REF!</definedName>
    <definedName name="bueno" localSheetId="10">{"BALGRAL",#N/A,FALSE,"BALANCE GRAL";"EDORES",#N/A,FALSE,"EDO RDOS"}</definedName>
    <definedName name="bueno" localSheetId="12">{"BALGRAL",#N/A,FALSE,"BALANCE GRAL";"EDORES",#N/A,FALSE,"EDO RDOS"}</definedName>
    <definedName name="bueno" localSheetId="11">{"BALGRAL",#N/A,FALSE,"BALANCE GRAL";"EDORES",#N/A,FALSE,"EDO RDOS"}</definedName>
    <definedName name="bueno">{"BALGRAL",#N/A,FALSE,"BALANCE GRAL";"EDORES",#N/A,FALSE,"EDO RDOS"}</definedName>
    <definedName name="buenoB" localSheetId="10">{"BALGRAL",#N/A,FALSE,"BALANCE GRAL";"EDORES",#N/A,FALSE,"EDO RDOS"}</definedName>
    <definedName name="buenoB" localSheetId="12">{"BALGRAL",#N/A,FALSE,"BALANCE GRAL";"EDORES",#N/A,FALSE,"EDO RDOS"}</definedName>
    <definedName name="buenoB" localSheetId="11">{"BALGRAL",#N/A,FALSE,"BALANCE GRAL";"EDORES",#N/A,FALSE,"EDO RDOS"}</definedName>
    <definedName name="buenoB">{"BALGRAL",#N/A,FALSE,"BALANCE GRAL";"EDORES",#N/A,FALSE,"EDO RDOS"}</definedName>
    <definedName name="CAJAABR">#REF!</definedName>
    <definedName name="CAJAAGO">#REF!</definedName>
    <definedName name="CAJADIC">#REF!</definedName>
    <definedName name="CAJAENE">#REF!</definedName>
    <definedName name="CAJAFEB">#REF!</definedName>
    <definedName name="CAJAJUL">#REF!</definedName>
    <definedName name="CAJAJUN">#REF!</definedName>
    <definedName name="CAJAMAY">#REF!</definedName>
    <definedName name="CAJAMZO">#REF!</definedName>
    <definedName name="CAJANOV">#REF!</definedName>
    <definedName name="CAJAOCT">#REF!</definedName>
    <definedName name="CAJASEP">#REF!</definedName>
    <definedName name="CARO">#REF!</definedName>
    <definedName name="CAS">#REF!</definedName>
    <definedName name="CAV">#REF!</definedName>
    <definedName name="CC">"*"</definedName>
    <definedName name="Ced_2h13">#REF!</definedName>
    <definedName name="CED2.21">#REF!</definedName>
    <definedName name="CED2.22">#REF!</definedName>
    <definedName name="CED2.26">#REF!</definedName>
    <definedName name="Cia">5</definedName>
    <definedName name="cidic">#REF!</definedName>
    <definedName name="cjnweiofniqwo">#REF!</definedName>
    <definedName name="coeficiente.de.utilidad">#REF!</definedName>
    <definedName name="colombia4" localSheetId="10">{"BALGRAL",#N/A,FALSE,"BALANCE GRAL";"EDORES",#N/A,FALSE,"EDO RDOS"}</definedName>
    <definedName name="colombia4" localSheetId="12">{"BALGRAL",#N/A,FALSE,"BALANCE GRAL";"EDORES",#N/A,FALSE,"EDO RDOS"}</definedName>
    <definedName name="colombia4" localSheetId="11">{"BALGRAL",#N/A,FALSE,"BALANCE GRAL";"EDORES",#N/A,FALSE,"EDO RDOS"}</definedName>
    <definedName name="colombia4">{"BALGRAL",#N/A,FALSE,"BALANCE GRAL";"EDORES",#N/A,FALSE,"EDO RDOS"}</definedName>
    <definedName name="colombia4B" localSheetId="10">{"BALGRAL",#N/A,FALSE,"BALANCE GRAL";"EDORES",#N/A,FALSE,"EDO RDOS"}</definedName>
    <definedName name="colombia4B" localSheetId="12">{"BALGRAL",#N/A,FALSE,"BALANCE GRAL";"EDORES",#N/A,FALSE,"EDO RDOS"}</definedName>
    <definedName name="colombia4B" localSheetId="11">{"BALGRAL",#N/A,FALSE,"BALANCE GRAL";"EDORES",#N/A,FALSE,"EDO RDOS"}</definedName>
    <definedName name="colombia4B">{"BALGRAL",#N/A,FALSE,"BALANCE GRAL";"EDORES",#N/A,FALSE,"EDO RDOS"}</definedName>
    <definedName name="compras">#REF!</definedName>
    <definedName name="Computo">#REF!</definedName>
    <definedName name="conciliación.contable.fiscal">#REF!</definedName>
    <definedName name="CREDITO">#REF!</definedName>
    <definedName name="CREDSALARIO">#REF!</definedName>
    <definedName name="CTA">#REF!</definedName>
    <definedName name="cuadro">#REF!</definedName>
    <definedName name="cuadro_1">#REF!</definedName>
    <definedName name="CUFIN">#REF!</definedName>
    <definedName name="CUFIN1">#REF!</definedName>
    <definedName name="CUFIN1POND">#REF!</definedName>
    <definedName name="Cwvu.Presentation.">#REF!,#REF!,#REF!</definedName>
    <definedName name="Cwvu.Wty._.accrual._.summary.">#REF!,#REF!,#REF!</definedName>
    <definedName name="CXA">#REF!</definedName>
    <definedName name="d">#REF!</definedName>
    <definedName name="Data2" localSheetId="10">{"'Demand Units'!$Z$2:$AF$53"}</definedName>
    <definedName name="Data2" localSheetId="12">{"'Demand Units'!$Z$2:$AF$53"}</definedName>
    <definedName name="Data2" localSheetId="11">{"'Demand Units'!$Z$2:$AF$53"}</definedName>
    <definedName name="Data2">{"'Demand Units'!$Z$2:$AF$53"}</definedName>
    <definedName name="DATOS">#REF!</definedName>
    <definedName name="DBFile">2109802</definedName>
    <definedName name="DBMizar">"ABG"</definedName>
    <definedName name="DBServer">"bgs_afore01"</definedName>
    <definedName name="DD" localSheetId="10">{"DEPN1",#N/A,TRUE,"depn";"DEPN2",#N/A,TRUE,"depn";"ACT1",#N/A,TRUE,"moact";"ACT2",#N/A,TRUE,"moact";"iva1",#N/A,TRUE,"moiva";"RVAS1",#N/A,TRUE,"rvas";"RVAS2",#N/A,TRUE,"rvas";"NODED",#N/A,TRUE,"noded"}</definedName>
    <definedName name="DD" localSheetId="12">{"DEPN1",#N/A,TRUE,"depn";"DEPN2",#N/A,TRUE,"depn";"ACT1",#N/A,TRUE,"moact";"ACT2",#N/A,TRUE,"moact";"iva1",#N/A,TRUE,"moiva";"RVAS1",#N/A,TRUE,"rvas";"RVAS2",#N/A,TRUE,"rvas";"NODED",#N/A,TRUE,"noded"}</definedName>
    <definedName name="DD" localSheetId="11">{"DEPN1",#N/A,TRUE,"depn";"DEPN2",#N/A,TRUE,"depn";"ACT1",#N/A,TRUE,"moact";"ACT2",#N/A,TRUE,"moact";"iva1",#N/A,TRUE,"moiva";"RVAS1",#N/A,TRUE,"rvas";"RVAS2",#N/A,TRUE,"rvas";"NODED",#N/A,TRUE,"noded"}</definedName>
    <definedName name="DD">{"DEPN1",#N/A,TRUE,"depn";"DEPN2",#N/A,TRUE,"depn";"ACT1",#N/A,TRUE,"moact";"ACT2",#N/A,TRUE,"moact";"iva1",#N/A,TRUE,"moiva";"RVAS1",#N/A,TRUE,"rvas";"RVAS2",#N/A,TRUE,"rvas";"NODED",#N/A,TRUE,"noded"}</definedName>
    <definedName name="debt" localSheetId="10">{"BALGRAL",#N/A,FALSE,"BALANCE GRAL";"EDORES",#N/A,FALSE,"EDO RDOS"}</definedName>
    <definedName name="debt" localSheetId="12">{"BALGRAL",#N/A,FALSE,"BALANCE GRAL";"EDORES",#N/A,FALSE,"EDO RDOS"}</definedName>
    <definedName name="debt" localSheetId="11">{"BALGRAL",#N/A,FALSE,"BALANCE GRAL";"EDORES",#N/A,FALSE,"EDO RDOS"}</definedName>
    <definedName name="debt">{"BALGRAL",#N/A,FALSE,"BALANCE GRAL";"EDORES",#N/A,FALSE,"EDO RDOS"}</definedName>
    <definedName name="DEMEX" localSheetId="10">{"BALGRAL",#N/A,FALSE,"BALANCE GRAL";"EDORES",#N/A,FALSE,"EDO RDOS"}</definedName>
    <definedName name="DEMEX" localSheetId="12">{"BALGRAL",#N/A,FALSE,"BALANCE GRAL";"EDORES",#N/A,FALSE,"EDO RDOS"}</definedName>
    <definedName name="DEMEX" localSheetId="11">{"BALGRAL",#N/A,FALSE,"BALANCE GRAL";"EDORES",#N/A,FALSE,"EDO RDOS"}</definedName>
    <definedName name="DEMEX">{"BALGRAL",#N/A,FALSE,"BALANCE GRAL";"EDORES",#N/A,FALSE,"EDO RDOS"}</definedName>
    <definedName name="DEMEXB" localSheetId="10">{"BALGRAL",#N/A,FALSE,"BALANCE GRAL";"EDORES",#N/A,FALSE,"EDO RDOS"}</definedName>
    <definedName name="DEMEXB" localSheetId="12">{"BALGRAL",#N/A,FALSE,"BALANCE GRAL";"EDORES",#N/A,FALSE,"EDO RDOS"}</definedName>
    <definedName name="DEMEXB" localSheetId="11">{"BALGRAL",#N/A,FALSE,"BALANCE GRAL";"EDORES",#N/A,FALSE,"EDO RDOS"}</definedName>
    <definedName name="DEMEXB">{"BALGRAL",#N/A,FALSE,"BALANCE GRAL";"EDORES",#N/A,FALSE,"EDO RDOS"}</definedName>
    <definedName name="DEPGTIAABR">#REF!</definedName>
    <definedName name="DEPGTIAAGO">#REF!</definedName>
    <definedName name="DEPGTIADIC">#REF!</definedName>
    <definedName name="DEPGTIAENE">#REF!</definedName>
    <definedName name="DEPGTIAFEB">#REF!</definedName>
    <definedName name="DEPGTIAJUL">#REF!</definedName>
    <definedName name="DEPGTIAJUN">#REF!</definedName>
    <definedName name="DEPGTIAMAY">#REF!</definedName>
    <definedName name="DEPGTIAMZO">#REF!</definedName>
    <definedName name="DEPGTIANOV">#REF!</definedName>
    <definedName name="DEPGTIAOCT">#REF!</definedName>
    <definedName name="DEPGTIASEP">#REF!</definedName>
    <definedName name="depn.actualizada">#REF!</definedName>
    <definedName name="depn.contable">#REF!</definedName>
    <definedName name="Depreciación" localSheetId="10">{"DEPN1",#N/A,TRUE,"depn";"DEPN2",#N/A,TRUE,"depn";"ACT1",#N/A,TRUE,"moact";"ACT2",#N/A,TRUE,"moact";"iva1",#N/A,TRUE,"moiva";"RVAS1",#N/A,TRUE,"rvas";"RVAS2",#N/A,TRUE,"rvas";"NODED",#N/A,TRUE,"noded"}</definedName>
    <definedName name="Depreciación" localSheetId="12">{"DEPN1",#N/A,TRUE,"depn";"DEPN2",#N/A,TRUE,"depn";"ACT1",#N/A,TRUE,"moact";"ACT2",#N/A,TRUE,"moact";"iva1",#N/A,TRUE,"moiva";"RVAS1",#N/A,TRUE,"rvas";"RVAS2",#N/A,TRUE,"rvas";"NODED",#N/A,TRUE,"noded"}</definedName>
    <definedName name="Depreciación" localSheetId="11">{"DEPN1",#N/A,TRUE,"depn";"DEPN2",#N/A,TRUE,"depn";"ACT1",#N/A,TRUE,"moact";"ACT2",#N/A,TRUE,"moact";"iva1",#N/A,TRUE,"moiva";"RVAS1",#N/A,TRUE,"rvas";"RVAS2",#N/A,TRUE,"rvas";"NODED",#N/A,TRUE,"noded"}</definedName>
    <definedName name="Depreciación">{"DEPN1",#N/A,TRUE,"depn";"DEPN2",#N/A,TRUE,"depn";"ACT1",#N/A,TRUE,"moact";"ACT2",#N/A,TRUE,"moact";"iva1",#N/A,TRUE,"moiva";"RVAS1",#N/A,TRUE,"rvas";"RVAS2",#N/A,TRUE,"rvas";"NODED",#N/A,TRUE,"noded"}</definedName>
    <definedName name="Desde">39448</definedName>
    <definedName name="Deter_PTU">#REF!</definedName>
    <definedName name="DEUDIVABR">#REF!</definedName>
    <definedName name="DEUDIVAGO">#REF!</definedName>
    <definedName name="DEUDIVDIC">#REF!</definedName>
    <definedName name="DEUDIVENE">#REF!</definedName>
    <definedName name="DEUDIVFEB">#REF!</definedName>
    <definedName name="DEUDIVJUL">#REF!</definedName>
    <definedName name="DEUDIVJUN">#REF!</definedName>
    <definedName name="DEUDIVMAY">#REF!</definedName>
    <definedName name="DEUDIVMZO">#REF!</definedName>
    <definedName name="DEUDIVNOV">#REF!</definedName>
    <definedName name="DEUDIVOCT">#REF!</definedName>
    <definedName name="DEUDIVSEP">#REF!</definedName>
    <definedName name="DIC">#REF!</definedName>
    <definedName name="DICIEMBRE">#REF!</definedName>
    <definedName name="DIF">#REF!</definedName>
    <definedName name="DIFERENCIA">#REF!</definedName>
    <definedName name="DIFERENCIAL">#REF!</definedName>
    <definedName name="Director" localSheetId="10">{"PRICING",#N/A,FALSE,"MODEL_ST";"ASSUMPTIONS",#N/A,FALSE,"MODEL_ST";"RENTS",#N/A,FALSE,"MODEL_ST";"RESIDUAL",#N/A,FALSE,"MODEL_ST";"DISCOUNT RATES",#N/A,FALSE,"MODEL_ST"}</definedName>
    <definedName name="Director" localSheetId="12">{"PRICING",#N/A,FALSE,"MODEL_ST";"ASSUMPTIONS",#N/A,FALSE,"MODEL_ST";"RENTS",#N/A,FALSE,"MODEL_ST";"RESIDUAL",#N/A,FALSE,"MODEL_ST";"DISCOUNT RATES",#N/A,FALSE,"MODEL_ST"}</definedName>
    <definedName name="Director" localSheetId="11">{"PRICING",#N/A,FALSE,"MODEL_ST";"ASSUMPTIONS",#N/A,FALSE,"MODEL_ST";"RENTS",#N/A,FALSE,"MODEL_ST";"RESIDUAL",#N/A,FALSE,"MODEL_ST";"DISCOUNT RATES",#N/A,FALSE,"MODEL_ST"}</definedName>
    <definedName name="Director">{"PRICING",#N/A,FALSE,"MODEL_ST";"ASSUMPTIONS",#N/A,FALSE,"MODEL_ST";"RENTS",#N/A,FALSE,"MODEL_ST";"RESIDUAL",#N/A,FALSE,"MODEL_ST";"DISCOUNT RATES",#N/A,FALSE,"MODEL_ST"}</definedName>
    <definedName name="DIV">#REF!</definedName>
    <definedName name="DIVIDENDO">#REF!</definedName>
    <definedName name="dividendos">#REF!</definedName>
    <definedName name="DOCXCOBABR">#REF!</definedName>
    <definedName name="DOCXCOBAGO">#REF!</definedName>
    <definedName name="DOCXCOBDIC">#REF!</definedName>
    <definedName name="DOCXCOBENE">#REF!</definedName>
    <definedName name="DOCXCOBFEB">#REF!</definedName>
    <definedName name="DOCXCOBJUL">#REF!</definedName>
    <definedName name="DOCXCOBJUN">#REF!</definedName>
    <definedName name="DOCXCOBMAY">#REF!</definedName>
    <definedName name="DOCXCOBMZO">#REF!</definedName>
    <definedName name="DOCXCOBNOV">#REF!</definedName>
    <definedName name="DOCXCOBOCT">#REF!</definedName>
    <definedName name="DOCXCOBSEP">#REF!</definedName>
    <definedName name="DOSB" localSheetId="10">{"BALGRAL",#N/A,FALSE,"BALANCE GRAL";"EDORES",#N/A,FALSE,"EDO RDOS"}</definedName>
    <definedName name="DOSB" localSheetId="12">{"BALGRAL",#N/A,FALSE,"BALANCE GRAL";"EDORES",#N/A,FALSE,"EDO RDOS"}</definedName>
    <definedName name="DOSB" localSheetId="11">{"BALGRAL",#N/A,FALSE,"BALANCE GRAL";"EDORES",#N/A,FALSE,"EDO RDOS"}</definedName>
    <definedName name="DOSB">{"BALGRAL",#N/A,FALSE,"BALANCE GRAL";"EDORES",#N/A,FALSE,"EDO RDOS"}</definedName>
    <definedName name="e.r.depns.">#REF!</definedName>
    <definedName name="ED">#REF!</definedName>
    <definedName name="EDIFICIO">#REF!</definedName>
    <definedName name="edificio.y.construcciones">#REF!</definedName>
    <definedName name="edificio.y.construcciones.impac">#REF!</definedName>
    <definedName name="EDORESACU">#REF!</definedName>
    <definedName name="EJERCICIO">#REF!</definedName>
    <definedName name="Empleados">#REF!</definedName>
    <definedName name="Empresa">#REF!</definedName>
    <definedName name="ENAJ">#REF!</definedName>
    <definedName name="ENE">#REF!</definedName>
    <definedName name="ene01_1">#REF!</definedName>
    <definedName name="ENERO">#REF!</definedName>
    <definedName name="EQU.RADIO">#REF!</definedName>
    <definedName name="equipo.de.computo">#REF!</definedName>
    <definedName name="equipo.de.computo.impac">#REF!</definedName>
    <definedName name="equipo.de.transporte">#REF!</definedName>
    <definedName name="equipo.de.transporte.arrendado">#REF!</definedName>
    <definedName name="equipo.de.transporte.arrendado.impac">#REF!</definedName>
    <definedName name="equipo.de.transporte.impac">#REF!</definedName>
    <definedName name="ERNES">#REF!</definedName>
    <definedName name="ERNESTO">#REF!</definedName>
    <definedName name="especiales">#REF!</definedName>
    <definedName name="estado.de.resultados">#REF!</definedName>
    <definedName name="ESTADOCOSTOACUM">#REF!</definedName>
    <definedName name="ESTIMACIONES" localSheetId="10">{"BALGRAL",#N/A,FALSE,"BALANCE GRAL";"EDORES",#N/A,FALSE,"EDO RDOS"}</definedName>
    <definedName name="ESTIMACIONES" localSheetId="12">{"BALGRAL",#N/A,FALSE,"BALANCE GRAL";"EDORES",#N/A,FALSE,"EDO RDOS"}</definedName>
    <definedName name="ESTIMACIONES" localSheetId="11">{"BALGRAL",#N/A,FALSE,"BALANCE GRAL";"EDORES",#N/A,FALSE,"EDO RDOS"}</definedName>
    <definedName name="ESTIMACIONES">{"BALGRAL",#N/A,FALSE,"BALANCE GRAL";"EDORES",#N/A,FALSE,"EDO RDOS"}</definedName>
    <definedName name="ESTIMACIONESB" localSheetId="10">{"BALGRAL",#N/A,FALSE,"BALANCE GRAL";"EDORES",#N/A,FALSE,"EDO RDOS"}</definedName>
    <definedName name="ESTIMACIONESB" localSheetId="12">{"BALGRAL",#N/A,FALSE,"BALANCE GRAL";"EDORES",#N/A,FALSE,"EDO RDOS"}</definedName>
    <definedName name="ESTIMACIONESB" localSheetId="11">{"BALGRAL",#N/A,FALSE,"BALANCE GRAL";"EDORES",#N/A,FALSE,"EDO RDOS"}</definedName>
    <definedName name="ESTIMACIONESB">{"BALGRAL",#N/A,FALSE,"BALANCE GRAL";"EDORES",#N/A,FALSE,"EDO RDOS"}</definedName>
    <definedName name="Excel_BuiltIn__FilterDatabase_1">#REF!</definedName>
    <definedName name="Excel_BuiltIn__FilterDatabase_1_1">#REF!</definedName>
    <definedName name="Excel_BuiltIn__FilterDatabase_10">#REF!</definedName>
    <definedName name="Excel_BuiltIn__FilterDatabase_2">#REF!</definedName>
    <definedName name="Excel_BuiltIn__FilterDatabase_8">#REF!</definedName>
    <definedName name="Excel_BuiltIn_Print_Area_1">#REF!</definedName>
    <definedName name="Excel_BuiltIn_Print_Area_10">#REF!</definedName>
    <definedName name="Excel_BuiltIn_Print_Area_7_1">#REF!</definedName>
    <definedName name="Excel_BuiltIn_Print_Titles_1">#REF!</definedName>
    <definedName name="FAC">#REF!</definedName>
    <definedName name="FAM">#REF!</definedName>
    <definedName name="fas">#REF!</definedName>
    <definedName name="FEB">#REF!</definedName>
    <definedName name="feb01_1">#REF!</definedName>
    <definedName name="FEBRERO">#REF!</definedName>
    <definedName name="fill">#REF!</definedName>
    <definedName name="FPAT">#REF!</definedName>
    <definedName name="FSARIOS" localSheetId="10">{#N/A,#N/A,FALSE,"Aging Summary";#N/A,#N/A,FALSE,"Ratio Analysis";#N/A,#N/A,FALSE,"Test 120 Day Accts";#N/A,#N/A,FALSE,"Tickmarks"}</definedName>
    <definedName name="FSARIOS" localSheetId="12">{#N/A,#N/A,FALSE,"Aging Summary";#N/A,#N/A,FALSE,"Ratio Analysis";#N/A,#N/A,FALSE,"Test 120 Day Accts";#N/A,#N/A,FALSE,"Tickmarks"}</definedName>
    <definedName name="FSARIOS" localSheetId="11">{#N/A,#N/A,FALSE,"Aging Summary";#N/A,#N/A,FALSE,"Ratio Analysis";#N/A,#N/A,FALSE,"Test 120 Day Accts";#N/A,#N/A,FALSE,"Tickmarks"}</definedName>
    <definedName name="FSARIOS">{#N/A,#N/A,FALSE,"Aging Summary";#N/A,#N/A,FALSE,"Ratio Analysis";#N/A,#N/A,FALSE,"Test 120 Day Accts";#N/A,#N/A,FALSE,"Tickmarks"}</definedName>
    <definedName name="FUE">39818.4021064815</definedName>
    <definedName name="FUG">39818.4021064815</definedName>
    <definedName name="FUNYEMPABR">#REF!</definedName>
    <definedName name="FUNYEMPAGO">#REF!</definedName>
    <definedName name="FUNYEMPDIC">#REF!</definedName>
    <definedName name="FUNYEMPENE">#REF!</definedName>
    <definedName name="FUNYEMPFEB">#REF!</definedName>
    <definedName name="FUNYEMPJUL">#REF!</definedName>
    <definedName name="FUNYEMPJUN">#REF!</definedName>
    <definedName name="FUNYEMPMAY">#REF!</definedName>
    <definedName name="FUNYEMPMZO">#REF!</definedName>
    <definedName name="FUNYEMPNOV">#REF!</definedName>
    <definedName name="FUNYEMPOCT">#REF!</definedName>
    <definedName name="FUNYEMPSEP">#REF!</definedName>
    <definedName name="g.n.d.cortesías.y.atenciones">#REF!</definedName>
    <definedName name="g.n.d.gasto.no.deducible">#REF!</definedName>
    <definedName name="g.n.d.gratificaciones.a.terceros">#REF!</definedName>
    <definedName name="gast6s">#REF!</definedName>
    <definedName name="gastos">#REF!</definedName>
    <definedName name="gastos.anticipados.dólares.bork.publishing">#REF!</definedName>
    <definedName name="gastos.anticipados.dólares.christi.ruth.dallas">#REF!</definedName>
    <definedName name="gastos.anticipados.dólares.michael.hannau.enterprises">#REF!</definedName>
    <definedName name="gastos.anticipados.dólares.nor.tex.distributing">#REF!</definedName>
    <definedName name="gastos.anticipados.dólares.resumen">#REF!</definedName>
    <definedName name="gastos.anticipados.dólares.rodales.press.inc">#REF!</definedName>
    <definedName name="gastos.anticipados.dólares.sombrero.tours">#REF!</definedName>
    <definedName name="gastos.anticipados.dólares.vakly.publishing">#REF!</definedName>
    <definedName name="gastos.anticipados.dólares.william.coleman">#REF!</definedName>
    <definedName name="gastos.anticipados.dólares.world.marine.coyote">#REF!</definedName>
    <definedName name="gastos.anticipados.dólares.world.publications.inc">#REF!</definedName>
    <definedName name="gastos.de.instalación">#REF!</definedName>
    <definedName name="gastos.de.instalación.impac">#REF!</definedName>
    <definedName name="gastos.no.deducibles">#REF!</definedName>
    <definedName name="GGP">#REF!</definedName>
    <definedName name="GIJH">#REF!</definedName>
    <definedName name="GrpAcct1">"6410"</definedName>
    <definedName name="GrpLevel">2</definedName>
    <definedName name="Hasta">39813</definedName>
    <definedName name="hoja1">#REF!</definedName>
    <definedName name="hoja2">#REF!</definedName>
    <definedName name="hola">#REF!</definedName>
    <definedName name="HTML_CodePage">1252</definedName>
    <definedName name="HTML_Control" localSheetId="10">{"'Demand Units'!$Z$2:$AF$53"}</definedName>
    <definedName name="HTML_Control" localSheetId="12">{"'Demand Units'!$Z$2:$AF$53"}</definedName>
    <definedName name="HTML_Control" localSheetId="11">{"'Demand Units'!$Z$2:$AF$53"}</definedName>
    <definedName name="HTML_Control">{"'Demand Units'!$Z$2:$AF$53"}</definedName>
    <definedName name="HTML_Description">""</definedName>
    <definedName name="HTML_Email">""</definedName>
    <definedName name="HTML_Header">""</definedName>
    <definedName name="HTML_LastUpdate">"5/11/98"</definedName>
    <definedName name="HTML_LineAfter">FALSE</definedName>
    <definedName name="HTML_LineBefore">FALSE</definedName>
    <definedName name="HTML_Name">""</definedName>
    <definedName name="HTML_OBDlg2">TRUE</definedName>
    <definedName name="HTML_OBDlg4">TRUE</definedName>
    <definedName name="HTML_OS">0</definedName>
    <definedName name="HTML_PathFile">"u:\MyHTML6.htm"</definedName>
    <definedName name="HTML_Title">""</definedName>
    <definedName name="HTML1_1">"[FCST1719.XLS]Feuil1!$A$1:$Q$26"</definedName>
    <definedName name="HTML1_10">""</definedName>
    <definedName name="HTML1_11">1</definedName>
    <definedName name="HTML1_12">"C:\Mes documents\Renaud Collery\Fw51\MyHTML.htm"</definedName>
    <definedName name="HTML1_13">#REF!</definedName>
    <definedName name="HTML1_14">#REF!</definedName>
    <definedName name="HTML1_15">#REF!</definedName>
    <definedName name="HTML1_2">1</definedName>
    <definedName name="HTML1_3">"FCST1719.XLS"</definedName>
    <definedName name="HTML1_4">"Feuil1"</definedName>
    <definedName name="HTML1_5">""</definedName>
    <definedName name="HTML1_6">-4146</definedName>
    <definedName name="HTML1_7">-4146</definedName>
    <definedName name="HTML1_8">"24/01/1999"</definedName>
    <definedName name="HTML1_9">"Prince Thierry   Business Planning Manager"</definedName>
    <definedName name="HTMLCount">1</definedName>
    <definedName name="IETU" localSheetId="10">{#N/A,#N/A,FALSE,"Aging Summary";#N/A,#N/A,FALSE,"Ratio Analysis";#N/A,#N/A,FALSE,"Test 120 Day Accts";#N/A,#N/A,FALSE,"Tickmarks"}</definedName>
    <definedName name="IETU" localSheetId="12">{#N/A,#N/A,FALSE,"Aging Summary";#N/A,#N/A,FALSE,"Ratio Analysis";#N/A,#N/A,FALSE,"Test 120 Day Accts";#N/A,#N/A,FALSE,"Tickmarks"}</definedName>
    <definedName name="IETU" localSheetId="11">{#N/A,#N/A,FALSE,"Aging Summary";#N/A,#N/A,FALSE,"Ratio Analysis";#N/A,#N/A,FALSE,"Test 120 Day Accts";#N/A,#N/A,FALSE,"Tickmarks"}</definedName>
    <definedName name="IETU">{#N/A,#N/A,FALSE,"Aging Summary";#N/A,#N/A,FALSE,"Ratio Analysis";#N/A,#N/A,FALSE,"Test 120 Day Accts";#N/A,#N/A,FALSE,"Tickmarks"}</definedName>
    <definedName name="Imp">#REF!</definedName>
    <definedName name="IMP_ACT_1">#REF!</definedName>
    <definedName name="IMPT_ACT2">#REF!</definedName>
    <definedName name="Impto_Activo">#REF!</definedName>
    <definedName name="IMPUESTO">#REF!</definedName>
    <definedName name="INCP">#REF!</definedName>
    <definedName name="ind">#REF!</definedName>
    <definedName name="INDICE">#REF!</definedName>
    <definedName name="INDICES">#REF!</definedName>
    <definedName name="INFERIOR">#REF!</definedName>
    <definedName name="Información.impac">#REF!</definedName>
    <definedName name="ingresos.para.pagos.provs.isr.resumen">#REF!</definedName>
    <definedName name="inocc">#REF!</definedName>
    <definedName name="INP">#REF!</definedName>
    <definedName name="INPC">INPC!$A$3:$M$78</definedName>
    <definedName name="INPC1">#REF!</definedName>
    <definedName name="INPC2">#REF!</definedName>
    <definedName name="INPC2000">#REF!</definedName>
    <definedName name="INPC3">#REF!</definedName>
    <definedName name="INPC98">#REF!</definedName>
    <definedName name="inpc981">#REF!</definedName>
    <definedName name="INPCOK">#REF!</definedName>
    <definedName name="INPCS">#REF!</definedName>
    <definedName name="interes.nominal.a.cargo">#REF!</definedName>
    <definedName name="interes.nominal.a.favor">#REF!</definedName>
    <definedName name="IPC">#REF!</definedName>
    <definedName name="IQ_1_4_CONSTRUCTION_GROSS_LOANS_FFIEC">"c13402"</definedName>
    <definedName name="IQ_1_4_CONSTRUCTION_LL_REC_DOM_FFIEC">"c12899"</definedName>
    <definedName name="IQ_1_4_CONSTRUCTION_LOAN_COMMITMENTS_UNUSED_FFIEC">"c13244"</definedName>
    <definedName name="IQ_1_4_CONSTRUCTION_LOANS_DUE_30_89_FFIEC">"c13257"</definedName>
    <definedName name="IQ_1_4_CONSTRUCTION_LOANS_DUE_90_FFIEC">"c13285"</definedName>
    <definedName name="IQ_1_4_CONSTRUCTION_LOANS_NON_ACCRUAL_FFIEC">"c13311"</definedName>
    <definedName name="IQ_1_4_CONSTRUCTION_RISK_BASED_FFIEC">"c13423"</definedName>
    <definedName name="IQ_1_4_FAMILY_JUNIOR_LIENS_CHARGE_OFFS_FDIC">"c6605"</definedName>
    <definedName name="IQ_1_4_FAMILY_JUNIOR_LIENS_NET_CHARGE_OFFS_FDIC">"c6643"</definedName>
    <definedName name="IQ_1_4_FAMILY_JUNIOR_LIENS_RECOVERIES_FDIC">"c6624"</definedName>
    <definedName name="IQ_1_4_FAMILY_SENIOR_LIENS_CHARGE_OFFS_FDIC">"c6604"</definedName>
    <definedName name="IQ_1_4_FAMILY_SENIOR_LIENS_NET_CHARGE_OFFS_FDIC">"c6642"</definedName>
    <definedName name="IQ_1_4_FAMILY_SENIOR_LIENS_RECOVERIES_FDIC">"c6623"</definedName>
    <definedName name="IQ_1_4_HOME_EQUITY_NET_LOANS_FDIC">"c6441"</definedName>
    <definedName name="IQ_1_4_RESIDENTIAL_FIRST_LIENS_NET_LOANS_FDIC">"c6439"</definedName>
    <definedName name="IQ_1_4_RESIDENTIAL_JUNIOR_LIENS_NET_LOANS_FDIC">"c6440"</definedName>
    <definedName name="IQ_1_4_RESIDENTIAL_LOANS_FDIC">"c6310"</definedName>
    <definedName name="IQ_30YR_FIXED_MORTGAGE">"c6811"</definedName>
    <definedName name="IQ_30YR_FIXED_MORTGAGE_FC">"c7691"</definedName>
    <definedName name="IQ_30YR_FIXED_MORTGAGE_POP">"c7031"</definedName>
    <definedName name="IQ_30YR_FIXED_MORTGAGE_POP_FC">"c7911"</definedName>
    <definedName name="IQ_30YR_FIXED_MORTGAGE_YOY">"c7251"</definedName>
    <definedName name="IQ_30YR_FIXED_MORTGAGE_YOY_FC">"c8131"</definedName>
    <definedName name="IQ_ABS_AVAIL_SALE_FFIEC">"c12802"</definedName>
    <definedName name="IQ_ABS_FFIEC">"c12788"</definedName>
    <definedName name="IQ_ABS_INVEST_SECURITIES_FFIEC">"c13461"</definedName>
    <definedName name="IQ_ACCOUNT_CHANGE">"c1449"</definedName>
    <definedName name="IQ_ACCOUNTING_FFIEC">"c13054"</definedName>
    <definedName name="IQ_ACCOUNTS_PAY">"c1343"</definedName>
    <definedName name="IQ_ACCR_INT_PAY">"c1"</definedName>
    <definedName name="IQ_ACCR_INT_PAY_CF">"c2"</definedName>
    <definedName name="IQ_ACCR_INT_RECEIV">"c3"</definedName>
    <definedName name="IQ_ACCR_INT_RECEIV_CF">"c4"</definedName>
    <definedName name="IQ_ACCRUED_EXP">"c1341"</definedName>
    <definedName name="IQ_ACCRUED_INTEREST_RECEIVABLE_FFIEC">"c12842"</definedName>
    <definedName name="IQ_ACCT_RECV_10YR_ANN_CAGR">"c6159"</definedName>
    <definedName name="IQ_ACCT_RECV_10YR_ANN_GROWTH">"c1924"</definedName>
    <definedName name="IQ_ACCT_RECV_1YR_ANN_GROWTH">"c1919"</definedName>
    <definedName name="IQ_ACCT_RECV_2YR_ANN_CAGR">"c6155"</definedName>
    <definedName name="IQ_ACCT_RECV_2YR_ANN_GROWTH">"c1920"</definedName>
    <definedName name="IQ_ACCT_RECV_3YR_ANN_CAGR">"c6156"</definedName>
    <definedName name="IQ_ACCT_RECV_3YR_ANN_GROWTH">"c1921"</definedName>
    <definedName name="IQ_ACCT_RECV_5YR_ANN_CAGR">"c6157"</definedName>
    <definedName name="IQ_ACCT_RECV_5YR_ANN_GROWTH">"c1922"</definedName>
    <definedName name="IQ_ACCT_RECV_7YR_ANN_CAGR">"c6158"</definedName>
    <definedName name="IQ_ACCT_RECV_7YR_ANN_GROWTH">"c1923"</definedName>
    <definedName name="IQ_ACCUM_DEP">"c1340"</definedName>
    <definedName name="IQ_ACCUMULATED_PENSION_OBLIGATION">"c2244"</definedName>
    <definedName name="IQ_ACCUMULATED_PENSION_OBLIGATION_DOMESTIC">"c2657"</definedName>
    <definedName name="IQ_ACCUMULATED_PENSION_OBLIGATION_FOREIGN">"c2665"</definedName>
    <definedName name="IQ_ACQ_COST_SUB">"c2125"</definedName>
    <definedName name="IQ_ACQ_COSTS_CAPITALIZED">"c5"</definedName>
    <definedName name="IQ_ACQUIRE_REAL_ESTATE_CF">"c6"</definedName>
    <definedName name="IQ_ACQUIRED_BY_REPORTING_BANK_FDIC">"c6535"</definedName>
    <definedName name="IQ_ACQUISITION_RE_ASSETS">"c1628"</definedName>
    <definedName name="IQ_ACTUAL_PRODUCTION_ALUM">"c9247"</definedName>
    <definedName name="IQ_ACTUAL_PRODUCTION_CATHODE_COP">"c9192"</definedName>
    <definedName name="IQ_ACTUAL_PRODUCTION_COAL">"c9821"</definedName>
    <definedName name="IQ_ACTUAL_PRODUCTION_COP">"c9191"</definedName>
    <definedName name="IQ_ACTUAL_PRODUCTION_DIAM">"c9671"</definedName>
    <definedName name="IQ_ACTUAL_PRODUCTION_GOLD">"c9032"</definedName>
    <definedName name="IQ_ACTUAL_PRODUCTION_IRON">"c9406"</definedName>
    <definedName name="IQ_ACTUAL_PRODUCTION_LEAD">"c9459"</definedName>
    <definedName name="IQ_ACTUAL_PRODUCTION_MANG">"c9512"</definedName>
    <definedName name="IQ_ACTUAL_PRODUCTION_MET_COAL">"c9761"</definedName>
    <definedName name="IQ_ACTUAL_PRODUCTION_MOLYB">"c9724"</definedName>
    <definedName name="IQ_ACTUAL_PRODUCTION_NICK">"c9300"</definedName>
    <definedName name="IQ_ACTUAL_PRODUCTION_PLAT">"c9138"</definedName>
    <definedName name="IQ_ACTUAL_PRODUCTION_SILVER">"c9085"</definedName>
    <definedName name="IQ_ACTUAL_PRODUCTION_STEAM">"c9791"</definedName>
    <definedName name="IQ_ACTUAL_PRODUCTION_TITAN">"c9565"</definedName>
    <definedName name="IQ_ACTUAL_PRODUCTION_URAN">"c9618"</definedName>
    <definedName name="IQ_ACTUAL_PRODUCTION_ZINC">"c9353"</definedName>
    <definedName name="IQ_AD">"c7"</definedName>
    <definedName name="IQ_ADD_PAID_IN">"c1344"</definedName>
    <definedName name="IQ_ADDIN">"AUTO"</definedName>
    <definedName name="IQ_ADDITIONAL_NON_INT_INC_FDIC">"c6574"</definedName>
    <definedName name="IQ_ADJ_AVG_BANK_ASSETS">"c2671"</definedName>
    <definedName name="IQ_ADJUSTABLE_RATE_LOANS_FDIC">"c6375"</definedName>
    <definedName name="IQ_ADJUSTED_NAV_COVERED">"c9963"</definedName>
    <definedName name="IQ_ADJUSTED_NAV_GROUP">"c9949"</definedName>
    <definedName name="IQ_ADMIN_RATIO">"c2784"</definedName>
    <definedName name="IQ_ADVERTISING">"c2246"</definedName>
    <definedName name="IQ_ADVERTISING_MARKETING">"c1566"</definedName>
    <definedName name="IQ_ADVERTISING_MARKETING_EXPENSES_FFIEC">"c13048"</definedName>
    <definedName name="IQ_AE">"c8"</definedName>
    <definedName name="IQ_AE_BNK">"c9"</definedName>
    <definedName name="IQ_AE_BR">"c10"</definedName>
    <definedName name="IQ_AE_FIN">"c11"</definedName>
    <definedName name="IQ_AE_INS">"c12"</definedName>
    <definedName name="IQ_AE_RE">"c6195"</definedName>
    <definedName name="IQ_AE_REIT">"c13"</definedName>
    <definedName name="IQ_AE_UTI">"c14"</definedName>
    <definedName name="IQ_AFFO">"c8756"</definedName>
    <definedName name="IQ_AFFO_PER_SHARE_BASIC">"c8869"</definedName>
    <definedName name="IQ_AFFO_PER_SHARE_DILUTED">"c8870"</definedName>
    <definedName name="IQ_AFS_INVEST_SECURITIES_FFIEC">"c13456"</definedName>
    <definedName name="IQ_AFS_SECURITIES_TIER_1_FFIEC">"c13343"</definedName>
    <definedName name="IQ_AFTER_TAX_INCOME_FDIC">"c6583"</definedName>
    <definedName name="IQ_AGENCY_INVEST_SECURITIES_FFIEC">"c13458"</definedName>
    <definedName name="IQ_AGRICULTURAL_GROSS_LOANS_FFIEC">"c13413"</definedName>
    <definedName name="IQ_AGRICULTURAL_LOANS_FOREIGN_FFIEC">"c13481"</definedName>
    <definedName name="IQ_AGRICULTURAL_PRODUCTION_CHARGE_OFFS_FDIC">"c6597"</definedName>
    <definedName name="IQ_AGRICULTURAL_PRODUCTION_CHARGE_OFFS_LESS_THAN_300M_FDIC">"c6655"</definedName>
    <definedName name="IQ_AGRICULTURAL_PRODUCTION_NET_CHARGE_OFFS_FDIC">"c6635"</definedName>
    <definedName name="IQ_AGRICULTURAL_PRODUCTION_NET_CHARGE_OFFS_LESS_THAN_300M_FDIC">"c6657"</definedName>
    <definedName name="IQ_AGRICULTURAL_PRODUCTION_RECOVERIES_FDIC">"c6616"</definedName>
    <definedName name="IQ_AGRICULTURAL_PRODUCTION_RECOVERIES_LESS_THAN_300M_FDIC">"c6656"</definedName>
    <definedName name="IQ_AGRICULTURAL_RISK_BASED_FFIEC">"c13434"</definedName>
    <definedName name="IQ_AH_EARNED">"c2744"</definedName>
    <definedName name="IQ_AH_POLICY_BENEFITS_EXP">"c2789"</definedName>
    <definedName name="IQ_AIR_AIRPLANES_NOT_IN_SERVICE">"c2842"</definedName>
    <definedName name="IQ_AIR_AIRPLANES_SUBLEASED">"c2841"</definedName>
    <definedName name="IQ_AIR_ASK">"c2813"</definedName>
    <definedName name="IQ_AIR_ASK_INCREASE">"c2826"</definedName>
    <definedName name="IQ_AIR_ASM">"c2812"</definedName>
    <definedName name="IQ_AIR_ASM_INCREASE">"c2825"</definedName>
    <definedName name="IQ_AIR_AVG_AGE">"c2843"</definedName>
    <definedName name="IQ_AIR_AVG_PSGR_FARE">"c10029"</definedName>
    <definedName name="IQ_AIR_BREAK_EVEN_FACTOR">"c2822"</definedName>
    <definedName name="IQ_AIR_CAPITAL_LEASE">"c2833"</definedName>
    <definedName name="IQ_AIR_COMPLETION_FACTOR">"c2824"</definedName>
    <definedName name="IQ_AIR_ENPLANED_PSGRS">"c2809"</definedName>
    <definedName name="IQ_AIR_FUEL_CONSUMED">"c2806"</definedName>
    <definedName name="IQ_AIR_FUEL_CONSUMED_L">"c2807"</definedName>
    <definedName name="IQ_AIR_FUEL_COST">"c2803"</definedName>
    <definedName name="IQ_AIR_FUEL_COST_L">"c2804"</definedName>
    <definedName name="IQ_AIR_FUEL_EXP">"c2802"</definedName>
    <definedName name="IQ_AIR_FUEL_EXP_PERCENT">"c2805"</definedName>
    <definedName name="IQ_AIR_LEASED">"c2835"</definedName>
    <definedName name="IQ_AIR_LOAD_FACTOR">"c2823"</definedName>
    <definedName name="IQ_AIR_NEW_AIRPLANES">"c2839"</definedName>
    <definedName name="IQ_AIR_NUMBER_HRS_FLOWN">"c10037"</definedName>
    <definedName name="IQ_AIR_NUMBER_OPERATING_AIRCRAFT_AVG">"c10035"</definedName>
    <definedName name="IQ_AIR_NUMBER_TRIPS_FLOWN">"c10030"</definedName>
    <definedName name="IQ_AIR_OPER_EXP_ASK">"c2821"</definedName>
    <definedName name="IQ_AIR_OPER_EXP_ASM">"c2820"</definedName>
    <definedName name="IQ_AIR_OPER_LEASE">"c2834"</definedName>
    <definedName name="IQ_AIR_OPER_REV_YIELD_ASK">"c2819"</definedName>
    <definedName name="IQ_AIR_OPER_REV_YIELD_ASM">"c2818"</definedName>
    <definedName name="IQ_AIR_OPEX_PER_ASK_EXCL_FUEL">"c10034"</definedName>
    <definedName name="IQ_AIR_OPEX_PER_ASM_EXCL_FUEL">"c10033"</definedName>
    <definedName name="IQ_AIR_OPTIONS">"c2837"</definedName>
    <definedName name="IQ_AIR_ORDERS">"c2836"</definedName>
    <definedName name="IQ_AIR_OWNED">"c2832"</definedName>
    <definedName name="IQ_AIR_PERCENTAGE_SALES_VIA_INTERNET">"c10036"</definedName>
    <definedName name="IQ_AIR_PSGR_HAUL_AVG_LENGTH_KM">"c10032"</definedName>
    <definedName name="IQ_AIR_PSGR_HAUL_AVG_LENGTH_MILES">"c10031"</definedName>
    <definedName name="IQ_AIR_PSGR_REV_YIELD_ASK">"c2817"</definedName>
    <definedName name="IQ_AIR_PSGR_REV_YIELD_ASM">"c2816"</definedName>
    <definedName name="IQ_AIR_PSGR_REV_YIELD_RPK">"c2815"</definedName>
    <definedName name="IQ_AIR_PSGR_REV_YIELD_RPM">"c2814"</definedName>
    <definedName name="IQ_AIR_PURCHASE_RIGHTS">"c2838"</definedName>
    <definedName name="IQ_AIR_RETIRED_AIRPLANES">"c2840"</definedName>
    <definedName name="IQ_AIR_REV_PSGRS_CARRIED">"c2808"</definedName>
    <definedName name="IQ_AIR_REV_SCHEDULED_SERVICE">"c2830"</definedName>
    <definedName name="IQ_AIR_RPK">"c2811"</definedName>
    <definedName name="IQ_AIR_RPM">"c2810"</definedName>
    <definedName name="IQ_AIR_STAGE_LENGTH">"c2828"</definedName>
    <definedName name="IQ_AIR_STAGE_LENGTH_KM">"c2829"</definedName>
    <definedName name="IQ_AIR_TOTAL">"c2831"</definedName>
    <definedName name="IQ_AIR_UTILIZATION">"c2827"</definedName>
    <definedName name="IQ_ALL_OTHER_LEASES_CHARGE_OFFS_FFIEC">"c13185"</definedName>
    <definedName name="IQ_ALL_OTHER_LEASES_RECOV_FFIEC">"c13207"</definedName>
    <definedName name="IQ_ALL_OTHER_LOANS_CHARGE_OFFS_FFIEC">"c13183"</definedName>
    <definedName name="IQ_ALL_OTHER_LOANS_RECOV_FFIEC">"c13205"</definedName>
    <definedName name="IQ_ALL_OTHER_TRADING_LIABILITIES_DOM_FFIEC">"c12942"</definedName>
    <definedName name="IQ_ALLOW_BORROW_CONST">"c15"</definedName>
    <definedName name="IQ_ALLOW_CONST">"c1342"</definedName>
    <definedName name="IQ_ALLOW_DOUBT_ACCT">"c2092"</definedName>
    <definedName name="IQ_ALLOW_EQUITY_CONST">"c16"</definedName>
    <definedName name="IQ_ALLOW_LL">"c17"</definedName>
    <definedName name="IQ_ALLOW_LL_LOSSES_FFIEC">"c12810"</definedName>
    <definedName name="IQ_ALLOWABLE_T2_CAPITAL_FFIEC">"c13150"</definedName>
    <definedName name="IQ_ALLOWANCE_10YR_ANN_CAGR">"c6035"</definedName>
    <definedName name="IQ_ALLOWANCE_10YR_ANN_GROWTH">"c18"</definedName>
    <definedName name="IQ_ALLOWANCE_1YR_ANN_GROWTH">"c19"</definedName>
    <definedName name="IQ_ALLOWANCE_2YR_ANN_CAGR">"c6036"</definedName>
    <definedName name="IQ_ALLOWANCE_2YR_ANN_GROWTH">"c20"</definedName>
    <definedName name="IQ_ALLOWANCE_3YR_ANN_CAGR">"c6037"</definedName>
    <definedName name="IQ_ALLOWANCE_3YR_ANN_GROWTH">"c21"</definedName>
    <definedName name="IQ_ALLOWANCE_5YR_ANN_CAGR">"c6038"</definedName>
    <definedName name="IQ_ALLOWANCE_5YR_ANN_GROWTH">"c22"</definedName>
    <definedName name="IQ_ALLOWANCE_7YR_ANN_CAGR">"c6039"</definedName>
    <definedName name="IQ_ALLOWANCE_7YR_ANN_GROWTH">"c23"</definedName>
    <definedName name="IQ_ALLOWANCE_CHARGE_OFFS">"c24"</definedName>
    <definedName name="IQ_ALLOWANCE_CREDIT_LOSSES_OFF_BS_FFIEC">"c12871"</definedName>
    <definedName name="IQ_ALLOWANCE_LL_LOSSES_T2_FFIEC">"c13146"</definedName>
    <definedName name="IQ_ALLOWANCE_NON_PERF_LOANS">"c25"</definedName>
    <definedName name="IQ_ALLOWANCE_TOTAL_LOANS">"c26"</definedName>
    <definedName name="IQ_AMENDED_BALANCE_PREVIOUS_YR_FDIC">"c6499"</definedName>
    <definedName name="IQ_AMORT_EXP_IMPAIRMENT_OTHER_INTANGIBLE_ASSETS_FFIEC">"c13026"</definedName>
    <definedName name="IQ_AMORT_EXPENSE_FDIC">"c6677"</definedName>
    <definedName name="IQ_AMORTIZATION">"c1591"</definedName>
    <definedName name="IQ_AMORTIZED_COST_FDIC">"c6426"</definedName>
    <definedName name="IQ_AMOUNT_FINANCIAL_LOC_CONVEYED_FFIEC">"c13250"</definedName>
    <definedName name="IQ_AMOUNT_PERFORMANCE_LOC_CONVEYED_FFIEC">"c13252"</definedName>
    <definedName name="IQ_ANNU_DISTRIBUTION_UNIT">"c3004"</definedName>
    <definedName name="IQ_ANNUAL_PREMIUM_EQUIVALENT_NEW_BUSINESS">"c9972"</definedName>
    <definedName name="IQ_ANNUALIZED_DIVIDEND">"c1579"</definedName>
    <definedName name="IQ_ANNUITY_LIAB">"c27"</definedName>
    <definedName name="IQ_ANNUITY_PAY">"c28"</definedName>
    <definedName name="IQ_ANNUITY_POLICY_EXP">"c29"</definedName>
    <definedName name="IQ_ANNUITY_REC">"c30"</definedName>
    <definedName name="IQ_ANNUITY_REV">"c31"</definedName>
    <definedName name="IQ_ANNUITY_SALES_FEES_COMMISSIONS_FFIEC">"c13007"</definedName>
    <definedName name="IQ_AP">"c32"</definedName>
    <definedName name="IQ_AP_BNK">"c33"</definedName>
    <definedName name="IQ_AP_BR">"c34"</definedName>
    <definedName name="IQ_AP_FIN">"c35"</definedName>
    <definedName name="IQ_AP_INS">"c36"</definedName>
    <definedName name="IQ_AP_RE">"c6196"</definedName>
    <definedName name="IQ_AP_REIT">"c37"</definedName>
    <definedName name="IQ_AP_UTI">"c38"</definedName>
    <definedName name="IQ_APIC">"c39"</definedName>
    <definedName name="IQ_AR">"c40"</definedName>
    <definedName name="IQ_AR_BR">"c41"</definedName>
    <definedName name="IQ_AR_LT">"c42"</definedName>
    <definedName name="IQ_AR_RE">"c6197"</definedName>
    <definedName name="IQ_AR_REIT">"c43"</definedName>
    <definedName name="IQ_AR_TURNS">"c44"</definedName>
    <definedName name="IQ_AR_UTI">"c45"</definedName>
    <definedName name="IQ_ARPU">"c2126"</definedName>
    <definedName name="IQ_ASSET_BACKED_FDIC">"c6301"</definedName>
    <definedName name="IQ_ASSET_MGMT_FEE">"c46"</definedName>
    <definedName name="IQ_ASSET_TURNS">"c47"</definedName>
    <definedName name="IQ_ASSET_WRITEDOWN">"c48"</definedName>
    <definedName name="IQ_ASSET_WRITEDOWN_BNK">"c49"</definedName>
    <definedName name="IQ_ASSET_WRITEDOWN_BR">"c50"</definedName>
    <definedName name="IQ_ASSET_WRITEDOWN_CF">"c51"</definedName>
    <definedName name="IQ_ASSET_WRITEDOWN_CF_BNK">"c52"</definedName>
    <definedName name="IQ_ASSET_WRITEDOWN_CF_BR">"c53"</definedName>
    <definedName name="IQ_ASSET_WRITEDOWN_CF_FIN">"c54"</definedName>
    <definedName name="IQ_ASSET_WRITEDOWN_CF_INS">"c55"</definedName>
    <definedName name="IQ_ASSET_WRITEDOWN_CF_RE">"c6198"</definedName>
    <definedName name="IQ_ASSET_WRITEDOWN_CF_REIT">"c56"</definedName>
    <definedName name="IQ_ASSET_WRITEDOWN_CF_UTI">"c57"</definedName>
    <definedName name="IQ_ASSET_WRITEDOWN_FIN">"c58"</definedName>
    <definedName name="IQ_ASSET_WRITEDOWN_INS">"c59"</definedName>
    <definedName name="IQ_ASSET_WRITEDOWN_RE">"c6199"</definedName>
    <definedName name="IQ_ASSET_WRITEDOWN_REIT">"c60"</definedName>
    <definedName name="IQ_ASSET_WRITEDOWN_UTI">"c61"</definedName>
    <definedName name="IQ_ASSETS_AP">"c8883"</definedName>
    <definedName name="IQ_ASSETS_AP_ABS">"c8902"</definedName>
    <definedName name="IQ_ASSETS_CAP_LEASE_DEPR">"c2068"</definedName>
    <definedName name="IQ_ASSETS_CAP_LEASE_GROSS">"c2069"</definedName>
    <definedName name="IQ_ASSETS_HELD_FDIC">"c6305"</definedName>
    <definedName name="IQ_ASSETS_NAME_AP">"c8921"</definedName>
    <definedName name="IQ_ASSETS_NAME_AP_ABS">"c8940"</definedName>
    <definedName name="IQ_ASSETS_OPER_LEASE_DEPR">"c2070"</definedName>
    <definedName name="IQ_ASSETS_OPER_LEASE_GROSS">"c2071"</definedName>
    <definedName name="IQ_ASSETS_PER_EMPLOYEE_FDIC">"c6737"</definedName>
    <definedName name="IQ_ASSETS_REPRICE_ASSETS_TOT_FFIEC">"c13454"</definedName>
    <definedName name="IQ_ASSETS_SOLD_1_4_FAMILY_LOANS_FDIC">"c6686"</definedName>
    <definedName name="IQ_ASSETS_SOLD_AUTO_LOANS_FDIC">"c6680"</definedName>
    <definedName name="IQ_ASSETS_SOLD_CL_LOANS_FDIC">"c6681"</definedName>
    <definedName name="IQ_ASSETS_SOLD_CREDIT_CARDS_RECEIVABLES_FDIC">"c6683"</definedName>
    <definedName name="IQ_ASSETS_SOLD_HOME_EQUITY_LINES_FDIC">"c6684"</definedName>
    <definedName name="IQ_ASSETS_SOLD_OTHER_CONSUMER_LOANS_FDIC">"c6682"</definedName>
    <definedName name="IQ_ASSETS_SOLD_OTHER_LOANS_FDIC">"c6685"</definedName>
    <definedName name="IQ_ASSUMED_AH_EARNED">"c2741"</definedName>
    <definedName name="IQ_ASSUMED_EARNED">"c2731"</definedName>
    <definedName name="IQ_ASSUMED_LIFE_EARNED">"c2736"</definedName>
    <definedName name="IQ_ASSUMED_LIFE_IN_FORCE">"c2766"</definedName>
    <definedName name="IQ_ASSUMED_PC_EARNED">"c2746"</definedName>
    <definedName name="IQ_ASSUMED_WRITTEN">"c2725"</definedName>
    <definedName name="IQ_ATM_FEES_FFIEC">"c13042"</definedName>
    <definedName name="IQ_ATM_INTERCHANGE_EXPENSES_FFIEC">"c13056"</definedName>
    <definedName name="IQ_AUDITOR_NAME">"c1539"</definedName>
    <definedName name="IQ_AUDITOR_OPINION">"c1540"</definedName>
    <definedName name="IQ_AUM">"c10043"</definedName>
    <definedName name="IQ_AUM_EQUITY_FUNDS">"c10039"</definedName>
    <definedName name="IQ_AUM_FIXED_INCOME_FUNDS">"c10040"</definedName>
    <definedName name="IQ_AUM_MONEY_MARKET_FUNDS">"c10041"</definedName>
    <definedName name="IQ_AUM_OTHER">"c10042"</definedName>
    <definedName name="IQ_AUTO_REGIST_NEW">"c6923"</definedName>
    <definedName name="IQ_AUTO_REGIST_NEW_APR">"c7583"</definedName>
    <definedName name="IQ_AUTO_REGIST_NEW_APR_FC">"c8463"</definedName>
    <definedName name="IQ_AUTO_REGIST_NEW_FC">"c7803"</definedName>
    <definedName name="IQ_AUTO_REGIST_NEW_POP">"c7143"</definedName>
    <definedName name="IQ_AUTO_REGIST_NEW_POP_FC">"c8023"</definedName>
    <definedName name="IQ_AUTO_REGIST_NEW_YOY">"c7363"</definedName>
    <definedName name="IQ_AUTO_REGIST_NEW_YOY_FC">"c8243"</definedName>
    <definedName name="IQ_AUTO_SALES_DOM">"c6852"</definedName>
    <definedName name="IQ_AUTO_SALES_DOM_APR">"c7512"</definedName>
    <definedName name="IQ_AUTO_SALES_DOM_APR_FC">"c8392"</definedName>
    <definedName name="IQ_AUTO_SALES_DOM_FC">"c7732"</definedName>
    <definedName name="IQ_AUTO_SALES_DOM_POP">"c7072"</definedName>
    <definedName name="IQ_AUTO_SALES_DOM_POP_FC">"c7952"</definedName>
    <definedName name="IQ_AUTO_SALES_DOM_YOY">"c7292"</definedName>
    <definedName name="IQ_AUTO_SALES_DOM_YOY_FC">"c8172"</definedName>
    <definedName name="IQ_AUTO_SALES_FOREIGN">"c6873"</definedName>
    <definedName name="IQ_AUTO_SALES_FOREIGN_APR">"c7533"</definedName>
    <definedName name="IQ_AUTO_SALES_FOREIGN_APR_FC">"c8413"</definedName>
    <definedName name="IQ_AUTO_SALES_FOREIGN_FC">"c7753"</definedName>
    <definedName name="IQ_AUTO_SALES_FOREIGN_POP">"c7093"</definedName>
    <definedName name="IQ_AUTO_SALES_FOREIGN_POP_FC">"c7973"</definedName>
    <definedName name="IQ_AUTO_SALES_FOREIGN_YOY">"c7313"</definedName>
    <definedName name="IQ_AUTO_SALES_FOREIGN_YOY_FC">"c8193"</definedName>
    <definedName name="IQ_AUTO_WRITTEN">"c62"</definedName>
    <definedName name="IQ_AVAILABLE_FOR_SALE_FDIC">"c6409"</definedName>
    <definedName name="IQ_AVAILABLE_SALE_SEC_FFIEC">"c12791"</definedName>
    <definedName name="IQ_AVERAGE_ASSETS_FDIC">"c6362"</definedName>
    <definedName name="IQ_AVERAGE_ASSETS_QUART_FDIC">"c6363"</definedName>
    <definedName name="IQ_AVERAGE_EARNING_ASSETS_FDIC">"c6748"</definedName>
    <definedName name="IQ_AVERAGE_EQUITY_FDIC">"c6749"</definedName>
    <definedName name="IQ_AVERAGE_LOANS_FDIC">"c6750"</definedName>
    <definedName name="IQ_AVG_BANK_ASSETS">"c2072"</definedName>
    <definedName name="IQ_AVG_BANK_LOANS">"c2073"</definedName>
    <definedName name="IQ_AVG_BROKER_REC">"c63"</definedName>
    <definedName name="IQ_AVG_BROKER_REC_CIQ">"c3612"</definedName>
    <definedName name="IQ_AVG_BROKER_REC_NO">"c64"</definedName>
    <definedName name="IQ_AVG_BROKER_REC_NO_CIQ">"c4657"</definedName>
    <definedName name="IQ_AVG_CALORIFIC_VALUE_COAL">"c9828"</definedName>
    <definedName name="IQ_AVG_CALORIFIC_VALUE_MET_COAL">"c9764"</definedName>
    <definedName name="IQ_AVG_CALORIFIC_VALUE_STEAM">"c9794"</definedName>
    <definedName name="IQ_AVG_DAILY_VOL">"c65"</definedName>
    <definedName name="IQ_AVG_EMPLOYEES">"c6019"</definedName>
    <definedName name="IQ_AVG_GRADE_ALUM">"c9254"</definedName>
    <definedName name="IQ_AVG_GRADE_COP">"c9201"</definedName>
    <definedName name="IQ_AVG_GRADE_DIAM">"c9678"</definedName>
    <definedName name="IQ_AVG_GRADE_GOLD">"c9039"</definedName>
    <definedName name="IQ_AVG_GRADE_IRON">"c9413"</definedName>
    <definedName name="IQ_AVG_GRADE_LEAD">"c9466"</definedName>
    <definedName name="IQ_AVG_GRADE_MANG">"c9519"</definedName>
    <definedName name="IQ_AVG_GRADE_MOLYB">"c9731"</definedName>
    <definedName name="IQ_AVG_GRADE_NICK">"c9307"</definedName>
    <definedName name="IQ_AVG_GRADE_PLAT">"c9145"</definedName>
    <definedName name="IQ_AVG_GRADE_SILVER">"c9092"</definedName>
    <definedName name="IQ_AVG_GRADE_TITAN">"c9572"</definedName>
    <definedName name="IQ_AVG_GRADE_URAN">"c9625"</definedName>
    <definedName name="IQ_AVG_GRADE_ZINC">"c9360"</definedName>
    <definedName name="IQ_AVG_INDUSTRY_REC_CIQ">"c4984"</definedName>
    <definedName name="IQ_AVG_INT_BEAR_LIAB">"c66"</definedName>
    <definedName name="IQ_AVG_INT_BEAR_LIAB_10YR_ANN_CAGR">"c6040"</definedName>
    <definedName name="IQ_AVG_INT_BEAR_LIAB_10YR_ANN_GROWTH">"c67"</definedName>
    <definedName name="IQ_AVG_INT_BEAR_LIAB_1YR_ANN_GROWTH">"c68"</definedName>
    <definedName name="IQ_AVG_INT_BEAR_LIAB_2YR_ANN_CAGR">"c6041"</definedName>
    <definedName name="IQ_AVG_INT_BEAR_LIAB_2YR_ANN_GROWTH">"c69"</definedName>
    <definedName name="IQ_AVG_INT_BEAR_LIAB_3YR_ANN_CAGR">"c6042"</definedName>
    <definedName name="IQ_AVG_INT_BEAR_LIAB_3YR_ANN_GROWTH">"c70"</definedName>
    <definedName name="IQ_AVG_INT_BEAR_LIAB_5YR_ANN_CAGR">"c6043"</definedName>
    <definedName name="IQ_AVG_INT_BEAR_LIAB_5YR_ANN_GROWTH">"c71"</definedName>
    <definedName name="IQ_AVG_INT_BEAR_LIAB_7YR_ANN_CAGR">"c6044"</definedName>
    <definedName name="IQ_AVG_INT_BEAR_LIAB_7YR_ANN_GROWTH">"c72"</definedName>
    <definedName name="IQ_AVG_INT_EARN_ASSETS">"c73"</definedName>
    <definedName name="IQ_AVG_INT_EARN_ASSETS_10YR_ANN_CAGR">"c6045"</definedName>
    <definedName name="IQ_AVG_INT_EARN_ASSETS_10YR_ANN_GROWTH">"c74"</definedName>
    <definedName name="IQ_AVG_INT_EARN_ASSETS_1YR_ANN_GROWTH">"c75"</definedName>
    <definedName name="IQ_AVG_INT_EARN_ASSETS_2YR_ANN_CAGR">"c6046"</definedName>
    <definedName name="IQ_AVG_INT_EARN_ASSETS_2YR_ANN_GROWTH">"c76"</definedName>
    <definedName name="IQ_AVG_INT_EARN_ASSETS_3YR_ANN_CAGR">"c6047"</definedName>
    <definedName name="IQ_AVG_INT_EARN_ASSETS_3YR_ANN_GROWTH">"c77"</definedName>
    <definedName name="IQ_AVG_INT_EARN_ASSETS_5YR_ANN_CAGR">"c6048"</definedName>
    <definedName name="IQ_AVG_INT_EARN_ASSETS_5YR_ANN_GROWTH">"c78"</definedName>
    <definedName name="IQ_AVG_INT_EARN_ASSETS_7YR_ANN_CAGR">"c6049"</definedName>
    <definedName name="IQ_AVG_INT_EARN_ASSETS_7YR_ANN_GROWTH">"c79"</definedName>
    <definedName name="IQ_AVG_MKTCAP">"c80"</definedName>
    <definedName name="IQ_AVG_PRICE">"c81"</definedName>
    <definedName name="IQ_AVG_PRICE_TARGET">"c82"</definedName>
    <definedName name="IQ_AVG_PRODUCTION_PER_MINE_ALUM">"c9249"</definedName>
    <definedName name="IQ_AVG_PRODUCTION_PER_MINE_COAL">"c9823"</definedName>
    <definedName name="IQ_AVG_PRODUCTION_PER_MINE_COP">"c9194"</definedName>
    <definedName name="IQ_AVG_PRODUCTION_PER_MINE_DIAM">"c9673"</definedName>
    <definedName name="IQ_AVG_PRODUCTION_PER_MINE_GOLD">"c9034"</definedName>
    <definedName name="IQ_AVG_PRODUCTION_PER_MINE_IRON">"c9408"</definedName>
    <definedName name="IQ_AVG_PRODUCTION_PER_MINE_LEAD">"c9461"</definedName>
    <definedName name="IQ_AVG_PRODUCTION_PER_MINE_MANG">"c9514"</definedName>
    <definedName name="IQ_AVG_PRODUCTION_PER_MINE_MOLYB">"c9726"</definedName>
    <definedName name="IQ_AVG_PRODUCTION_PER_MINE_NICK">"c9302"</definedName>
    <definedName name="IQ_AVG_PRODUCTION_PER_MINE_PLAT">"c9140"</definedName>
    <definedName name="IQ_AVG_PRODUCTION_PER_MINE_SILVER">"c9087"</definedName>
    <definedName name="IQ_AVG_PRODUCTION_PER_MINE_TITAN">"c9567"</definedName>
    <definedName name="IQ_AVG_PRODUCTION_PER_MINE_URAN">"c9620"</definedName>
    <definedName name="IQ_AVG_PRODUCTION_PER_MINE_ZINC">"c9355"</definedName>
    <definedName name="IQ_AVG_REAL_PRICE_POST_TREAT_REFINING_ALUM">"c9259"</definedName>
    <definedName name="IQ_AVG_REAL_PRICE_POST_TREAT_REFINING_COP">"c9206"</definedName>
    <definedName name="IQ_AVG_REAL_PRICE_POST_TREAT_REFINING_DIAM">"c9683"</definedName>
    <definedName name="IQ_AVG_REAL_PRICE_POST_TREAT_REFINING_GOLD">"c9044"</definedName>
    <definedName name="IQ_AVG_REAL_PRICE_POST_TREAT_REFINING_IRON">"c9418"</definedName>
    <definedName name="IQ_AVG_REAL_PRICE_POST_TREAT_REFINING_LEAD">"c9471"</definedName>
    <definedName name="IQ_AVG_REAL_PRICE_POST_TREAT_REFINING_MANG">"c9524"</definedName>
    <definedName name="IQ_AVG_REAL_PRICE_POST_TREAT_REFINING_MOLYB">"c9736"</definedName>
    <definedName name="IQ_AVG_REAL_PRICE_POST_TREAT_REFINING_NICK">"c9311"</definedName>
    <definedName name="IQ_AVG_REAL_PRICE_POST_TREAT_REFINING_PLAT">"c9150"</definedName>
    <definedName name="IQ_AVG_REAL_PRICE_POST_TREAT_REFINING_SILVER">"c9097"</definedName>
    <definedName name="IQ_AVG_REAL_PRICE_POST_TREAT_REFINING_TITAN">"c9577"</definedName>
    <definedName name="IQ_AVG_REAL_PRICE_POST_TREAT_REFINING_URAN">"c9630"</definedName>
    <definedName name="IQ_AVG_REAL_PRICE_POST_TREAT_REFINING_ZINC">"c9365"</definedName>
    <definedName name="IQ_AVG_REAL_PRICE_PRE_TREAT_REFINING_ALUM">"c9258"</definedName>
    <definedName name="IQ_AVG_REAL_PRICE_PRE_TREAT_REFINING_COP">"c9205"</definedName>
    <definedName name="IQ_AVG_REAL_PRICE_PRE_TREAT_REFINING_DIAM">"c9682"</definedName>
    <definedName name="IQ_AVG_REAL_PRICE_PRE_TREAT_REFINING_GOLD">"c9043"</definedName>
    <definedName name="IQ_AVG_REAL_PRICE_PRE_TREAT_REFINING_IRON">"c9417"</definedName>
    <definedName name="IQ_AVG_REAL_PRICE_PRE_TREAT_REFINING_LEAD">"c9470"</definedName>
    <definedName name="IQ_AVG_REAL_PRICE_PRE_TREAT_REFINING_MANG">"c9523"</definedName>
    <definedName name="IQ_AVG_REAL_PRICE_PRE_TREAT_REFINING_MOLYB">"c9735"</definedName>
    <definedName name="IQ_AVG_REAL_PRICE_PRE_TREAT_REFINING_NICK">"c9312"</definedName>
    <definedName name="IQ_AVG_REAL_PRICE_PRE_TREAT_REFINING_PLAT">"c9149"</definedName>
    <definedName name="IQ_AVG_REAL_PRICE_PRE_TREAT_REFINING_SILVER">"c9096"</definedName>
    <definedName name="IQ_AVG_REAL_PRICE_PRE_TREAT_REFINING_TITAN">"c9576"</definedName>
    <definedName name="IQ_AVG_REAL_PRICE_PRE_TREAT_REFINING_URAN">"c9629"</definedName>
    <definedName name="IQ_AVG_REAL_PRICE_PRE_TREAT_REFINING_ZINC">"c9364"</definedName>
    <definedName name="IQ_AVG_REALIZED_PRICE_AFTER_HEDGING_ALUM">"c9257"</definedName>
    <definedName name="IQ_AVG_REALIZED_PRICE_AFTER_HEDGING_COAL">"c9830"</definedName>
    <definedName name="IQ_AVG_REALIZED_PRICE_AFTER_HEDGING_COP">"c9204"</definedName>
    <definedName name="IQ_AVG_REALIZED_PRICE_AFTER_HEDGING_DIAM">"c9681"</definedName>
    <definedName name="IQ_AVG_REALIZED_PRICE_AFTER_HEDGING_GOLD">"c9042"</definedName>
    <definedName name="IQ_AVG_REALIZED_PRICE_AFTER_HEDGING_IRON">"c9416"</definedName>
    <definedName name="IQ_AVG_REALIZED_PRICE_AFTER_HEDGING_LEAD">"c9469"</definedName>
    <definedName name="IQ_AVG_REALIZED_PRICE_AFTER_HEDGING_MANG">"c9522"</definedName>
    <definedName name="IQ_AVG_REALIZED_PRICE_AFTER_HEDGING_MET_COAL">"c9766"</definedName>
    <definedName name="IQ_AVG_REALIZED_PRICE_AFTER_HEDGING_MOLYB">"c9734"</definedName>
    <definedName name="IQ_AVG_REALIZED_PRICE_AFTER_HEDGING_NICK">"c9310"</definedName>
    <definedName name="IQ_AVG_REALIZED_PRICE_AFTER_HEDGING_PLAT">"c9148"</definedName>
    <definedName name="IQ_AVG_REALIZED_PRICE_AFTER_HEDGING_SILVER">"c9095"</definedName>
    <definedName name="IQ_AVG_REALIZED_PRICE_AFTER_HEDGING_STEAM">"c9796"</definedName>
    <definedName name="IQ_AVG_REALIZED_PRICE_AFTER_HEDGING_TITAN">"c9575"</definedName>
    <definedName name="IQ_AVG_REALIZED_PRICE_AFTER_HEDGING_URAN">"c9628"</definedName>
    <definedName name="IQ_AVG_REALIZED_PRICE_AFTER_HEDGING_ZINC">"c9363"</definedName>
    <definedName name="IQ_AVG_REALIZED_PRICE_BEFORE_HEDGING_ALUM">"c9256"</definedName>
    <definedName name="IQ_AVG_REALIZED_PRICE_BEFORE_HEDGING_COAL">"c9829"</definedName>
    <definedName name="IQ_AVG_REALIZED_PRICE_BEFORE_HEDGING_COP">"c9203"</definedName>
    <definedName name="IQ_AVG_REALIZED_PRICE_BEFORE_HEDGING_DIAM">"c9680"</definedName>
    <definedName name="IQ_AVG_REALIZED_PRICE_BEFORE_HEDGING_GOLD">"c9041"</definedName>
    <definedName name="IQ_AVG_REALIZED_PRICE_BEFORE_HEDGING_IRON">"c9415"</definedName>
    <definedName name="IQ_AVG_REALIZED_PRICE_BEFORE_HEDGING_LEAD">"c9468"</definedName>
    <definedName name="IQ_AVG_REALIZED_PRICE_BEFORE_HEDGING_MANG">"c9521"</definedName>
    <definedName name="IQ_AVG_REALIZED_PRICE_BEFORE_HEDGING_MET_COAL">"c9765"</definedName>
    <definedName name="IQ_AVG_REALIZED_PRICE_BEFORE_HEDGING_MOLYB">"c9733"</definedName>
    <definedName name="IQ_AVG_REALIZED_PRICE_BEFORE_HEDGING_NICK">"c9309"</definedName>
    <definedName name="IQ_AVG_REALIZED_PRICE_BEFORE_HEDGING_PLAT">"c9147"</definedName>
    <definedName name="IQ_AVG_REALIZED_PRICE_BEFORE_HEDGING_SILVER">"c9094"</definedName>
    <definedName name="IQ_AVG_REALIZED_PRICE_BEFORE_HEDGING_STEAM">"c9795"</definedName>
    <definedName name="IQ_AVG_REALIZED_PRICE_BEFORE_HEDGING_TITAN">"c9574"</definedName>
    <definedName name="IQ_AVG_REALIZED_PRICE_BEFORE_HEDGING_URAN">"c9627"</definedName>
    <definedName name="IQ_AVG_REALIZED_PRICE_BEFORE_HEDGING_ZINC">"c9362"</definedName>
    <definedName name="IQ_AVG_SHAREOUTSTANDING">"c83"</definedName>
    <definedName name="IQ_AVG_TEMP_EMPLOYEES">"c6020"</definedName>
    <definedName name="IQ_AVG_TEV">"c84"</definedName>
    <definedName name="IQ_AVG_TOTAL_ASSETS_LEVERAGE_CAPITAL_FFIEC">"c13159"</definedName>
    <definedName name="IQ_AVG_TOTAL_ASSETS_LEVERAGE_RATIO_FFIEC">"c13154"</definedName>
    <definedName name="IQ_AVG_VOLUME">"c1346"</definedName>
    <definedName name="IQ_AVG_WAGES">"c6812"</definedName>
    <definedName name="IQ_AVG_WAGES_APR">"c7472"</definedName>
    <definedName name="IQ_AVG_WAGES_APR_FC">"c8352"</definedName>
    <definedName name="IQ_AVG_WAGES_FC">"c7692"</definedName>
    <definedName name="IQ_AVG_WAGES_POP">"c7032"</definedName>
    <definedName name="IQ_AVG_WAGES_POP_FC">"c7912"</definedName>
    <definedName name="IQ_AVG_WAGES_YOY">"c7252"</definedName>
    <definedName name="IQ_AVG_WAGES_YOY_FC">"c8132"</definedName>
    <definedName name="IQ_BALANCE_GOODS_APR_FC_UNUSED">"c8353"</definedName>
    <definedName name="IQ_BALANCE_GOODS_APR_UNUSED">"c7473"</definedName>
    <definedName name="IQ_BALANCE_GOODS_FC_UNUSED">"c7693"</definedName>
    <definedName name="IQ_BALANCE_GOODS_POP_FC_UNUSED">"c7913"</definedName>
    <definedName name="IQ_BALANCE_GOODS_POP_UNUSED">"c7033"</definedName>
    <definedName name="IQ_BALANCE_GOODS_REAL">"c6952"</definedName>
    <definedName name="IQ_BALANCE_GOODS_REAL_APR">"c7612"</definedName>
    <definedName name="IQ_BALANCE_GOODS_REAL_APR_FC">"c8492"</definedName>
    <definedName name="IQ_BALANCE_GOODS_REAL_FC">"c7832"</definedName>
    <definedName name="IQ_BALANCE_GOODS_REAL_POP">"c7172"</definedName>
    <definedName name="IQ_BALANCE_GOODS_REAL_POP_FC">"c8052"</definedName>
    <definedName name="IQ_BALANCE_GOODS_REAL_SAAR">"c6953"</definedName>
    <definedName name="IQ_BALANCE_GOODS_REAL_SAAR_APR">"c7613"</definedName>
    <definedName name="IQ_BALANCE_GOODS_REAL_SAAR_APR_FC">"c8493"</definedName>
    <definedName name="IQ_BALANCE_GOODS_REAL_SAAR_FC">"c7833"</definedName>
    <definedName name="IQ_BALANCE_GOODS_REAL_SAAR_POP">"c7173"</definedName>
    <definedName name="IQ_BALANCE_GOODS_REAL_SAAR_POP_FC">"c8053"</definedName>
    <definedName name="IQ_BALANCE_GOODS_REAL_SAAR_USD_APR_FC">"c11893"</definedName>
    <definedName name="IQ_BALANCE_GOODS_REAL_SAAR_USD_FC">"c11890"</definedName>
    <definedName name="IQ_BALANCE_GOODS_REAL_SAAR_USD_POP_FC">"c11891"</definedName>
    <definedName name="IQ_BALANCE_GOODS_REAL_SAAR_USD_YOY_FC">"c11892"</definedName>
    <definedName name="IQ_BALANCE_GOODS_REAL_SAAR_YOY">"c7393"</definedName>
    <definedName name="IQ_BALANCE_GOODS_REAL_SAAR_YOY_FC">"c8273"</definedName>
    <definedName name="IQ_BALANCE_GOODS_REAL_USD_APR_FC">"c11889"</definedName>
    <definedName name="IQ_BALANCE_GOODS_REAL_USD_FC">"c11886"</definedName>
    <definedName name="IQ_BALANCE_GOODS_REAL_USD_POP_FC">"c11887"</definedName>
    <definedName name="IQ_BALANCE_GOODS_REAL_USD_YOY_FC">"c11888"</definedName>
    <definedName name="IQ_BALANCE_GOODS_REAL_YOY">"c7392"</definedName>
    <definedName name="IQ_BALANCE_GOODS_REAL_YOY_FC">"c8272"</definedName>
    <definedName name="IQ_BALANCE_GOODS_SAAR">"c6814"</definedName>
    <definedName name="IQ_BALANCE_GOODS_SAAR_APR">"c7474"</definedName>
    <definedName name="IQ_BALANCE_GOODS_SAAR_APR_FC">"c8354"</definedName>
    <definedName name="IQ_BALANCE_GOODS_SAAR_FC">"c7694"</definedName>
    <definedName name="IQ_BALANCE_GOODS_SAAR_POP">"c7034"</definedName>
    <definedName name="IQ_BALANCE_GOODS_SAAR_POP_FC">"c7914"</definedName>
    <definedName name="IQ_BALANCE_GOODS_SAAR_USD_APR_FC">"c11762"</definedName>
    <definedName name="IQ_BALANCE_GOODS_SAAR_USD_FC">"c11759"</definedName>
    <definedName name="IQ_BALANCE_GOODS_SAAR_USD_POP_FC">"c11760"</definedName>
    <definedName name="IQ_BALANCE_GOODS_SAAR_USD_YOY_FC">"c11761"</definedName>
    <definedName name="IQ_BALANCE_GOODS_SAAR_YOY">"c7254"</definedName>
    <definedName name="IQ_BALANCE_GOODS_SAAR_YOY_FC">"c8134"</definedName>
    <definedName name="IQ_BALANCE_GOODS_UNUSED">"c6813"</definedName>
    <definedName name="IQ_BALANCE_GOODS_USD_APR_FC">"c11758"</definedName>
    <definedName name="IQ_BALANCE_GOODS_USD_FC">"c11755"</definedName>
    <definedName name="IQ_BALANCE_GOODS_USD_POP_FC">"c11756"</definedName>
    <definedName name="IQ_BALANCE_GOODS_USD_YOY_FC">"c11757"</definedName>
    <definedName name="IQ_BALANCE_GOODS_YOY_FC_UNUSED">"c8133"</definedName>
    <definedName name="IQ_BALANCE_GOODS_YOY_UNUSED">"c7253"</definedName>
    <definedName name="IQ_BALANCE_SERV_APR_FC_UNUSED">"c8355"</definedName>
    <definedName name="IQ_BALANCE_SERV_APR_UNUSED">"c7475"</definedName>
    <definedName name="IQ_BALANCE_SERV_FC_UNUSED">"c7695"</definedName>
    <definedName name="IQ_BALANCE_SERV_POP_FC_UNUSED">"c7915"</definedName>
    <definedName name="IQ_BALANCE_SERV_POP_UNUSED">"c7035"</definedName>
    <definedName name="IQ_BALANCE_SERV_SAAR">"c6816"</definedName>
    <definedName name="IQ_BALANCE_SERV_SAAR_APR">"c7476"</definedName>
    <definedName name="IQ_BALANCE_SERV_SAAR_APR_FC">"c8356"</definedName>
    <definedName name="IQ_BALANCE_SERV_SAAR_FC">"c7696"</definedName>
    <definedName name="IQ_BALANCE_SERV_SAAR_POP">"c7036"</definedName>
    <definedName name="IQ_BALANCE_SERV_SAAR_POP_FC">"c7916"</definedName>
    <definedName name="IQ_BALANCE_SERV_SAAR_YOY">"c7256"</definedName>
    <definedName name="IQ_BALANCE_SERV_SAAR_YOY_FC">"c8136"</definedName>
    <definedName name="IQ_BALANCE_SERV_UNUSED">"c6815"</definedName>
    <definedName name="IQ_BALANCE_SERV_USD_APR_FC">"c11766"</definedName>
    <definedName name="IQ_BALANCE_SERV_USD_FC">"c11763"</definedName>
    <definedName name="IQ_BALANCE_SERV_USD_POP_FC">"c11764"</definedName>
    <definedName name="IQ_BALANCE_SERV_USD_YOY_FC">"c11765"</definedName>
    <definedName name="IQ_BALANCE_SERV_YOY_FC_UNUSED">"c8135"</definedName>
    <definedName name="IQ_BALANCE_SERV_YOY_UNUSED">"c7255"</definedName>
    <definedName name="IQ_BALANCE_SERVICES_REAL">"c6954"</definedName>
    <definedName name="IQ_BALANCE_SERVICES_REAL_APR">"c7614"</definedName>
    <definedName name="IQ_BALANCE_SERVICES_REAL_APR_FC">"c8494"</definedName>
    <definedName name="IQ_BALANCE_SERVICES_REAL_FC">"c7834"</definedName>
    <definedName name="IQ_BALANCE_SERVICES_REAL_POP">"c7174"</definedName>
    <definedName name="IQ_BALANCE_SERVICES_REAL_POP_FC">"c8054"</definedName>
    <definedName name="IQ_BALANCE_SERVICES_REAL_SAAR">"c6955"</definedName>
    <definedName name="IQ_BALANCE_SERVICES_REAL_SAAR_APR">"c7615"</definedName>
    <definedName name="IQ_BALANCE_SERVICES_REAL_SAAR_APR_FC">"c8495"</definedName>
    <definedName name="IQ_BALANCE_SERVICES_REAL_SAAR_FC">"c7835"</definedName>
    <definedName name="IQ_BALANCE_SERVICES_REAL_SAAR_POP">"c7175"</definedName>
    <definedName name="IQ_BALANCE_SERVICES_REAL_SAAR_POP_FC">"c8055"</definedName>
    <definedName name="IQ_BALANCE_SERVICES_REAL_SAAR_YOY">"c7395"</definedName>
    <definedName name="IQ_BALANCE_SERVICES_REAL_SAAR_YOY_FC">"c8275"</definedName>
    <definedName name="IQ_BALANCE_SERVICES_REAL_USD_APR_FC">"c11897"</definedName>
    <definedName name="IQ_BALANCE_SERVICES_REAL_USD_FC">"c11894"</definedName>
    <definedName name="IQ_BALANCE_SERVICES_REAL_USD_POP_FC">"c11895"</definedName>
    <definedName name="IQ_BALANCE_SERVICES_REAL_USD_YOY_FC">"c11896"</definedName>
    <definedName name="IQ_BALANCE_SERVICES_REAL_YOY">"c7394"</definedName>
    <definedName name="IQ_BALANCE_SERVICES_REAL_YOY_FC">"c8274"</definedName>
    <definedName name="IQ_BALANCE_TRADE_APR_FC_UNUSED">"c8357"</definedName>
    <definedName name="IQ_BALANCE_TRADE_APR_UNUSED">"c7477"</definedName>
    <definedName name="IQ_BALANCE_TRADE_FC_UNUSED">"c7697"</definedName>
    <definedName name="IQ_BALANCE_TRADE_POP_FC_UNUSED">"c7917"</definedName>
    <definedName name="IQ_BALANCE_TRADE_POP_UNUSED">"c7037"</definedName>
    <definedName name="IQ_BALANCE_TRADE_REAL">"c6956"</definedName>
    <definedName name="IQ_BALANCE_TRADE_REAL_APR">"c7616"</definedName>
    <definedName name="IQ_BALANCE_TRADE_REAL_APR_FC">"c8496"</definedName>
    <definedName name="IQ_BALANCE_TRADE_REAL_FC">"c7836"</definedName>
    <definedName name="IQ_BALANCE_TRADE_REAL_POP">"c7176"</definedName>
    <definedName name="IQ_BALANCE_TRADE_REAL_POP_FC">"c8056"</definedName>
    <definedName name="IQ_BALANCE_TRADE_REAL_SAAR">"c6957"</definedName>
    <definedName name="IQ_BALANCE_TRADE_REAL_SAAR_APR">"c7617"</definedName>
    <definedName name="IQ_BALANCE_TRADE_REAL_SAAR_APR_FC">"c8497"</definedName>
    <definedName name="IQ_BALANCE_TRADE_REAL_SAAR_FC">"c7837"</definedName>
    <definedName name="IQ_BALANCE_TRADE_REAL_SAAR_POP">"c7177"</definedName>
    <definedName name="IQ_BALANCE_TRADE_REAL_SAAR_POP_FC">"c8057"</definedName>
    <definedName name="IQ_BALANCE_TRADE_REAL_SAAR_USD_APR_FC">"c11905"</definedName>
    <definedName name="IQ_BALANCE_TRADE_REAL_SAAR_USD_FC">"c11902"</definedName>
    <definedName name="IQ_BALANCE_TRADE_REAL_SAAR_USD_POP_FC">"c11903"</definedName>
    <definedName name="IQ_BALANCE_TRADE_REAL_SAAR_USD_YOY_FC">"c11904"</definedName>
    <definedName name="IQ_BALANCE_TRADE_REAL_SAAR_YOY">"c7397"</definedName>
    <definedName name="IQ_BALANCE_TRADE_REAL_SAAR_YOY_FC">"c8277"</definedName>
    <definedName name="IQ_BALANCE_TRADE_REAL_USD_APR_FC">"c11901"</definedName>
    <definedName name="IQ_BALANCE_TRADE_REAL_USD_FC">"c11898"</definedName>
    <definedName name="IQ_BALANCE_TRADE_REAL_USD_POP_FC">"c11899"</definedName>
    <definedName name="IQ_BALANCE_TRADE_REAL_USD_YOY_FC">"c11900"</definedName>
    <definedName name="IQ_BALANCE_TRADE_REAL_YOY">"c7396"</definedName>
    <definedName name="IQ_BALANCE_TRADE_REAL_YOY_FC">"c8276"</definedName>
    <definedName name="IQ_BALANCE_TRADE_SAAR">"c6818"</definedName>
    <definedName name="IQ_BALANCE_TRADE_SAAR_APR">"c7478"</definedName>
    <definedName name="IQ_BALANCE_TRADE_SAAR_APR_FC">"c8358"</definedName>
    <definedName name="IQ_BALANCE_TRADE_SAAR_FC">"c7698"</definedName>
    <definedName name="IQ_BALANCE_TRADE_SAAR_POP">"c7038"</definedName>
    <definedName name="IQ_BALANCE_TRADE_SAAR_POP_FC">"c7918"</definedName>
    <definedName name="IQ_BALANCE_TRADE_SAAR_USD_APR_FC">"c11774"</definedName>
    <definedName name="IQ_BALANCE_TRADE_SAAR_USD_FC">"c11771"</definedName>
    <definedName name="IQ_BALANCE_TRADE_SAAR_USD_POP_FC">"c11772"</definedName>
    <definedName name="IQ_BALANCE_TRADE_SAAR_USD_YOY_FC">"c11773"</definedName>
    <definedName name="IQ_BALANCE_TRADE_SAAR_YOY">"c7258"</definedName>
    <definedName name="IQ_BALANCE_TRADE_SAAR_YOY_FC">"c8138"</definedName>
    <definedName name="IQ_BALANCE_TRADE_UNUSED">"c6817"</definedName>
    <definedName name="IQ_BALANCE_TRADE_USD_APR_FC">"c11770"</definedName>
    <definedName name="IQ_BALANCE_TRADE_USD_FC">"c11767"</definedName>
    <definedName name="IQ_BALANCE_TRADE_USD_POP_FC">"c11768"</definedName>
    <definedName name="IQ_BALANCE_TRADE_USD_YOY_FC">"c11769"</definedName>
    <definedName name="IQ_BALANCE_TRADE_YOY_FC_UNUSED">"c8137"</definedName>
    <definedName name="IQ_BALANCE_TRADE_YOY_UNUSED">"c7257"</definedName>
    <definedName name="IQ_BALANCES_DUE_DEPOSITORY_INSTITUTIONS_FDIC">"c6389"</definedName>
    <definedName name="IQ_BALANCES_DUE_FOREIGN_FDIC">"c6391"</definedName>
    <definedName name="IQ_BALANCES_DUE_FRB_FDIC">"c6393"</definedName>
    <definedName name="IQ_BANK_BENEFICIARY_FDIC">"c6505"</definedName>
    <definedName name="IQ_BANK_DEBT">"c2544"</definedName>
    <definedName name="IQ_BANK_DEBT_PCT">"c2545"</definedName>
    <definedName name="IQ_BANK_GUARANTOR_FDIC">"c6506"</definedName>
    <definedName name="IQ_BANK_LOAN_LIST">"c13507"</definedName>
    <definedName name="IQ_BANK_PREMISES_FDIC">"c6329"</definedName>
    <definedName name="IQ_BANK_SECURITIZATION_1_4_FAMILY_LOANS_FDIC">"c6721"</definedName>
    <definedName name="IQ_BANK_SECURITIZATION_AUTO_LOANS_FDIC">"c6715"</definedName>
    <definedName name="IQ_BANK_SECURITIZATION_CL_LOANS_FDIC">"c6716"</definedName>
    <definedName name="IQ_BANK_SECURITIZATION_CREDIT_CARDS_RECEIVABLES_FDIC">"c6718"</definedName>
    <definedName name="IQ_BANK_SECURITIZATION_HOME_EQUITY_LINES_FDIC">"c6719"</definedName>
    <definedName name="IQ_BANK_SECURITIZATION_OTHER_CONSUMER_LOANS_FDIC">"c6717"</definedName>
    <definedName name="IQ_BANK_SECURITIZATION_OTHER_LOANS_FDIC">"c6720"</definedName>
    <definedName name="IQ_BANKING_FEES_OPERATING_INC_FFIEC">"c13386"</definedName>
    <definedName name="IQ_BANKS_FOREIGN_COUNTRIES_TOTAL_DEPOSITS_FDIC">"c6475"</definedName>
    <definedName name="IQ_BASIC_EPS_EXCL">"c85"</definedName>
    <definedName name="IQ_BASIC_EPS_INCL">"c86"</definedName>
    <definedName name="IQ_BASIC_NORMAL_EPS">"c1592"</definedName>
    <definedName name="IQ_BASIC_WEIGHT">"c87"</definedName>
    <definedName name="IQ_BETA">"c2133"</definedName>
    <definedName name="IQ_BETA_1YR">"c1966"</definedName>
    <definedName name="IQ_BETA_1YR_RSQ">"c2132"</definedName>
    <definedName name="IQ_BETA_2YR">"c1965"</definedName>
    <definedName name="IQ_BETA_2YR_RSQ">"c2131"</definedName>
    <definedName name="IQ_BETA_5YR">"c88"</definedName>
    <definedName name="IQ_BETA_5YR_RSQ">"c2130"</definedName>
    <definedName name="IQ_BIG_INT_BEAR_CD">"c11749"</definedName>
    <definedName name="IQ_BOARD_MEMBER">"c96"</definedName>
    <definedName name="IQ_BOARD_MEMBER_BACKGROUND">"c2101"</definedName>
    <definedName name="IQ_BOARD_MEMBER_TITLE">"c97"</definedName>
    <definedName name="IQ_BOND_LIST">"c13505"</definedName>
    <definedName name="IQ_BORROWED_MONEY_QUARTERLY_AVG_FFIEC">"c13091"</definedName>
    <definedName name="IQ_BORROWINGS_LESS_1YR_ASSETS_TOT_FFIEC">"c13450"</definedName>
    <definedName name="IQ_BROK_COMISSION">"c98"</definedName>
    <definedName name="IQ_BROK_COMMISSION">"c3514"</definedName>
    <definedName name="IQ_BROKERED_DEPOSITS_FDIC">"c6486"</definedName>
    <definedName name="IQ_BUDGET_BALANCE_APR_FC_UNUSED">"c8359"</definedName>
    <definedName name="IQ_BUDGET_BALANCE_APR_UNUSED">"c7479"</definedName>
    <definedName name="IQ_BUDGET_BALANCE_FC_UNUSED">"c7699"</definedName>
    <definedName name="IQ_BUDGET_BALANCE_POP_FC_UNUSED">"c7919"</definedName>
    <definedName name="IQ_BUDGET_BALANCE_POP_UNUSED">"c7039"</definedName>
    <definedName name="IQ_BUDGET_BALANCE_SAAR">"c6820"</definedName>
    <definedName name="IQ_BUDGET_BALANCE_SAAR_APR">"c7480"</definedName>
    <definedName name="IQ_BUDGET_BALANCE_SAAR_APR_FC">"c8360"</definedName>
    <definedName name="IQ_BUDGET_BALANCE_SAAR_FC">"c7700"</definedName>
    <definedName name="IQ_BUDGET_BALANCE_SAAR_POP">"c7040"</definedName>
    <definedName name="IQ_BUDGET_BALANCE_SAAR_POP_FC">"c7920"</definedName>
    <definedName name="IQ_BUDGET_BALANCE_SAAR_YOY">"c7260"</definedName>
    <definedName name="IQ_BUDGET_BALANCE_SAAR_YOY_FC">"c8140"</definedName>
    <definedName name="IQ_BUDGET_BALANCE_UNUSED">"c6819"</definedName>
    <definedName name="IQ_BUDGET_BALANCE_YOY_FC_UNUSED">"c8139"</definedName>
    <definedName name="IQ_BUDGET_BALANCE_YOY_UNUSED">"c7259"</definedName>
    <definedName name="IQ_BUDGET_RECEIPTS_APR_FC_UNUSED">"c8361"</definedName>
    <definedName name="IQ_BUDGET_RECEIPTS_APR_UNUSED">"c7481"</definedName>
    <definedName name="IQ_BUDGET_RECEIPTS_FC_UNUSED">"c7701"</definedName>
    <definedName name="IQ_BUDGET_RECEIPTS_POP_FC_UNUSED">"c7921"</definedName>
    <definedName name="IQ_BUDGET_RECEIPTS_POP_UNUSED">"c7041"</definedName>
    <definedName name="IQ_BUDGET_RECEIPTS_UNUSED">"c6821"</definedName>
    <definedName name="IQ_BUDGET_RECEIPTS_YOY_FC_UNUSED">"c8141"</definedName>
    <definedName name="IQ_BUDGET_RECEIPTS_YOY_UNUSED">"c7261"</definedName>
    <definedName name="IQ_BUDGET_SPENDING">"c6822"</definedName>
    <definedName name="IQ_BUDGET_SPENDING_APR">"c7482"</definedName>
    <definedName name="IQ_BUDGET_SPENDING_APR_FC">"c8362"</definedName>
    <definedName name="IQ_BUDGET_SPENDING_FC">"c7702"</definedName>
    <definedName name="IQ_BUDGET_SPENDING_POP">"c7042"</definedName>
    <definedName name="IQ_BUDGET_SPENDING_POP_FC">"c7922"</definedName>
    <definedName name="IQ_BUDGET_SPENDING_REAL">"c6958"</definedName>
    <definedName name="IQ_BUDGET_SPENDING_REAL_APR">"c7618"</definedName>
    <definedName name="IQ_BUDGET_SPENDING_REAL_APR_FC">"c8498"</definedName>
    <definedName name="IQ_BUDGET_SPENDING_REAL_FC">"c7838"</definedName>
    <definedName name="IQ_BUDGET_SPENDING_REAL_POP">"c7178"</definedName>
    <definedName name="IQ_BUDGET_SPENDING_REAL_POP_FC">"c8058"</definedName>
    <definedName name="IQ_BUDGET_SPENDING_REAL_SAAR">"c6959"</definedName>
    <definedName name="IQ_BUDGET_SPENDING_REAL_SAAR_APR">"c7619"</definedName>
    <definedName name="IQ_BUDGET_SPENDING_REAL_SAAR_APR_FC">"c8499"</definedName>
    <definedName name="IQ_BUDGET_SPENDING_REAL_SAAR_FC">"c7839"</definedName>
    <definedName name="IQ_BUDGET_SPENDING_REAL_SAAR_POP">"c7179"</definedName>
    <definedName name="IQ_BUDGET_SPENDING_REAL_SAAR_POP_FC">"c8059"</definedName>
    <definedName name="IQ_BUDGET_SPENDING_REAL_SAAR_USD">"c11906"</definedName>
    <definedName name="IQ_BUDGET_SPENDING_REAL_SAAR_USD_APR">"c11909"</definedName>
    <definedName name="IQ_BUDGET_SPENDING_REAL_SAAR_USD_POP">"c11907"</definedName>
    <definedName name="IQ_BUDGET_SPENDING_REAL_SAAR_USD_YOY">"c11908"</definedName>
    <definedName name="IQ_BUDGET_SPENDING_REAL_SAAR_YOY">"c7399"</definedName>
    <definedName name="IQ_BUDGET_SPENDING_REAL_SAAR_YOY_FC">"c8279"</definedName>
    <definedName name="IQ_BUDGET_SPENDING_REAL_YOY">"c7398"</definedName>
    <definedName name="IQ_BUDGET_SPENDING_REAL_YOY_FC">"c8278"</definedName>
    <definedName name="IQ_BUDGET_SPENDING_SAAR">"c6823"</definedName>
    <definedName name="IQ_BUDGET_SPENDING_SAAR_APR">"c7483"</definedName>
    <definedName name="IQ_BUDGET_SPENDING_SAAR_APR_FC">"c8363"</definedName>
    <definedName name="IQ_BUDGET_SPENDING_SAAR_FC">"c7703"</definedName>
    <definedName name="IQ_BUDGET_SPENDING_SAAR_POP">"c7043"</definedName>
    <definedName name="IQ_BUDGET_SPENDING_SAAR_POP_FC">"c7923"</definedName>
    <definedName name="IQ_BUDGET_SPENDING_SAAR_USD_APR_FC">"c11782"</definedName>
    <definedName name="IQ_BUDGET_SPENDING_SAAR_USD_FC">"c11779"</definedName>
    <definedName name="IQ_BUDGET_SPENDING_SAAR_USD_POP_FC">"c11780"</definedName>
    <definedName name="IQ_BUDGET_SPENDING_SAAR_USD_YOY_FC">"c11781"</definedName>
    <definedName name="IQ_BUDGET_SPENDING_SAAR_YOY">"c7263"</definedName>
    <definedName name="IQ_BUDGET_SPENDING_SAAR_YOY_FC">"c8143"</definedName>
    <definedName name="IQ_BUDGET_SPENDING_USD_APR_FC">"c11778"</definedName>
    <definedName name="IQ_BUDGET_SPENDING_USD_FC">"c11775"</definedName>
    <definedName name="IQ_BUDGET_SPENDING_USD_POP_FC">"c11776"</definedName>
    <definedName name="IQ_BUDGET_SPENDING_USD_YOY_FC">"c11777"</definedName>
    <definedName name="IQ_BUDGET_SPENDING_YOY">"c7262"</definedName>
    <definedName name="IQ_BUDGET_SPENDING_YOY_FC">"c8142"</definedName>
    <definedName name="IQ_BUILDINGS">"c99"</definedName>
    <definedName name="IQ_BUS_SEG_ASSETS">"c4067"</definedName>
    <definedName name="IQ_BUS_SEG_ASSETS_ABS">"c4089"</definedName>
    <definedName name="IQ_BUS_SEG_ASSETS_TOTAL">"c4112"</definedName>
    <definedName name="IQ_BUS_SEG_CAPEX">"c4079"</definedName>
    <definedName name="IQ_BUS_SEG_CAPEX_ABS">"c4101"</definedName>
    <definedName name="IQ_BUS_SEG_CAPEX_TOTAL">"c4116"</definedName>
    <definedName name="IQ_BUS_SEG_DA">"c4078"</definedName>
    <definedName name="IQ_BUS_SEG_DA_ABS">"c4100"</definedName>
    <definedName name="IQ_BUS_SEG_DA_TOTAL">"c4115"</definedName>
    <definedName name="IQ_BUS_SEG_EARNINGS_OP">"c4063"</definedName>
    <definedName name="IQ_BUS_SEG_EARNINGS_OP_ABS">"c4085"</definedName>
    <definedName name="IQ_BUS_SEG_EARNINGS_OP_TOTAL">"c4108"</definedName>
    <definedName name="IQ_BUS_SEG_EBT">"c4064"</definedName>
    <definedName name="IQ_BUS_SEG_EBT_ABS">"c4086"</definedName>
    <definedName name="IQ_BUS_SEG_EBT_TOTAL">"c4110"</definedName>
    <definedName name="IQ_BUS_SEG_GP">"c4066"</definedName>
    <definedName name="IQ_BUS_SEG_GP_ABS">"c4088"</definedName>
    <definedName name="IQ_BUS_SEG_GP_TOTAL">"c4109"</definedName>
    <definedName name="IQ_BUS_SEG_INC_TAX">"c4077"</definedName>
    <definedName name="IQ_BUS_SEG_INC_TAX_ABS">"c4099"</definedName>
    <definedName name="IQ_BUS_SEG_INC_TAX_TOTAL">"c4114"</definedName>
    <definedName name="IQ_BUS_SEG_INTEREST_EXP">"c4076"</definedName>
    <definedName name="IQ_BUS_SEG_INTEREST_EXP_ABS">"c4098"</definedName>
    <definedName name="IQ_BUS_SEG_INTEREST_EXP_TOTAL">"c4113"</definedName>
    <definedName name="IQ_BUS_SEG_NAME">"c5482"</definedName>
    <definedName name="IQ_BUS_SEG_NAME_ABS">"c5483"</definedName>
    <definedName name="IQ_BUS_SEG_NI">"c4065"</definedName>
    <definedName name="IQ_BUS_SEG_NI_ABS">"c4087"</definedName>
    <definedName name="IQ_BUS_SEG_NI_TOTAL">"c4111"</definedName>
    <definedName name="IQ_BUS_SEG_OPER_INC">"c4062"</definedName>
    <definedName name="IQ_BUS_SEG_OPER_INC_ABS">"c4084"</definedName>
    <definedName name="IQ_BUS_SEG_OPER_INC_TOTAL">"c4107"</definedName>
    <definedName name="IQ_BUS_SEG_REV">"c4068"</definedName>
    <definedName name="IQ_BUS_SEG_REV_ABS">"c4090"</definedName>
    <definedName name="IQ_BUS_SEG_REV_TOTAL">"c4106"</definedName>
    <definedName name="IQ_BUSINESS_COMBINATIONS_FFIEC">"c12967"</definedName>
    <definedName name="IQ_BUSINESS_DESCRIPTION">"c322"</definedName>
    <definedName name="IQ_BV_ACT_OR_EST_CIQ">"c5068"</definedName>
    <definedName name="IQ_BV_OVER_SHARES">"c1349"</definedName>
    <definedName name="IQ_BV_SHARE">"c100"</definedName>
    <definedName name="IQ_CA_AP">"c8881"</definedName>
    <definedName name="IQ_CA_AP_ABS">"c8900"</definedName>
    <definedName name="IQ_CA_NAME_AP">"c8919"</definedName>
    <definedName name="IQ_CA_NAME_AP_ABS">"c8938"</definedName>
    <definedName name="IQ_CABLE_ARPU">"c2869"</definedName>
    <definedName name="IQ_CABLE_ARPU_ANALOG">"c2864"</definedName>
    <definedName name="IQ_CABLE_ARPU_BASIC">"c2866"</definedName>
    <definedName name="IQ_CABLE_ARPU_BBAND">"c2867"</definedName>
    <definedName name="IQ_CABLE_ARPU_DIG">"c2865"</definedName>
    <definedName name="IQ_CABLE_ARPU_PHONE">"c2868"</definedName>
    <definedName name="IQ_CABLE_BASIC_PENETRATION">"c2850"</definedName>
    <definedName name="IQ_CABLE_BBAND_PENETRATION">"c2852"</definedName>
    <definedName name="IQ_CABLE_BBAND_PENETRATION_THP">"c2851"</definedName>
    <definedName name="IQ_CABLE_CHURN">"c2874"</definedName>
    <definedName name="IQ_CABLE_CHURN_BASIC">"c2871"</definedName>
    <definedName name="IQ_CABLE_CHURN_BBAND">"c2872"</definedName>
    <definedName name="IQ_CABLE_CHURN_DIG">"c2870"</definedName>
    <definedName name="IQ_CABLE_CHURN_PHONE">"c2873"</definedName>
    <definedName name="IQ_CABLE_HOMES_PER_MILE">"c2849"</definedName>
    <definedName name="IQ_CABLE_HP_BBAND">"c2845"</definedName>
    <definedName name="IQ_CABLE_HP_DIG">"c2844"</definedName>
    <definedName name="IQ_CABLE_HP_PHONE">"c2846"</definedName>
    <definedName name="IQ_CABLE_MILES_PASSED">"c2848"</definedName>
    <definedName name="IQ_CABLE_OTHER_REV">"c2882"</definedName>
    <definedName name="IQ_CABLE_PHONE_PENETRATION">"c2853"</definedName>
    <definedName name="IQ_CABLE_PROGRAMMING_COSTS">"c2884"</definedName>
    <definedName name="IQ_CABLE_REV_ADVERT">"c2880"</definedName>
    <definedName name="IQ_CABLE_REV_ANALOG">"c2875"</definedName>
    <definedName name="IQ_CABLE_REV_BASIC">"c2877"</definedName>
    <definedName name="IQ_CABLE_REV_BBAND">"c2878"</definedName>
    <definedName name="IQ_CABLE_REV_COMMERCIAL">"c2881"</definedName>
    <definedName name="IQ_CABLE_REV_DIG">"c2876"</definedName>
    <definedName name="IQ_CABLE_REV_PHONE">"c2879"</definedName>
    <definedName name="IQ_CABLE_RGU">"c2863"</definedName>
    <definedName name="IQ_CABLE_SUBS_ANALOG">"c2855"</definedName>
    <definedName name="IQ_CABLE_SUBS_BASIC">"c2857"</definedName>
    <definedName name="IQ_CABLE_SUBS_BBAND">"c2858"</definedName>
    <definedName name="IQ_CABLE_SUBS_BUNDLED">"c2861"</definedName>
    <definedName name="IQ_CABLE_SUBS_DIG">"c2856"</definedName>
    <definedName name="IQ_CABLE_SUBS_NON_VIDEO">"c2860"</definedName>
    <definedName name="IQ_CABLE_SUBS_PHONE">"c2859"</definedName>
    <definedName name="IQ_CABLE_SUBS_TOTAL">"c2862"</definedName>
    <definedName name="IQ_CABLE_THP">"c2847"</definedName>
    <definedName name="IQ_CABLE_TOTAL_PENETRATION">"c2854"</definedName>
    <definedName name="IQ_CABLE_TOTAL_REV">"c2883"</definedName>
    <definedName name="IQ_CAL_Q">"c101"</definedName>
    <definedName name="IQ_CAL_Q_EST">"c6796"</definedName>
    <definedName name="IQ_CAL_Q_EST_CIQ">"c6808"</definedName>
    <definedName name="IQ_CAL_Y">"c102"</definedName>
    <definedName name="IQ_CAL_Y_EST">"c6797"</definedName>
    <definedName name="IQ_CAL_Y_EST_CIQ">"c6809"</definedName>
    <definedName name="IQ_CALC_TYPE_BS">"c3086"</definedName>
    <definedName name="IQ_CALC_TYPE_CF">"c3085"</definedName>
    <definedName name="IQ_CALC_TYPE_IS">"c3084"</definedName>
    <definedName name="IQ_CAP_LOSS_CF_1YR">"c3474"</definedName>
    <definedName name="IQ_CAP_LOSS_CF_2YR">"c3475"</definedName>
    <definedName name="IQ_CAP_LOSS_CF_3YR">"c3476"</definedName>
    <definedName name="IQ_CAP_LOSS_CF_4YR">"c3477"</definedName>
    <definedName name="IQ_CAP_LOSS_CF_5YR">"c3478"</definedName>
    <definedName name="IQ_CAP_LOSS_CF_AFTER_FIVE">"c3479"</definedName>
    <definedName name="IQ_CAP_LOSS_CF_MAX_YEAR">"c3482"</definedName>
    <definedName name="IQ_CAP_LOSS_CF_NO_EXP">"c3480"</definedName>
    <definedName name="IQ_CAP_LOSS_CF_TOTAL">"c3481"</definedName>
    <definedName name="IQ_CAP_UTIL_RATE">"c6824"</definedName>
    <definedName name="IQ_CAP_UTIL_RATE_POP">"c7044"</definedName>
    <definedName name="IQ_CAP_UTIL_RATE_YOY">"c7264"</definedName>
    <definedName name="IQ_CAPEX">"c103"</definedName>
    <definedName name="IQ_CAPEX_10YR_ANN_CAGR">"c6050"</definedName>
    <definedName name="IQ_CAPEX_10YR_ANN_GROWTH">"c104"</definedName>
    <definedName name="IQ_CAPEX_1YR_ANN_GROWTH">"c105"</definedName>
    <definedName name="IQ_CAPEX_2YR_ANN_CAGR">"c6051"</definedName>
    <definedName name="IQ_CAPEX_2YR_ANN_GROWTH">"c106"</definedName>
    <definedName name="IQ_CAPEX_3YR_ANN_CAGR">"c6052"</definedName>
    <definedName name="IQ_CAPEX_3YR_ANN_GROWTH">"c107"</definedName>
    <definedName name="IQ_CAPEX_5YR_ANN_CAGR">"c6053"</definedName>
    <definedName name="IQ_CAPEX_5YR_ANN_GROWTH">"c108"</definedName>
    <definedName name="IQ_CAPEX_7YR_ANN_CAGR">"c6054"</definedName>
    <definedName name="IQ_CAPEX_7YR_ANN_GROWTH">"c109"</definedName>
    <definedName name="IQ_CAPEX_BNK">"c110"</definedName>
    <definedName name="IQ_CAPEX_BR">"c111"</definedName>
    <definedName name="IQ_CAPEX_FIN">"c112"</definedName>
    <definedName name="IQ_CAPEX_INS">"c113"</definedName>
    <definedName name="IQ_CAPEX_UTI">"c114"</definedName>
    <definedName name="IQ_CAPITAL_LEASE">"c1350"</definedName>
    <definedName name="IQ_CAPITAL_LEASES">"c115"</definedName>
    <definedName name="IQ_CAPITAL_LEASES_TOTAL">"c3031"</definedName>
    <definedName name="IQ_CAPITAL_LEASES_TOTAL_PCT">"c2506"</definedName>
    <definedName name="IQ_CAPITAL_RAISED_PERIOD_COVERED">"c9959"</definedName>
    <definedName name="IQ_CAPITAL_RAISED_PERIOD_GROUP">"c9945"</definedName>
    <definedName name="IQ_CAPITALIZED_INTEREST">"c2076"</definedName>
    <definedName name="IQ_CAPITALIZED_INTEREST_BOP">"c3459"</definedName>
    <definedName name="IQ_CAPITALIZED_INTEREST_EOP">"c3464"</definedName>
    <definedName name="IQ_CAPITALIZED_INTEREST_EXP">"c3461"</definedName>
    <definedName name="IQ_CAPITALIZED_INTEREST_OTHER_ADJ">"c3463"</definedName>
    <definedName name="IQ_CAPITALIZED_INTEREST_WRITE_OFF">"c3462"</definedName>
    <definedName name="IQ_CASH">"c1458"</definedName>
    <definedName name="IQ_CASH_ACQUIRE_CF">"c116"</definedName>
    <definedName name="IQ_CASH_BALANCES_DUE_FFIEC">"c12773"</definedName>
    <definedName name="IQ_CASH_CONVERSION">"c117"</definedName>
    <definedName name="IQ_CASH_COST_ALUM">"c9252"</definedName>
    <definedName name="IQ_CASH_COST_COAL">"c9825"</definedName>
    <definedName name="IQ_CASH_COST_COP">"c9199"</definedName>
    <definedName name="IQ_CASH_COST_DIAM">"c9676"</definedName>
    <definedName name="IQ_CASH_COST_GOLD">"c9037"</definedName>
    <definedName name="IQ_CASH_COST_IRON">"c9411"</definedName>
    <definedName name="IQ_CASH_COST_LEAD">"c9464"</definedName>
    <definedName name="IQ_CASH_COST_MANG">"c9517"</definedName>
    <definedName name="IQ_CASH_COST_MET_COAL">"c9762"</definedName>
    <definedName name="IQ_CASH_COST_MOLYB">"c9729"</definedName>
    <definedName name="IQ_CASH_COST_NICK">"c9305"</definedName>
    <definedName name="IQ_CASH_COST_PLAT">"c9143"</definedName>
    <definedName name="IQ_CASH_COST_SILVER">"c9090"</definedName>
    <definedName name="IQ_CASH_COST_STEAM">"c9792"</definedName>
    <definedName name="IQ_CASH_COST_TITAN">"c9570"</definedName>
    <definedName name="IQ_CASH_COST_URAN">"c9623"</definedName>
    <definedName name="IQ_CASH_COST_ZINC">"c9358"</definedName>
    <definedName name="IQ_CASH_DIVIDENDS_NET_INCOME_FDIC">"c6738"</definedName>
    <definedName name="IQ_CASH_DUE_BANKS">"c1351"</definedName>
    <definedName name="IQ_CASH_EQUIV">"c118"</definedName>
    <definedName name="IQ_CASH_FINAN">"c119"</definedName>
    <definedName name="IQ_CASH_FINAN_AP">"c8890"</definedName>
    <definedName name="IQ_CASH_FINAN_AP_ABS">"c8909"</definedName>
    <definedName name="IQ_CASH_FINAN_NAME_AP">"c8928"</definedName>
    <definedName name="IQ_CASH_FINAN_NAME_AP_ABS">"c8947"</definedName>
    <definedName name="IQ_CASH_FINAN_SUBTOTAL_AP">"c10111"</definedName>
    <definedName name="IQ_CASH_FLOW_ACT_OR_EST_CIQ">"c4566"</definedName>
    <definedName name="IQ_CASH_IN_PROCESS_FDIC">"c6386"</definedName>
    <definedName name="IQ_CASH_INTEREST">"c120"</definedName>
    <definedName name="IQ_CASH_INTEREST_FINAN">"c6295"</definedName>
    <definedName name="IQ_CASH_INTEREST_INVEST">"c6294"</definedName>
    <definedName name="IQ_CASH_INTEREST_NET">"c12753"</definedName>
    <definedName name="IQ_CASH_INTEREST_OPER">"c6293"</definedName>
    <definedName name="IQ_CASH_INTEREST_RECEIVED">"c12754"</definedName>
    <definedName name="IQ_CASH_INVEST">"c121"</definedName>
    <definedName name="IQ_CASH_INVEST_AP">"c8889"</definedName>
    <definedName name="IQ_CASH_INVEST_AP_ABS">"c8908"</definedName>
    <definedName name="IQ_CASH_INVEST_NAME_AP">"c8927"</definedName>
    <definedName name="IQ_CASH_INVEST_NAME_AP_ABS">"c8946"</definedName>
    <definedName name="IQ_CASH_INVEST_SUBTOTAL_AP">"c8991"</definedName>
    <definedName name="IQ_CASH_OPER">"c122"</definedName>
    <definedName name="IQ_CASH_OPER_ACT_OR_EST_CIQ">"c4576"</definedName>
    <definedName name="IQ_CASH_OPER_AP">"c8888"</definedName>
    <definedName name="IQ_CASH_OPER_AP_ABS">"c8907"</definedName>
    <definedName name="IQ_CASH_OPER_NAME_AP">"c8926"</definedName>
    <definedName name="IQ_CASH_OPER_NAME_AP_ABS">"c8945"</definedName>
    <definedName name="IQ_CASH_OPER_SUBTOTAL_AP">"c8990"</definedName>
    <definedName name="IQ_CASH_OTHER_ADJ_AP">"c8891"</definedName>
    <definedName name="IQ_CASH_OTHER_ADJ_AP_ABS">"c8910"</definedName>
    <definedName name="IQ_CASH_OTHER_ADJ_NAME_AP">"c8929"</definedName>
    <definedName name="IQ_CASH_OTHER_ADJ_NAME_AP_ABS">"c8948"</definedName>
    <definedName name="IQ_CASH_SEGREG">"c123"</definedName>
    <definedName name="IQ_CASH_SHARE">"c1911"</definedName>
    <definedName name="IQ_CASH_ST">"c1355"</definedName>
    <definedName name="IQ_CASH_ST_INVEST">"c124"</definedName>
    <definedName name="IQ_CASH_TAXES">"c125"</definedName>
    <definedName name="IQ_CASH_TAXES_FINAN">"c6292"</definedName>
    <definedName name="IQ_CASH_TAXES_INVEST">"c6291"</definedName>
    <definedName name="IQ_CASH_TAXES_OPER">"c6290"</definedName>
    <definedName name="IQ_CCE_FDIC">"c6296"</definedName>
    <definedName name="IQ_CDS_DERIVATIVES_BENEFICIARY_FFIEC">"c13119"</definedName>
    <definedName name="IQ_CDS_DERIVATIVES_GUARANTOR_FFIEC">"c13112"</definedName>
    <definedName name="IQ_CDS_LIST">"c13510"</definedName>
    <definedName name="IQ_CDS_LOAN_LIST">"c13518"</definedName>
    <definedName name="IQ_CDS_SENIOR_LIST">"c13508"</definedName>
    <definedName name="IQ_CDS_SUB_LIST">"c13509"</definedName>
    <definedName name="IQ_CEDED_AH_EARNED">"c2743"</definedName>
    <definedName name="IQ_CEDED_CLAIM_EXP_INCUR">"c2756"</definedName>
    <definedName name="IQ_CEDED_CLAIM_EXP_PAID">"c2759"</definedName>
    <definedName name="IQ_CEDED_CLAIM_EXP_RES">"c2753"</definedName>
    <definedName name="IQ_CEDED_EARNED">"c2733"</definedName>
    <definedName name="IQ_CEDED_LIFE_EARNED">"c2738"</definedName>
    <definedName name="IQ_CEDED_LIFE_IN_FORCE">"c2768"</definedName>
    <definedName name="IQ_CEDED_PC_EARNED">"c2748"</definedName>
    <definedName name="IQ_CEDED_WRITTEN">"c2727"</definedName>
    <definedName name="IQ_CFO_10YR_ANN_CAGR">"c6055"</definedName>
    <definedName name="IQ_CFO_10YR_ANN_GROWTH">"c126"</definedName>
    <definedName name="IQ_CFO_1YR_ANN_GROWTH">"c127"</definedName>
    <definedName name="IQ_CFO_2YR_ANN_CAGR">"c6056"</definedName>
    <definedName name="IQ_CFO_2YR_ANN_GROWTH">"c128"</definedName>
    <definedName name="IQ_CFO_3YR_ANN_CAGR">"c6057"</definedName>
    <definedName name="IQ_CFO_3YR_ANN_GROWTH">"c129"</definedName>
    <definedName name="IQ_CFO_5YR_ANN_CAGR">"c6058"</definedName>
    <definedName name="IQ_CFO_5YR_ANN_GROWTH">"c130"</definedName>
    <definedName name="IQ_CFO_7YR_ANN_CAGR">"c6059"</definedName>
    <definedName name="IQ_CFO_7YR_ANN_GROWTH">"c131"</definedName>
    <definedName name="IQ_CFO_CURRENT_LIAB">"c132"</definedName>
    <definedName name="IQ_CH">110000</definedName>
    <definedName name="IQ_CHANGE_AP">"c133"</definedName>
    <definedName name="IQ_CHANGE_AP_BNK">"c134"</definedName>
    <definedName name="IQ_CHANGE_AP_BR">"c135"</definedName>
    <definedName name="IQ_CHANGE_AP_FIN">"c136"</definedName>
    <definedName name="IQ_CHANGE_AP_INS">"c137"</definedName>
    <definedName name="IQ_CHANGE_AP_RE">"c6200"</definedName>
    <definedName name="IQ_CHANGE_AP_REIT">"c138"</definedName>
    <definedName name="IQ_CHANGE_AP_UTI">"c139"</definedName>
    <definedName name="IQ_CHANGE_AR">"c140"</definedName>
    <definedName name="IQ_CHANGE_AR_BNK">"c141"</definedName>
    <definedName name="IQ_CHANGE_AR_BR">"c142"</definedName>
    <definedName name="IQ_CHANGE_AR_FIN">"c143"</definedName>
    <definedName name="IQ_CHANGE_AR_INS">"c144"</definedName>
    <definedName name="IQ_CHANGE_AR_RE">"c6201"</definedName>
    <definedName name="IQ_CHANGE_AR_REIT">"c145"</definedName>
    <definedName name="IQ_CHANGE_AR_UTI">"c146"</definedName>
    <definedName name="IQ_CHANGE_DEF_TAX">"c147"</definedName>
    <definedName name="IQ_CHANGE_DEPOSIT_ACCT">"c148"</definedName>
    <definedName name="IQ_CHANGE_FAIR_VALUE_FINANCIAL_LIAB_T1_FFIEC">"c13138"</definedName>
    <definedName name="IQ_CHANGE_FAIR_VALUE_OPTIONS_FFIEC">"c13045"</definedName>
    <definedName name="IQ_CHANGE_INC_TAX">"c149"</definedName>
    <definedName name="IQ_CHANGE_INS_RES_LIAB">"c150"</definedName>
    <definedName name="IQ_CHANGE_INVENT">"c6826"</definedName>
    <definedName name="IQ_CHANGE_INVENT_APR">"c7486"</definedName>
    <definedName name="IQ_CHANGE_INVENT_POP">"c7046"</definedName>
    <definedName name="IQ_CHANGE_INVENT_REAL_APR_FC_UNUSED">"c8500"</definedName>
    <definedName name="IQ_CHANGE_INVENT_REAL_APR_UNUSED">"c7620"</definedName>
    <definedName name="IQ_CHANGE_INVENT_REAL_FC_UNUSED">"c7840"</definedName>
    <definedName name="IQ_CHANGE_INVENT_REAL_POP_FC_UNUSED">"c8060"</definedName>
    <definedName name="IQ_CHANGE_INVENT_REAL_POP_UNUSED">"c7180"</definedName>
    <definedName name="IQ_CHANGE_INVENT_REAL_SAAR">"c6962"</definedName>
    <definedName name="IQ_CHANGE_INVENT_REAL_SAAR_APR">"c7622"</definedName>
    <definedName name="IQ_CHANGE_INVENT_REAL_SAAR_APR_FC">"c8502"</definedName>
    <definedName name="IQ_CHANGE_INVENT_REAL_SAAR_FC">"c7842"</definedName>
    <definedName name="IQ_CHANGE_INVENT_REAL_SAAR_POP">"c7182"</definedName>
    <definedName name="IQ_CHANGE_INVENT_REAL_SAAR_POP_FC">"c8062"</definedName>
    <definedName name="IQ_CHANGE_INVENT_REAL_SAAR_USD_APR_FC">"c11917"</definedName>
    <definedName name="IQ_CHANGE_INVENT_REAL_SAAR_USD_FC">"c11914"</definedName>
    <definedName name="IQ_CHANGE_INVENT_REAL_SAAR_USD_POP_FC">"c11915"</definedName>
    <definedName name="IQ_CHANGE_INVENT_REAL_SAAR_USD_YOY_FC">"c11916"</definedName>
    <definedName name="IQ_CHANGE_INVENT_REAL_SAAR_YOY">"c7402"</definedName>
    <definedName name="IQ_CHANGE_INVENT_REAL_SAAR_YOY_FC">"c8282"</definedName>
    <definedName name="IQ_CHANGE_INVENT_REAL_UNUSED">"c6960"</definedName>
    <definedName name="IQ_CHANGE_INVENT_REAL_USD_APR_FC">"c11913"</definedName>
    <definedName name="IQ_CHANGE_INVENT_REAL_USD_FC">"c11910"</definedName>
    <definedName name="IQ_CHANGE_INVENT_REAL_USD_POP_FC">"c11911"</definedName>
    <definedName name="IQ_CHANGE_INVENT_REAL_USD_YOY_FC">"c11912"</definedName>
    <definedName name="IQ_CHANGE_INVENT_REAL_YOY_FC_UNUSED">"c8280"</definedName>
    <definedName name="IQ_CHANGE_INVENT_REAL_YOY_UNUSED">"c7400"</definedName>
    <definedName name="IQ_CHANGE_INVENT_SAAR">"c6827"</definedName>
    <definedName name="IQ_CHANGE_INVENT_SAAR_APR">"c7487"</definedName>
    <definedName name="IQ_CHANGE_INVENT_SAAR_APR_FC">"c8367"</definedName>
    <definedName name="IQ_CHANGE_INVENT_SAAR_FC">"c7707"</definedName>
    <definedName name="IQ_CHANGE_INVENT_SAAR_POP">"c7047"</definedName>
    <definedName name="IQ_CHANGE_INVENT_SAAR_POP_FC">"c7927"</definedName>
    <definedName name="IQ_CHANGE_INVENT_SAAR_YOY">"c7267"</definedName>
    <definedName name="IQ_CHANGE_INVENT_SAAR_YOY_FC">"c8147"</definedName>
    <definedName name="IQ_CHANGE_INVENT_YOY">"c7266"</definedName>
    <definedName name="IQ_CHANGE_INVENTORY">"c151"</definedName>
    <definedName name="IQ_CHANGE_NET_OPER_ASSETS">"c3592"</definedName>
    <definedName name="IQ_CHANGE_NET_WORKING_CAPITAL">"c1909"</definedName>
    <definedName name="IQ_CHANGE_OTHER_NET_OPER_ASSETS">"c3593"</definedName>
    <definedName name="IQ_CHANGE_OTHER_NET_OPER_ASSETS_BNK">"c3594"</definedName>
    <definedName name="IQ_CHANGE_OTHER_NET_OPER_ASSETS_BR">"c3595"</definedName>
    <definedName name="IQ_CHANGE_OTHER_NET_OPER_ASSETS_FIN">"c3596"</definedName>
    <definedName name="IQ_CHANGE_OTHER_NET_OPER_ASSETS_INS">"c3597"</definedName>
    <definedName name="IQ_CHANGE_OTHER_NET_OPER_ASSETS_RE">"c6285"</definedName>
    <definedName name="IQ_CHANGE_OTHER_NET_OPER_ASSETS_REIT">"c3598"</definedName>
    <definedName name="IQ_CHANGE_OTHER_NET_OPER_ASSETS_UTI">"c3599"</definedName>
    <definedName name="IQ_CHANGE_OTHER_WORK_CAP">"c152"</definedName>
    <definedName name="IQ_CHANGE_OTHER_WORK_CAP_BNK">"c153"</definedName>
    <definedName name="IQ_CHANGE_OTHER_WORK_CAP_BR">"c154"</definedName>
    <definedName name="IQ_CHANGE_OTHER_WORK_CAP_FIN">"c155"</definedName>
    <definedName name="IQ_CHANGE_OTHER_WORK_CAP_INS">"c156"</definedName>
    <definedName name="IQ_CHANGE_OTHER_WORK_CAP_REIT">"c157"</definedName>
    <definedName name="IQ_CHANGE_OTHER_WORK_CAP_UTI">"c158"</definedName>
    <definedName name="IQ_CHANGE_PRIVATE_INVENT">"c6828"</definedName>
    <definedName name="IQ_CHANGE_PRIVATE_INVENT_APR">"c7488"</definedName>
    <definedName name="IQ_CHANGE_PRIVATE_INVENT_APR_FC">"c8368"</definedName>
    <definedName name="IQ_CHANGE_PRIVATE_INVENT_FC">"c7708"</definedName>
    <definedName name="IQ_CHANGE_PRIVATE_INVENT_POP">"c7048"</definedName>
    <definedName name="IQ_CHANGE_PRIVATE_INVENT_POP_FC">"c7928"</definedName>
    <definedName name="IQ_CHANGE_PRIVATE_INVENT_YOY">"c7268"</definedName>
    <definedName name="IQ_CHANGE_PRIVATE_INVENT_YOY_FC">"c8148"</definedName>
    <definedName name="IQ_CHANGE_TRADING_ASSETS">"c159"</definedName>
    <definedName name="IQ_CHANGE_UNEARN_REV">"c160"</definedName>
    <definedName name="IQ_CHANGE_WORK_CAP">"c161"</definedName>
    <definedName name="IQ_CHANGES_WORK_CAP">"c1357"</definedName>
    <definedName name="IQ_CHARGE_OFFS_1_4_FAMILY_FDIC">"c6756"</definedName>
    <definedName name="IQ_CHARGE_OFFS_1_4_FAMILY_LOANS_FDIC">"c6714"</definedName>
    <definedName name="IQ_CHARGE_OFFS_AUTO_LOANS_FDIC">"c6708"</definedName>
    <definedName name="IQ_CHARGE_OFFS_CL_LOANS_FDIC">"c6709"</definedName>
    <definedName name="IQ_CHARGE_OFFS_COMMERCIAL_INDUSTRIAL_FDIC">"c6759"</definedName>
    <definedName name="IQ_CHARGE_OFFS_COMMERCIAL_RE_FDIC">"c6754"</definedName>
    <definedName name="IQ_CHARGE_OFFS_COMMERCIAL_RE_NOT_SECURED_FDIC">"c6764"</definedName>
    <definedName name="IQ_CHARGE_OFFS_CONSTRUCTION_DEVELOPMENT_FDIC">"c6753"</definedName>
    <definedName name="IQ_CHARGE_OFFS_CREDIT_CARDS_FDIC">"c6761"</definedName>
    <definedName name="IQ_CHARGE_OFFS_CREDIT_CARDS_RECEIVABLES_FDIC">"c6711"</definedName>
    <definedName name="IQ_CHARGE_OFFS_GROSS">"c162"</definedName>
    <definedName name="IQ_CHARGE_OFFS_HOME_EQUITY_FDIC">"c6757"</definedName>
    <definedName name="IQ_CHARGE_OFFS_HOME_EQUITY_LINES_FDIC">"c6712"</definedName>
    <definedName name="IQ_CHARGE_OFFS_INDIVIDUALS_FDIC">"c6760"</definedName>
    <definedName name="IQ_CHARGE_OFFS_MULTI_FAMILY_FDIC">"c6755"</definedName>
    <definedName name="IQ_CHARGE_OFFS_NET">"c163"</definedName>
    <definedName name="IQ_CHARGE_OFFS_OTHER_1_4_FAMILY_FDIC">"c6758"</definedName>
    <definedName name="IQ_CHARGE_OFFS_OTHER_CONSUMER_LOANS_FDIC">"c6710"</definedName>
    <definedName name="IQ_CHARGE_OFFS_OTHER_INDIVIDUAL_FDIC">"c6762"</definedName>
    <definedName name="IQ_CHARGE_OFFS_OTHER_LOANS_FDIC">"c6763"</definedName>
    <definedName name="IQ_CHARGE_OFFS_OTHER_LOANS_OTHER_FDIC">"c6713"</definedName>
    <definedName name="IQ_CHARGE_OFFS_RE_LOANS_FDIC">"c6752"</definedName>
    <definedName name="IQ_CHARGE_OFFS_RECOVERED">"c164"</definedName>
    <definedName name="IQ_CHARGE_OFFS_TOTAL_AVG_LOANS">"c165"</definedName>
    <definedName name="IQ_CHICAGO_PMI">"c6829"</definedName>
    <definedName name="IQ_CHICAGO_PMI_APR">"c7489"</definedName>
    <definedName name="IQ_CHICAGO_PMI_APR_FC">"c8369"</definedName>
    <definedName name="IQ_CHICAGO_PMI_FC">"c7709"</definedName>
    <definedName name="IQ_CHICAGO_PMI_POP">"c7049"</definedName>
    <definedName name="IQ_CHICAGO_PMI_POP_FC">"c7929"</definedName>
    <definedName name="IQ_CHICAGO_PMI_YOY">"c7269"</definedName>
    <definedName name="IQ_CHICAGO_PMI_YOY_FC">"c8149"</definedName>
    <definedName name="IQ_CITY">"c166"</definedName>
    <definedName name="IQ_CL_AP">"c8884"</definedName>
    <definedName name="IQ_CL_AP_ABS">"c8903"</definedName>
    <definedName name="IQ_CL_DUE_AFTER_FIVE">"c167"</definedName>
    <definedName name="IQ_CL_DUE_CY">"c168"</definedName>
    <definedName name="IQ_CL_DUE_CY1">"c169"</definedName>
    <definedName name="IQ_CL_DUE_CY2">"c170"</definedName>
    <definedName name="IQ_CL_DUE_CY3">"c171"</definedName>
    <definedName name="IQ_CL_DUE_CY4">"c172"</definedName>
    <definedName name="IQ_CL_DUE_NEXT_FIVE">"c173"</definedName>
    <definedName name="IQ_CL_NAME_AP">"c8922"</definedName>
    <definedName name="IQ_CL_NAME_AP_ABS">"c8941"</definedName>
    <definedName name="IQ_CL_OBLIGATION_IMMEDIATE">"c2253"</definedName>
    <definedName name="IQ_CLAIMS_ADJUSTMENT_EXP_PC_FFIEC">"c13100"</definedName>
    <definedName name="IQ_CLASS_MARKETCAP">"c13512"</definedName>
    <definedName name="IQ_CLASS_SHARESOUTSTANDING">"c13513"</definedName>
    <definedName name="IQ_CLASSA_OPTIONS_BEG_OS">"c2679"</definedName>
    <definedName name="IQ_CLASSA_OPTIONS_CANCELLED">"c2682"</definedName>
    <definedName name="IQ_CLASSA_OPTIONS_END_OS">"c2683"</definedName>
    <definedName name="IQ_CLASSA_OPTIONS_EXERCISABLE_END_OS">"c5809"</definedName>
    <definedName name="IQ_CLASSA_OPTIONS_EXERCISED">"c2681"</definedName>
    <definedName name="IQ_CLASSA_OPTIONS_GRANTED">"c2680"</definedName>
    <definedName name="IQ_CLASSA_OPTIONS_STRIKE_PRICE_BEG_OS">"c5810"</definedName>
    <definedName name="IQ_CLASSA_OPTIONS_STRIKE_PRICE_CANCELLED">"c5812"</definedName>
    <definedName name="IQ_CLASSA_OPTIONS_STRIKE_PRICE_EXERCISABLE">"c5813"</definedName>
    <definedName name="IQ_CLASSA_OPTIONS_STRIKE_PRICE_EXERCISED">"c5811"</definedName>
    <definedName name="IQ_CLASSA_OPTIONS_STRIKE_PRICE_OS">"c2684"</definedName>
    <definedName name="IQ_CLASSA_OUTSTANDING_BS_DATE">"c1971"</definedName>
    <definedName name="IQ_CLASSA_OUTSTANDING_FILING_DATE">"c1973"</definedName>
    <definedName name="IQ_CLASSA_STRIKE_PRICE_GRANTED">"c2685"</definedName>
    <definedName name="IQ_CLASSA_WARRANTS_BEG_OS">"c2705"</definedName>
    <definedName name="IQ_CLASSA_WARRANTS_CANCELLED">"c2708"</definedName>
    <definedName name="IQ_CLASSA_WARRANTS_END_OS">"c2709"</definedName>
    <definedName name="IQ_CLASSA_WARRANTS_EXERCISED">"c2707"</definedName>
    <definedName name="IQ_CLASSA_WARRANTS_ISSUED">"c2706"</definedName>
    <definedName name="IQ_CLASSA_WARRANTS_STRIKE_PRICE_ISSUED">"c2711"</definedName>
    <definedName name="IQ_CLASSA_WARRANTS_STRIKE_PRICE_OS">"c2710"</definedName>
    <definedName name="IQ_CLOSED_END_1_4_FIRST_LIENS_TRADING_DOM_FFIEC">"c12928"</definedName>
    <definedName name="IQ_CLOSED_END_1_4_JR_LIENS_LL_REC_DOM_FFIEC">"c12904"</definedName>
    <definedName name="IQ_CLOSED_END_1_4_JUNIOR_LIENS_TRADING_DOM_FFIEC">"c12929"</definedName>
    <definedName name="IQ_CLOSED_END_SEC_1_4_1ST_LIENS_CHARGE_OFFS_FFIEC">"c13169"</definedName>
    <definedName name="IQ_CLOSED_END_SEC_1_4_1ST_LIENS_DUE_30_89_FFIEC">"c13261"</definedName>
    <definedName name="IQ_CLOSED_END_SEC_1_4_1ST_LIENS_DUE_90_FFIEC">"c13289"</definedName>
    <definedName name="IQ_CLOSED_END_SEC_1_4_1ST_LIENS_NON_ACCRUAL_FFIEC">"c13315"</definedName>
    <definedName name="IQ_CLOSED_END_SEC_1_4_1ST_LIENS_RECOV_FFIEC">"c13191"</definedName>
    <definedName name="IQ_CLOSED_END_SEC_1_4_JR_LIENS_CHARGE_OFFS_FFIEC">"c13170"</definedName>
    <definedName name="IQ_CLOSED_END_SEC_1_4_JR_LIENS_DUE_30_89_FFIEC">"c13262"</definedName>
    <definedName name="IQ_CLOSED_END_SEC_1_4_JR_LIENS_DUE_90_FFIEC">"c13290"</definedName>
    <definedName name="IQ_CLOSED_END_SEC_1_4_JR_LIENS_NON_ACCRUAL_FFIEC">"c13316"</definedName>
    <definedName name="IQ_CLOSED_END_SEC_1_4_JR_LIENS_RECOV_FFIEC">"c13192"</definedName>
    <definedName name="IQ_CLOSED_END_SECURED_1_4_FIRST_LIENS_LL_REC_DOM_FFIEC">"c12903"</definedName>
    <definedName name="IQ_CLOSED_LOANS_GROSS_LOANS_FFIEC">"c13399"</definedName>
    <definedName name="IQ_CLOSED_LOANS_RISK_BASED_FFIEC">"c13420"</definedName>
    <definedName name="IQ_CLOSEPRICE">"c174"</definedName>
    <definedName name="IQ_CLOSEPRICE_ADJ">"c2115"</definedName>
    <definedName name="IQ_CMBS_ISSUED_AVAIL_SALE_FFIEC">"c12800"</definedName>
    <definedName name="IQ_CMBS_ISSUED_FFIEC">"c12786"</definedName>
    <definedName name="IQ_CMO_FDIC">"c6406"</definedName>
    <definedName name="IQ_COGS">"c175"</definedName>
    <definedName name="IQ_COLLECTION_DOMESTIC_FDIC">"c6387"</definedName>
    <definedName name="IQ_COM_TARGET_PRICE">"c13606"</definedName>
    <definedName name="IQ_COM_TARGET_PRICE_CIQ">"c13599"</definedName>
    <definedName name="IQ_COM_TARGET_PRICE_HIGH">"c13607"</definedName>
    <definedName name="IQ_COM_TARGET_PRICE_HIGH_CIQ">"c13600"</definedName>
    <definedName name="IQ_COM_TARGET_PRICE_LOW">"c13608"</definedName>
    <definedName name="IQ_COM_TARGET_PRICE_LOW_CIQ">"c13601"</definedName>
    <definedName name="IQ_COM_TARGET_PRICE_MEDIAN">"c13609"</definedName>
    <definedName name="IQ_COM_TARGET_PRICE_MEDIAN_CIQ">"c13602"</definedName>
    <definedName name="IQ_COM_TARGET_PRICE_NUM">"c13604"</definedName>
    <definedName name="IQ_COM_TARGET_PRICE_NUM_CIQ">"c13597"</definedName>
    <definedName name="IQ_COM_TARGET_PRICE_STDDEV">"c13605"</definedName>
    <definedName name="IQ_COM_TARGET_PRICE_STDDEV_CIQ">"c13598"</definedName>
    <definedName name="IQ_COMBINED_RATIO">"c176"</definedName>
    <definedName name="IQ_COMM_INDUSTRIAL_LOANS_FFIEC">"c12821"</definedName>
    <definedName name="IQ_COMM_INDUSTRIAL_NON_US_LL_REC_FFIEC">"c12888"</definedName>
    <definedName name="IQ_COMM_INDUSTRIAL_US_LL_REC_FFIEC">"c12887"</definedName>
    <definedName name="IQ_COMMERCIAL_BANKS_DEPOSITS_FOREIGN_FDIC">"c6480"</definedName>
    <definedName name="IQ_COMMERCIAL_BANKS_LOANS_FDIC">"c6434"</definedName>
    <definedName name="IQ_COMMERCIAL_BANKS_NONTRANSACTION_ACCOUNTS_FDIC">"c6548"</definedName>
    <definedName name="IQ_COMMERCIAL_BANKS_TOTAL_DEPOSITS_FDIC">"c6474"</definedName>
    <definedName name="IQ_COMMERCIAL_BANKS_TOTAL_LOANS_FOREIGN_FDIC">"c6444"</definedName>
    <definedName name="IQ_COMMERCIAL_BANKS_TRANSACTION_ACCOUNTS_FDIC">"c6540"</definedName>
    <definedName name="IQ_COMMERCIAL_DOM">"c177"</definedName>
    <definedName name="IQ_COMMERCIAL_FIRE_WRITTEN">"c178"</definedName>
    <definedName name="IQ_COMMERCIAL_INDUSTRIAL_CHARGE_OFFS_FDIC">"c6598"</definedName>
    <definedName name="IQ_COMMERCIAL_INDUSTRIAL_GROSS_LOANS_FFIEC">"c13410"</definedName>
    <definedName name="IQ_COMMERCIAL_INDUSTRIAL_LOANS_DUE_30_89_FFIEC">"c13271"</definedName>
    <definedName name="IQ_COMMERCIAL_INDUSTRIAL_LOANS_DUE_90_FFIEC">"c13297"</definedName>
    <definedName name="IQ_COMMERCIAL_INDUSTRIAL_LOANS_LL_REC_DOM_FFIEC">"c12910"</definedName>
    <definedName name="IQ_COMMERCIAL_INDUSTRIAL_LOANS_NET_FDIC">"c6317"</definedName>
    <definedName name="IQ_COMMERCIAL_INDUSTRIAL_LOANS_NON_ACCRUAL_FFIEC">"c13323"</definedName>
    <definedName name="IQ_COMMERCIAL_INDUSTRIAL_NET_CHARGE_OFFS_FDIC">"c6636"</definedName>
    <definedName name="IQ_COMMERCIAL_INDUSTRIAL_NON_US_CHARGE_OFFS_FFIEC">"c13179"</definedName>
    <definedName name="IQ_COMMERCIAL_INDUSTRIAL_NON_US_RECOV_FFIEC">"c13201"</definedName>
    <definedName name="IQ_COMMERCIAL_INDUSTRIAL_RECOVERIES_FDIC">"c6617"</definedName>
    <definedName name="IQ_COMMERCIAL_INDUSTRIAL_RISK_BASED_FFIEC">"c13431"</definedName>
    <definedName name="IQ_COMMERCIAL_INDUSTRIAL_TOTAL_LOANS_FOREIGN_FDIC">"c6451"</definedName>
    <definedName name="IQ_COMMERCIAL_INDUSTRIAL_TRADING_DOM_FFIEC">"c12932"</definedName>
    <definedName name="IQ_COMMERCIAL_INDUSTRIAL_US_CHARGE_OFFS_FFIEC">"c13178"</definedName>
    <definedName name="IQ_COMMERCIAL_INDUSTRIAL_US_RECOV_FFIEC">"c13200"</definedName>
    <definedName name="IQ_COMMERCIAL_MORT">"c179"</definedName>
    <definedName name="IQ_COMMERCIAL_OTHER_LOC_FFIEC">"c13253"</definedName>
    <definedName name="IQ_COMMERCIAL_PAPER_ASSETS_TOT_FFIEC">"c13449"</definedName>
    <definedName name="IQ_COMMERCIAL_PAPER_FFIEC">"c12863"</definedName>
    <definedName name="IQ_COMMERCIAL_RE_CONSTRUCTION_LAND_DEV_FDIC">"c6526"</definedName>
    <definedName name="IQ_COMMERCIAL_RE_GROSS_LOANS_FFIEC">"c13400"</definedName>
    <definedName name="IQ_COMMERCIAL_RE_LOANS_FDIC">"c6312"</definedName>
    <definedName name="IQ_COMMERCIAL_RE_RISK_BASED_FFIEC">"c13421"</definedName>
    <definedName name="IQ_COMMISS_FEES">"c180"</definedName>
    <definedName name="IQ_COMMISSION_DEF">"c181"</definedName>
    <definedName name="IQ_COMMITMENTS_BUY_SEC_OTHER_OFF_BS_FFIEC">"c13128"</definedName>
    <definedName name="IQ_COMMITMENTS_COMMERCIAL_RE_UNUSED_FFIEC">"c13243"</definedName>
    <definedName name="IQ_COMMITMENTS_MATURITY_EXCEEDING_1YR_FDIC">"c6531"</definedName>
    <definedName name="IQ_COMMITMENTS_NOT_SECURED_RE_FDIC">"c6528"</definedName>
    <definedName name="IQ_COMMITMENTS_SECURED_RE_FDIC">"c6527"</definedName>
    <definedName name="IQ_COMMITMENTS_SELL_SEC_OTHER_OFF_BS_FFIEC">"c13129"</definedName>
    <definedName name="IQ_COMMODITY_EXPOSURE_FFIEC">"c13061"</definedName>
    <definedName name="IQ_COMMODITY_EXPOSURES_FDIC">"c6665"</definedName>
    <definedName name="IQ_COMMON">"c182"</definedName>
    <definedName name="IQ_COMMON_APIC">"c183"</definedName>
    <definedName name="IQ_COMMON_APIC_BNK">"c184"</definedName>
    <definedName name="IQ_COMMON_APIC_BR">"c185"</definedName>
    <definedName name="IQ_COMMON_APIC_FIN">"c186"</definedName>
    <definedName name="IQ_COMMON_APIC_INS">"c187"</definedName>
    <definedName name="IQ_COMMON_APIC_RE">"c6202"</definedName>
    <definedName name="IQ_COMMON_APIC_REIT">"c188"</definedName>
    <definedName name="IQ_COMMON_APIC_UTI">"c189"</definedName>
    <definedName name="IQ_COMMON_DIV">"c3006"</definedName>
    <definedName name="IQ_COMMON_DIV_CF">"c190"</definedName>
    <definedName name="IQ_COMMON_EQUITY_10YR_ANN_CAGR">"c6060"</definedName>
    <definedName name="IQ_COMMON_EQUITY_10YR_ANN_GROWTH">"c191"</definedName>
    <definedName name="IQ_COMMON_EQUITY_1YR_ANN_GROWTH">"c192"</definedName>
    <definedName name="IQ_COMMON_EQUITY_2YR_ANN_CAGR">"c6061"</definedName>
    <definedName name="IQ_COMMON_EQUITY_2YR_ANN_GROWTH">"c193"</definedName>
    <definedName name="IQ_COMMON_EQUITY_3YR_ANN_CAGR">"c6062"</definedName>
    <definedName name="IQ_COMMON_EQUITY_3YR_ANN_GROWTH">"c194"</definedName>
    <definedName name="IQ_COMMON_EQUITY_5YR_ANN_CAGR">"c6063"</definedName>
    <definedName name="IQ_COMMON_EQUITY_5YR_ANN_GROWTH">"c195"</definedName>
    <definedName name="IQ_COMMON_EQUITY_7YR_ANN_CAGR">"c6064"</definedName>
    <definedName name="IQ_COMMON_EQUITY_7YR_ANN_GROWTH">"c196"</definedName>
    <definedName name="IQ_COMMON_FDIC">"c6350"</definedName>
    <definedName name="IQ_COMMON_ISSUED">"c197"</definedName>
    <definedName name="IQ_COMMON_ISSUED_BNK">"c198"</definedName>
    <definedName name="IQ_COMMON_ISSUED_BR">"c199"</definedName>
    <definedName name="IQ_COMMON_ISSUED_FIN">"c200"</definedName>
    <definedName name="IQ_COMMON_ISSUED_INS">"c201"</definedName>
    <definedName name="IQ_COMMON_ISSUED_RE">"c6203"</definedName>
    <definedName name="IQ_COMMON_ISSUED_REIT">"c202"</definedName>
    <definedName name="IQ_COMMON_ISSUED_UTI">"c203"</definedName>
    <definedName name="IQ_COMMON_PER_ADR">"c13596"</definedName>
    <definedName name="IQ_COMMON_PREF_DIV_CF">"c205"</definedName>
    <definedName name="IQ_COMMON_REP">"c206"</definedName>
    <definedName name="IQ_COMMON_REP_BNK">"c207"</definedName>
    <definedName name="IQ_COMMON_REP_BR">"c208"</definedName>
    <definedName name="IQ_COMMON_REP_FIN">"c209"</definedName>
    <definedName name="IQ_COMMON_REP_INS">"c210"</definedName>
    <definedName name="IQ_COMMON_REP_RE">"c6204"</definedName>
    <definedName name="IQ_COMMON_REP_REIT">"c211"</definedName>
    <definedName name="IQ_COMMON_REP_UTI">"c212"</definedName>
    <definedName name="IQ_COMMON_STOCK">"c1358"</definedName>
    <definedName name="IQ_COMMON_STOCK_FFIEC">"c12876"</definedName>
    <definedName name="IQ_COMP_BENEFITS">"c213"</definedName>
    <definedName name="IQ_COMPANY_ADDRESS">"c214"</definedName>
    <definedName name="IQ_COMPANY_ID">"c3513"</definedName>
    <definedName name="IQ_COMPANY_NAME">"c215"</definedName>
    <definedName name="IQ_COMPANY_NAME_LONG">"c1585"</definedName>
    <definedName name="IQ_COMPANY_NOTE">"c6792"</definedName>
    <definedName name="IQ_COMPANY_PHONE">"c216"</definedName>
    <definedName name="IQ_COMPANY_STATUS">"c2097"</definedName>
    <definedName name="IQ_COMPANY_STREET1">"c217"</definedName>
    <definedName name="IQ_COMPANY_STREET2">"c218"</definedName>
    <definedName name="IQ_COMPANY_TICKER">"c219"</definedName>
    <definedName name="IQ_COMPANY_TYPE">"c2096"</definedName>
    <definedName name="IQ_COMPANY_WEBSITE">"c220"</definedName>
    <definedName name="IQ_COMPANY_ZIP">"c221"</definedName>
    <definedName name="IQ_COMPOSITE_CYCLICAL_IND">"c6830"</definedName>
    <definedName name="IQ_COMPOSITE_CYCLICAL_IND_APR">"c7490"</definedName>
    <definedName name="IQ_COMPOSITE_CYCLICAL_IND_APR_FC">"c8370"</definedName>
    <definedName name="IQ_COMPOSITE_CYCLICAL_IND_FC">"c7710"</definedName>
    <definedName name="IQ_COMPOSITE_CYCLICAL_IND_POP">"c7050"</definedName>
    <definedName name="IQ_COMPOSITE_CYCLICAL_IND_POP_FC">"c7930"</definedName>
    <definedName name="IQ_COMPOSITE_CYCLICAL_IND_YOY">"c7270"</definedName>
    <definedName name="IQ_COMPOSITE_CYCLICAL_IND_YOY_FC">"c8150"</definedName>
    <definedName name="IQ_CONSOL_BEDS">"c8782"</definedName>
    <definedName name="IQ_CONSOL_PROP_OPERATIONAL">"c8758"</definedName>
    <definedName name="IQ_CONSOL_PROP_OTHER_OWNED">"c8760"</definedName>
    <definedName name="IQ_CONSOL_PROP_TOTAL">"c8761"</definedName>
    <definedName name="IQ_CONSOL_PROP_UNDEVELOPED">"c8759"</definedName>
    <definedName name="IQ_CONSOL_ROOMS">"c8786"</definedName>
    <definedName name="IQ_CONSOL_SQ_FT_OPERATIONAL">"c8774"</definedName>
    <definedName name="IQ_CONSOL_SQ_FT_OTHER_OWNED">"c8776"</definedName>
    <definedName name="IQ_CONSOL_SQ_FT_TOTAL">"c8777"</definedName>
    <definedName name="IQ_CONSOL_SQ_FT_UNDEVELOPED">"c8775"</definedName>
    <definedName name="IQ_CONSOL_UNITS_OPERATIONAL">"c8766"</definedName>
    <definedName name="IQ_CONSOL_UNITS_OTHER_OWNED">"c8768"</definedName>
    <definedName name="IQ_CONSOL_UNITS_TOTAL">"c8769"</definedName>
    <definedName name="IQ_CONSOL_UNITS_UNDEVELOPED">"c8767"</definedName>
    <definedName name="IQ_CONSOLIDATED_ASSETS_QUARTERLY_AVG_FFIEC">"c13087"</definedName>
    <definedName name="IQ_CONST_LAND_DEVELOP_OTHER_DOM_CHARGE_OFFS_FFIEC">"c13628"</definedName>
    <definedName name="IQ_CONST_LAND_DEVELOP_OTHER_DOM_RECOV_FFIEC">"c13632"</definedName>
    <definedName name="IQ_CONSTRUCTION_DEV_LOANS_FDIC">"c6313"</definedName>
    <definedName name="IQ_CONSTRUCTION_LAND_DEVELOPMENT_CHARGE_OFFS_FDIC">"c6594"</definedName>
    <definedName name="IQ_CONSTRUCTION_LAND_DEVELOPMENT_NET_CHARGE_OFFS_FDIC">"c6632"</definedName>
    <definedName name="IQ_CONSTRUCTION_LAND_DEVELOPMENT_RECOVERIES_FDIC">"c6613"</definedName>
    <definedName name="IQ_CONSTRUCTION_LL_REC_DOM_FFIEC">"c12900"</definedName>
    <definedName name="IQ_CONSTRUCTION_LOANS">"c222"</definedName>
    <definedName name="IQ_CONSTRUCTION_LOANS_DOM_DUE_30_89_FFIEC">"c13256"</definedName>
    <definedName name="IQ_CONSTRUCTION_LOANS_DOM_DUE_90_FFIEC">"c13284"</definedName>
    <definedName name="IQ_CONSTRUCTION_LOANS_DOM_NON_ACCRUAL_FFIEC">"c13310"</definedName>
    <definedName name="IQ_CONSTRUCTION_LOANS_GROSS_LOANS_FFIEC">"c13401"</definedName>
    <definedName name="IQ_CONSTRUCTION_RISK_BASED_FFIEC">"c13422"</definedName>
    <definedName name="IQ_CONSULTING_FFIEC">"c13055"</definedName>
    <definedName name="IQ_CONSUMER_COMFORT">"c6831"</definedName>
    <definedName name="IQ_CONSUMER_COMFORT_APR">"c7491"</definedName>
    <definedName name="IQ_CONSUMER_COMFORT_APR_FC">"c8371"</definedName>
    <definedName name="IQ_CONSUMER_COMFORT_FC">"c7711"</definedName>
    <definedName name="IQ_CONSUMER_COMFORT_POP">"c7051"</definedName>
    <definedName name="IQ_CONSUMER_COMFORT_POP_FC">"c7931"</definedName>
    <definedName name="IQ_CONSUMER_CONFIDENCE">"c6832"</definedName>
    <definedName name="IQ_CONSUMER_CONFIDENCE_APR">"c7492"</definedName>
    <definedName name="IQ_CONSUMER_CONFIDENCE_APR_FC">"c8372"</definedName>
    <definedName name="IQ_CONSUMER_CONFIDENCE_FC">"c7712"</definedName>
    <definedName name="IQ_CONSUMER_CONFIDENCE_POP">"c7052"</definedName>
    <definedName name="IQ_CONSUMER_CONFIDENCE_POP_FC">"c7932"</definedName>
    <definedName name="IQ_CONSUMER_CONFIDENCE_YOY">"c7272"</definedName>
    <definedName name="IQ_CONSUMER_CONFIDENCE_YOY_FC">"c8152"</definedName>
    <definedName name="IQ_CONSUMER_LEASES_LL_REC_FFIEC">"c12895"</definedName>
    <definedName name="IQ_CONSUMER_LENDING">"c6833"</definedName>
    <definedName name="IQ_CONSUMER_LENDING_APR">"c7493"</definedName>
    <definedName name="IQ_CONSUMER_LENDING_APR_FC">"c8373"</definedName>
    <definedName name="IQ_CONSUMER_LENDING_FC">"c7713"</definedName>
    <definedName name="IQ_CONSUMER_LENDING_GROSS">"c6878"</definedName>
    <definedName name="IQ_CONSUMER_LENDING_GROSS_APR">"c7538"</definedName>
    <definedName name="IQ_CONSUMER_LENDING_GROSS_APR_FC">"c8418"</definedName>
    <definedName name="IQ_CONSUMER_LENDING_GROSS_FC">"c7758"</definedName>
    <definedName name="IQ_CONSUMER_LENDING_GROSS_POP">"c7098"</definedName>
    <definedName name="IQ_CONSUMER_LENDING_GROSS_POP_FC">"c7978"</definedName>
    <definedName name="IQ_CONSUMER_LENDING_GROSS_YOY">"c7318"</definedName>
    <definedName name="IQ_CONSUMER_LENDING_GROSS_YOY_FC">"c8198"</definedName>
    <definedName name="IQ_CONSUMER_LENDING_NET">"c6922"</definedName>
    <definedName name="IQ_CONSUMER_LENDING_NET_APR">"c7582"</definedName>
    <definedName name="IQ_CONSUMER_LENDING_NET_APR_FC">"c8462"</definedName>
    <definedName name="IQ_CONSUMER_LENDING_NET_FC">"c7802"</definedName>
    <definedName name="IQ_CONSUMER_LENDING_NET_POP">"c7142"</definedName>
    <definedName name="IQ_CONSUMER_LENDING_NET_POP_FC">"c8022"</definedName>
    <definedName name="IQ_CONSUMER_LENDING_NET_YOY">"c7362"</definedName>
    <definedName name="IQ_CONSUMER_LENDING_NET_YOY_FC">"c8242"</definedName>
    <definedName name="IQ_CONSUMER_LENDING_POP">"c7053"</definedName>
    <definedName name="IQ_CONSUMER_LENDING_POP_FC">"c7933"</definedName>
    <definedName name="IQ_CONSUMER_LENDING_TOTAL">"c7018"</definedName>
    <definedName name="IQ_CONSUMER_LENDING_TOTAL_APR">"c7678"</definedName>
    <definedName name="IQ_CONSUMER_LENDING_TOTAL_APR_FC">"c8558"</definedName>
    <definedName name="IQ_CONSUMER_LENDING_TOTAL_FC">"c7898"</definedName>
    <definedName name="IQ_CONSUMER_LENDING_TOTAL_POP">"c7238"</definedName>
    <definedName name="IQ_CONSUMER_LENDING_TOTAL_POP_FC">"c8118"</definedName>
    <definedName name="IQ_CONSUMER_LENDING_TOTAL_YOY">"c7458"</definedName>
    <definedName name="IQ_CONSUMER_LENDING_TOTAL_YOY_FC">"c8338"</definedName>
    <definedName name="IQ_CONSUMER_LENDING_YOY">"c7273"</definedName>
    <definedName name="IQ_CONSUMER_LENDING_YOY_FC">"c8153"</definedName>
    <definedName name="IQ_CONSUMER_LOANS">"c223"</definedName>
    <definedName name="IQ_CONSUMER_LOANS_LL_REC_DOM_FFIEC">"c12911"</definedName>
    <definedName name="IQ_CONSUMER_SPENDING">"c6834"</definedName>
    <definedName name="IQ_CONSUMER_SPENDING_APR">"c7494"</definedName>
    <definedName name="IQ_CONSUMER_SPENDING_APR_FC">"c8374"</definedName>
    <definedName name="IQ_CONSUMER_SPENDING_DURABLE">"c6835"</definedName>
    <definedName name="IQ_CONSUMER_SPENDING_DURABLE_APR">"c7495"</definedName>
    <definedName name="IQ_CONSUMER_SPENDING_DURABLE_APR_FC">"c8375"</definedName>
    <definedName name="IQ_CONSUMER_SPENDING_DURABLE_FC">"c7715"</definedName>
    <definedName name="IQ_CONSUMER_SPENDING_DURABLE_POP">"c7055"</definedName>
    <definedName name="IQ_CONSUMER_SPENDING_DURABLE_POP_FC">"c7935"</definedName>
    <definedName name="IQ_CONSUMER_SPENDING_DURABLE_REAL">"c6964"</definedName>
    <definedName name="IQ_CONSUMER_SPENDING_DURABLE_REAL_APR">"c7624"</definedName>
    <definedName name="IQ_CONSUMER_SPENDING_DURABLE_REAL_APR_FC">"c8504"</definedName>
    <definedName name="IQ_CONSUMER_SPENDING_DURABLE_REAL_FC">"c7844"</definedName>
    <definedName name="IQ_CONSUMER_SPENDING_DURABLE_REAL_POP">"c7184"</definedName>
    <definedName name="IQ_CONSUMER_SPENDING_DURABLE_REAL_POP_FC">"c8064"</definedName>
    <definedName name="IQ_CONSUMER_SPENDING_DURABLE_REAL_SAAR">"c6965"</definedName>
    <definedName name="IQ_CONSUMER_SPENDING_DURABLE_REAL_SAAR_APR">"c7625"</definedName>
    <definedName name="IQ_CONSUMER_SPENDING_DURABLE_REAL_SAAR_APR_FC">"c8505"</definedName>
    <definedName name="IQ_CONSUMER_SPENDING_DURABLE_REAL_SAAR_FC">"c7845"</definedName>
    <definedName name="IQ_CONSUMER_SPENDING_DURABLE_REAL_SAAR_POP">"c7185"</definedName>
    <definedName name="IQ_CONSUMER_SPENDING_DURABLE_REAL_SAAR_POP_FC">"c8065"</definedName>
    <definedName name="IQ_CONSUMER_SPENDING_DURABLE_REAL_SAAR_YOY">"c7405"</definedName>
    <definedName name="IQ_CONSUMER_SPENDING_DURABLE_REAL_SAAR_YOY_FC">"c8285"</definedName>
    <definedName name="IQ_CONSUMER_SPENDING_DURABLE_REAL_YOY">"c7404"</definedName>
    <definedName name="IQ_CONSUMER_SPENDING_DURABLE_REAL_YOY_FC">"c8284"</definedName>
    <definedName name="IQ_CONSUMER_SPENDING_DURABLE_YOY">"c7275"</definedName>
    <definedName name="IQ_CONSUMER_SPENDING_DURABLE_YOY_FC">"c8155"</definedName>
    <definedName name="IQ_CONSUMER_SPENDING_FC">"c7714"</definedName>
    <definedName name="IQ_CONSUMER_SPENDING_NONDURABLE">"c6836"</definedName>
    <definedName name="IQ_CONSUMER_SPENDING_NONDURABLE_APR">"c7496"</definedName>
    <definedName name="IQ_CONSUMER_SPENDING_NONDURABLE_APR_FC">"c8376"</definedName>
    <definedName name="IQ_CONSUMER_SPENDING_NONDURABLE_FC">"c7716"</definedName>
    <definedName name="IQ_CONSUMER_SPENDING_NONDURABLE_POP">"c7056"</definedName>
    <definedName name="IQ_CONSUMER_SPENDING_NONDURABLE_POP_FC">"c7936"</definedName>
    <definedName name="IQ_CONSUMER_SPENDING_NONDURABLE_REAL">"c6966"</definedName>
    <definedName name="IQ_CONSUMER_SPENDING_NONDURABLE_REAL_APR">"c7626"</definedName>
    <definedName name="IQ_CONSUMER_SPENDING_NONDURABLE_REAL_APR_FC">"c8506"</definedName>
    <definedName name="IQ_CONSUMER_SPENDING_NONDURABLE_REAL_FC">"c7846"</definedName>
    <definedName name="IQ_CONSUMER_SPENDING_NONDURABLE_REAL_POP">"c7186"</definedName>
    <definedName name="IQ_CONSUMER_SPENDING_NONDURABLE_REAL_POP_FC">"c8066"</definedName>
    <definedName name="IQ_CONSUMER_SPENDING_NONDURABLE_REAL_SAAR">"c6967"</definedName>
    <definedName name="IQ_CONSUMER_SPENDING_NONDURABLE_REAL_SAAR_APR">"c7627"</definedName>
    <definedName name="IQ_CONSUMER_SPENDING_NONDURABLE_REAL_SAAR_APR_FC">"c8507"</definedName>
    <definedName name="IQ_CONSUMER_SPENDING_NONDURABLE_REAL_SAAR_FC">"c7847"</definedName>
    <definedName name="IQ_CONSUMER_SPENDING_NONDURABLE_REAL_SAAR_POP">"c7187"</definedName>
    <definedName name="IQ_CONSUMER_SPENDING_NONDURABLE_REAL_SAAR_POP_FC">"c8067"</definedName>
    <definedName name="IQ_CONSUMER_SPENDING_NONDURABLE_REAL_SAAR_YOY">"c7407"</definedName>
    <definedName name="IQ_CONSUMER_SPENDING_NONDURABLE_REAL_SAAR_YOY_FC">"c8287"</definedName>
    <definedName name="IQ_CONSUMER_SPENDING_NONDURABLE_REAL_YOY">"c7406"</definedName>
    <definedName name="IQ_CONSUMER_SPENDING_NONDURABLE_REAL_YOY_FC">"c8286"</definedName>
    <definedName name="IQ_CONSUMER_SPENDING_NONDURABLE_YOY">"c7276"</definedName>
    <definedName name="IQ_CONSUMER_SPENDING_NONDURABLE_YOY_FC">"c8156"</definedName>
    <definedName name="IQ_CONSUMER_SPENDING_POP">"c7054"</definedName>
    <definedName name="IQ_CONSUMER_SPENDING_POP_FC">"c7934"</definedName>
    <definedName name="IQ_CONSUMER_SPENDING_REAL">"c6963"</definedName>
    <definedName name="IQ_CONSUMER_SPENDING_REAL_APR">"c7623"</definedName>
    <definedName name="IQ_CONSUMER_SPENDING_REAL_APR_FC">"c8503"</definedName>
    <definedName name="IQ_CONSUMER_SPENDING_REAL_FC">"c7843"</definedName>
    <definedName name="IQ_CONSUMER_SPENDING_REAL_POP">"c7183"</definedName>
    <definedName name="IQ_CONSUMER_SPENDING_REAL_POP_FC">"c8063"</definedName>
    <definedName name="IQ_CONSUMER_SPENDING_REAL_SAAR">"c6968"</definedName>
    <definedName name="IQ_CONSUMER_SPENDING_REAL_SAAR_APR">"c7628"</definedName>
    <definedName name="IQ_CONSUMER_SPENDING_REAL_SAAR_APR_FC">"c8508"</definedName>
    <definedName name="IQ_CONSUMER_SPENDING_REAL_SAAR_FC">"c7848"</definedName>
    <definedName name="IQ_CONSUMER_SPENDING_REAL_SAAR_POP">"c7188"</definedName>
    <definedName name="IQ_CONSUMER_SPENDING_REAL_SAAR_POP_FC">"c8068"</definedName>
    <definedName name="IQ_CONSUMER_SPENDING_REAL_SAAR_YOY">"c7408"</definedName>
    <definedName name="IQ_CONSUMER_SPENDING_REAL_SAAR_YOY_FC">"c8288"</definedName>
    <definedName name="IQ_CONSUMER_SPENDING_REAL_USD_APR_FC">"c11921"</definedName>
    <definedName name="IQ_CONSUMER_SPENDING_REAL_USD_FC">"c11918"</definedName>
    <definedName name="IQ_CONSUMER_SPENDING_REAL_USD_POP_FC">"c11919"</definedName>
    <definedName name="IQ_CONSUMER_SPENDING_REAL_USD_YOY_FC">"c11920"</definedName>
    <definedName name="IQ_CONSUMER_SPENDING_REAL_YOY">"c7403"</definedName>
    <definedName name="IQ_CONSUMER_SPENDING_REAL_YOY_FC">"c8283"</definedName>
    <definedName name="IQ_CONSUMER_SPENDING_SERVICES">"c6837"</definedName>
    <definedName name="IQ_CONSUMER_SPENDING_SERVICES_APR">"c7497"</definedName>
    <definedName name="IQ_CONSUMER_SPENDING_SERVICES_APR_FC">"c8377"</definedName>
    <definedName name="IQ_CONSUMER_SPENDING_SERVICES_FC">"c7717"</definedName>
    <definedName name="IQ_CONSUMER_SPENDING_SERVICES_POP">"c7057"</definedName>
    <definedName name="IQ_CONSUMER_SPENDING_SERVICES_POP_FC">"c7937"</definedName>
    <definedName name="IQ_CONSUMER_SPENDING_SERVICES_REAL">"c6969"</definedName>
    <definedName name="IQ_CONSUMER_SPENDING_SERVICES_REAL_APR">"c7629"</definedName>
    <definedName name="IQ_CONSUMER_SPENDING_SERVICES_REAL_APR_FC">"c8509"</definedName>
    <definedName name="IQ_CONSUMER_SPENDING_SERVICES_REAL_FC">"c7849"</definedName>
    <definedName name="IQ_CONSUMER_SPENDING_SERVICES_REAL_POP">"c7189"</definedName>
    <definedName name="IQ_CONSUMER_SPENDING_SERVICES_REAL_POP_FC">"c8069"</definedName>
    <definedName name="IQ_CONSUMER_SPENDING_SERVICES_REAL_SAAR">"c6970"</definedName>
    <definedName name="IQ_CONSUMER_SPENDING_SERVICES_REAL_SAAR_APR">"c7630"</definedName>
    <definedName name="IQ_CONSUMER_SPENDING_SERVICES_REAL_SAAR_APR_FC">"c8510"</definedName>
    <definedName name="IQ_CONSUMER_SPENDING_SERVICES_REAL_SAAR_FC">"c7850"</definedName>
    <definedName name="IQ_CONSUMER_SPENDING_SERVICES_REAL_SAAR_POP">"c7190"</definedName>
    <definedName name="IQ_CONSUMER_SPENDING_SERVICES_REAL_SAAR_POP_FC">"c8070"</definedName>
    <definedName name="IQ_CONSUMER_SPENDING_SERVICES_REAL_SAAR_YOY">"c7410"</definedName>
    <definedName name="IQ_CONSUMER_SPENDING_SERVICES_REAL_SAAR_YOY_FC">"c8290"</definedName>
    <definedName name="IQ_CONSUMER_SPENDING_SERVICES_REAL_YOY">"c7409"</definedName>
    <definedName name="IQ_CONSUMER_SPENDING_SERVICES_REAL_YOY_FC">"c8289"</definedName>
    <definedName name="IQ_CONSUMER_SPENDING_SERVICES_YOY">"c7277"</definedName>
    <definedName name="IQ_CONSUMER_SPENDING_SERVICES_YOY_FC">"c8157"</definedName>
    <definedName name="IQ_CONSUMER_SPENDING_YOY">"c7274"</definedName>
    <definedName name="IQ_CONSUMER_SPENDING_YOY_FC">"c8154"</definedName>
    <definedName name="IQ_CONTRACTS_OTHER_COMMODITIES_EQUITIES_FDIC">"c6522"</definedName>
    <definedName name="IQ_CONVERSION_COMMON_FFIEC">"c12964"</definedName>
    <definedName name="IQ_CONVERSION_PREF_FFIEC">"c12962"</definedName>
    <definedName name="IQ_CONVERT">"c2536"</definedName>
    <definedName name="IQ_CONVERT_PCT">"c2537"</definedName>
    <definedName name="IQ_CONVEYED_TO_OTHERS_FDIC">"c6534"</definedName>
    <definedName name="IQ_CORE_CAPITAL_RATIO_FDIC">"c6745"</definedName>
    <definedName name="IQ_CORE_DEPOSITS_ASSETS_TOT_FFIEC">"c13442"</definedName>
    <definedName name="IQ_CORP_GOODS_PRICE_INDEX_APR_FC_UNUSED">"c8381"</definedName>
    <definedName name="IQ_CORP_GOODS_PRICE_INDEX_APR_UNUSED">"c7501"</definedName>
    <definedName name="IQ_CORP_GOODS_PRICE_INDEX_FC_UNUSED">"c7721"</definedName>
    <definedName name="IQ_CORP_GOODS_PRICE_INDEX_POP_FC_UNUSED">"c7941"</definedName>
    <definedName name="IQ_CORP_GOODS_PRICE_INDEX_POP_UNUSED">"c7061"</definedName>
    <definedName name="IQ_CORP_GOODS_PRICE_INDEX_UNUSED">"c6841"</definedName>
    <definedName name="IQ_CORP_GOODS_PRICE_INDEX_YOY_FC_UNUSED">"c8161"</definedName>
    <definedName name="IQ_CORP_GOODS_PRICE_INDEX_YOY_UNUSED">"c7281"</definedName>
    <definedName name="IQ_CORP_PROFITS">"c6843"</definedName>
    <definedName name="IQ_CORP_PROFITS_AFTER_TAX_SAAR">"c6842"</definedName>
    <definedName name="IQ_CORP_PROFITS_AFTER_TAX_SAAR_APR">"c7502"</definedName>
    <definedName name="IQ_CORP_PROFITS_AFTER_TAX_SAAR_APR_FC">"c8382"</definedName>
    <definedName name="IQ_CORP_PROFITS_AFTER_TAX_SAAR_FC">"c7722"</definedName>
    <definedName name="IQ_CORP_PROFITS_AFTER_TAX_SAAR_POP">"c7062"</definedName>
    <definedName name="IQ_CORP_PROFITS_AFTER_TAX_SAAR_POP_FC">"c7942"</definedName>
    <definedName name="IQ_CORP_PROFITS_AFTER_TAX_SAAR_YOY">"c7282"</definedName>
    <definedName name="IQ_CORP_PROFITS_AFTER_TAX_SAAR_YOY_FC">"c8162"</definedName>
    <definedName name="IQ_CORP_PROFITS_APR">"c7503"</definedName>
    <definedName name="IQ_CORP_PROFITS_APR_FC">"c8383"</definedName>
    <definedName name="IQ_CORP_PROFITS_FC">"c7723"</definedName>
    <definedName name="IQ_CORP_PROFITS_POP">"c7063"</definedName>
    <definedName name="IQ_CORP_PROFITS_POP_FC">"c7943"</definedName>
    <definedName name="IQ_CORP_PROFITS_SAAR">"c6844"</definedName>
    <definedName name="IQ_CORP_PROFITS_SAAR_APR">"c7504"</definedName>
    <definedName name="IQ_CORP_PROFITS_SAAR_APR_FC">"c8384"</definedName>
    <definedName name="IQ_CORP_PROFITS_SAAR_FC">"c7724"</definedName>
    <definedName name="IQ_CORP_PROFITS_SAAR_POP">"c7064"</definedName>
    <definedName name="IQ_CORP_PROFITS_SAAR_POP_FC">"c7944"</definedName>
    <definedName name="IQ_CORP_PROFITS_SAAR_YOY">"c7284"</definedName>
    <definedName name="IQ_CORP_PROFITS_SAAR_YOY_FC">"c8164"</definedName>
    <definedName name="IQ_CORP_PROFITS_YOY">"c7283"</definedName>
    <definedName name="IQ_CORP_PROFITS_YOY_FC">"c8163"</definedName>
    <definedName name="IQ_COST_BORROWED_FUNDS_FFIEC">"c13492"</definedName>
    <definedName name="IQ_COST_BORROWING">"c2936"</definedName>
    <definedName name="IQ_COST_BORROWINGS">"c225"</definedName>
    <definedName name="IQ_COST_CAPITAL_NEW_BUSINESS">"c9968"</definedName>
    <definedName name="IQ_COST_FOREIGN_DEPOSITS_FFIEC">"c13490"</definedName>
    <definedName name="IQ_COST_FUNDS_PURCHASED_FFIEC">"c13491"</definedName>
    <definedName name="IQ_COST_INT_DEPOSITS_FFIEC">"c13489"</definedName>
    <definedName name="IQ_COST_OF_FUNDING_ASSETS_FDIC">"c6725"</definedName>
    <definedName name="IQ_COST_REV">"c226"</definedName>
    <definedName name="IQ_COST_REVENUE">"c1359"</definedName>
    <definedName name="IQ_COST_SAVINGS">"c227"</definedName>
    <definedName name="IQ_COST_SERVICE">"c228"</definedName>
    <definedName name="IQ_COST_SOLVENCY_CAPITAL_COVERED">"c9965"</definedName>
    <definedName name="IQ_COST_SOLVENCY_CAPITAL_GROUP">"c9951"</definedName>
    <definedName name="IQ_COST_TOTAL_BORROWINGS">"c229"</definedName>
    <definedName name="IQ_COUNTRY_NAME">"c230"</definedName>
    <definedName name="IQ_COUNTRY_NAME_ECON">"c11752"</definedName>
    <definedName name="IQ_COVERED_POPS">"c2124"</definedName>
    <definedName name="IQ_CP">"c2495"</definedName>
    <definedName name="IQ_CP_PCT">"c2496"</definedName>
    <definedName name="IQ_CPI">"c6845"</definedName>
    <definedName name="IQ_CPI_APR">"c7505"</definedName>
    <definedName name="IQ_CPI_APR_FC">"c8385"</definedName>
    <definedName name="IQ_CPI_CORE">"c6838"</definedName>
    <definedName name="IQ_CPI_CORE_APR">"c7498"</definedName>
    <definedName name="IQ_CPI_CORE_POP">"c7058"</definedName>
    <definedName name="IQ_CPI_CORE_YOY">"c7278"</definedName>
    <definedName name="IQ_CPI_FC">"c7725"</definedName>
    <definedName name="IQ_CPI_POP">"c7065"</definedName>
    <definedName name="IQ_CPI_POP_FC">"c7945"</definedName>
    <definedName name="IQ_CPI_YOY">"c7285"</definedName>
    <definedName name="IQ_CPI_YOY_FC">"c8165"</definedName>
    <definedName name="IQ_CQ">5000</definedName>
    <definedName name="IQ_CREDIT_CARD_CHARGE_OFFS_FDIC">"c6652"</definedName>
    <definedName name="IQ_CREDIT_CARD_FEE_BNK">"c231"</definedName>
    <definedName name="IQ_CREDIT_CARD_FEE_FIN">"c1583"</definedName>
    <definedName name="IQ_CREDIT_CARD_GROSS_LOANS_FFIEC">"c13412"</definedName>
    <definedName name="IQ_CREDIT_CARD_INTERCHANGE_FEES_FFIEC">"c13046"</definedName>
    <definedName name="IQ_CREDIT_CARD_LINES_FDIC">"c6525"</definedName>
    <definedName name="IQ_CREDIT_CARD_LINES_UNUSED_FFIEC">"c13242"</definedName>
    <definedName name="IQ_CREDIT_CARD_LOANS_CHARGE_OFFS_FFIEC">"c13180"</definedName>
    <definedName name="IQ_CREDIT_CARD_LOANS_DUE_30_89_FFIEC">"c13272"</definedName>
    <definedName name="IQ_CREDIT_CARD_LOANS_DUE_90_FFIEC">"c13298"</definedName>
    <definedName name="IQ_CREDIT_CARD_LOANS_FDIC">"c6319"</definedName>
    <definedName name="IQ_CREDIT_CARD_LOANS_NON_ACCRUAL_FFIEC">"c13324"</definedName>
    <definedName name="IQ_CREDIT_CARD_LOANS_RECOV_FFIEC">"c13202"</definedName>
    <definedName name="IQ_CREDIT_CARD_NET_CHARGE_OFFS_FDIC">"c6654"</definedName>
    <definedName name="IQ_CREDIT_CARD_RECOVERIES_FDIC">"c6653"</definedName>
    <definedName name="IQ_CREDIT_CARD_RISK_BASED_FFIEC">"c13433"</definedName>
    <definedName name="IQ_CREDIT_CARDS_CONSUMER_LOANS_FFIEC">"c12822"</definedName>
    <definedName name="IQ_CREDIT_CARDS_LL_REC_FFIEC">"c12889"</definedName>
    <definedName name="IQ_CREDIT_CARDS_LOANS_TRADING_DOM_FFIEC">"c12933"</definedName>
    <definedName name="IQ_CREDIT_EXPOSURE">"c10038"</definedName>
    <definedName name="IQ_CREDIT_EXPOSURE_FFIEC">"c13062"</definedName>
    <definedName name="IQ_CREDIT_LOSS_CF">"c232"</definedName>
    <definedName name="IQ_CREDIT_LOSS_PROVISION_NET_CHARGE_OFFS_FDIC">"c6734"</definedName>
    <definedName name="IQ_CREDIT_LOSSES_DERIVATIVES_FFIEC">"c13068"</definedName>
    <definedName name="IQ_CREDIT_OPTIONS_DERIVATIVES_BENEFICIARY_FFIEC">"c13121"</definedName>
    <definedName name="IQ_CREDIT_OPTIONS_DERIVATIVES_GUARANTOR_FFIEC">"c13114"</definedName>
    <definedName name="IQ_CUMULATIVE_PREFERREDS_T2_FFIEC">"c13145"</definedName>
    <definedName name="IQ_CUMULATIVE_SPLIT_FACTOR">"c2094"</definedName>
    <definedName name="IQ_CURR_ACCT_BALANCE_APR_FC_UNUSED">"c8387"</definedName>
    <definedName name="IQ_CURR_ACCT_BALANCE_APR_UNUSED">"c7507"</definedName>
    <definedName name="IQ_CURR_ACCT_BALANCE_FC_UNUSED">"c7727"</definedName>
    <definedName name="IQ_CURR_ACCT_BALANCE_PCT">"c6846"</definedName>
    <definedName name="IQ_CURR_ACCT_BALANCE_PCT_FC">"c7726"</definedName>
    <definedName name="IQ_CURR_ACCT_BALANCE_PCT_POP">"c7066"</definedName>
    <definedName name="IQ_CURR_ACCT_BALANCE_PCT_POP_FC">"c7946"</definedName>
    <definedName name="IQ_CURR_ACCT_BALANCE_PCT_YOY">"c7286"</definedName>
    <definedName name="IQ_CURR_ACCT_BALANCE_PCT_YOY_FC">"c8166"</definedName>
    <definedName name="IQ_CURR_ACCT_BALANCE_POP_FC_UNUSED">"c7947"</definedName>
    <definedName name="IQ_CURR_ACCT_BALANCE_POP_UNUSED">"c7067"</definedName>
    <definedName name="IQ_CURR_ACCT_BALANCE_SAAR">"c6848"</definedName>
    <definedName name="IQ_CURR_ACCT_BALANCE_SAAR_APR">"c7508"</definedName>
    <definedName name="IQ_CURR_ACCT_BALANCE_SAAR_APR_FC">"c8388"</definedName>
    <definedName name="IQ_CURR_ACCT_BALANCE_SAAR_FC">"c7728"</definedName>
    <definedName name="IQ_CURR_ACCT_BALANCE_SAAR_POP">"c7068"</definedName>
    <definedName name="IQ_CURR_ACCT_BALANCE_SAAR_POP_FC">"c7948"</definedName>
    <definedName name="IQ_CURR_ACCT_BALANCE_SAAR_USD_APR_FC">"c11797"</definedName>
    <definedName name="IQ_CURR_ACCT_BALANCE_SAAR_USD_FC">"c11794"</definedName>
    <definedName name="IQ_CURR_ACCT_BALANCE_SAAR_USD_POP_FC">"c11795"</definedName>
    <definedName name="IQ_CURR_ACCT_BALANCE_SAAR_USD_YOY_FC">"c11796"</definedName>
    <definedName name="IQ_CURR_ACCT_BALANCE_SAAR_YOY">"c7288"</definedName>
    <definedName name="IQ_CURR_ACCT_BALANCE_SAAR_YOY_FC">"c8168"</definedName>
    <definedName name="IQ_CURR_ACCT_BALANCE_UNUSED">"c6847"</definedName>
    <definedName name="IQ_CURR_ACCT_BALANCE_USD">"c11786"</definedName>
    <definedName name="IQ_CURR_ACCT_BALANCE_USD_APR">"c11789"</definedName>
    <definedName name="IQ_CURR_ACCT_BALANCE_USD_APR_FC">"c11793"</definedName>
    <definedName name="IQ_CURR_ACCT_BALANCE_USD_FC">"c11790"</definedName>
    <definedName name="IQ_CURR_ACCT_BALANCE_USD_POP">"c11787"</definedName>
    <definedName name="IQ_CURR_ACCT_BALANCE_USD_POP_FC">"c11791"</definedName>
    <definedName name="IQ_CURR_ACCT_BALANCE_USD_YOY">"c11788"</definedName>
    <definedName name="IQ_CURR_ACCT_BALANCE_USD_YOY_FC">"c11792"</definedName>
    <definedName name="IQ_CURR_ACCT_BALANCE_YOY_FC_UNUSED">"c8167"</definedName>
    <definedName name="IQ_CURR_ACCT_BALANCE_YOY_UNUSED">"c7287"</definedName>
    <definedName name="IQ_CURR_ACCT_INC_RECEIPTS">"c6849"</definedName>
    <definedName name="IQ_CURR_ACCT_INC_RECEIPTS_APR">"c7509"</definedName>
    <definedName name="IQ_CURR_ACCT_INC_RECEIPTS_APR_FC">"c8389"</definedName>
    <definedName name="IQ_CURR_ACCT_INC_RECEIPTS_FC">"c7729"</definedName>
    <definedName name="IQ_CURR_ACCT_INC_RECEIPTS_POP">"c7069"</definedName>
    <definedName name="IQ_CURR_ACCT_INC_RECEIPTS_POP_FC">"c7949"</definedName>
    <definedName name="IQ_CURR_ACCT_INC_RECEIPTS_YOY">"c7289"</definedName>
    <definedName name="IQ_CURR_ACCT_INC_RECEIPTS_YOY_FC">"c8169"</definedName>
    <definedName name="IQ_CURR_DOMESTIC_TAXES">"c2074"</definedName>
    <definedName name="IQ_CURR_FOREIGN_TAXES">"c2075"</definedName>
    <definedName name="IQ_CURRENCY_COIN_DOMESTIC_FDIC">"c6388"</definedName>
    <definedName name="IQ_CURRENCY_FACTOR_BS">"c233"</definedName>
    <definedName name="IQ_CURRENCY_FACTOR_IS">"c234"</definedName>
    <definedName name="IQ_CURRENCY_GAIN">"c235"</definedName>
    <definedName name="IQ_CURRENCY_GAIN_BR">"c236"</definedName>
    <definedName name="IQ_CURRENCY_GAIN_FIN">"c237"</definedName>
    <definedName name="IQ_CURRENCY_GAIN_INS">"c238"</definedName>
    <definedName name="IQ_CURRENCY_GAIN_RE">"c6205"</definedName>
    <definedName name="IQ_CURRENCY_GAIN_REIT">"c239"</definedName>
    <definedName name="IQ_CURRENCY_GAIN_UTI">"c240"</definedName>
    <definedName name="IQ_CURRENT_PORT">"c241"</definedName>
    <definedName name="IQ_CURRENT_PORT_BNK">"c242"</definedName>
    <definedName name="IQ_CURRENT_PORT_DEBT">"c243"</definedName>
    <definedName name="IQ_CURRENT_PORT_DEBT_BNK">"c244"</definedName>
    <definedName name="IQ_CURRENT_PORT_DEBT_BR">"c1567"</definedName>
    <definedName name="IQ_CURRENT_PORT_DEBT_FIN">"c1568"</definedName>
    <definedName name="IQ_CURRENT_PORT_DEBT_INS">"c1569"</definedName>
    <definedName name="IQ_CURRENT_PORT_DEBT_RE">"c6283"</definedName>
    <definedName name="IQ_CURRENT_PORT_DEBT_REIT">"c1570"</definedName>
    <definedName name="IQ_CURRENT_PORT_DEBT_UTI">"c1571"</definedName>
    <definedName name="IQ_CURRENT_PORT_FHLB_DEBT">"c5657"</definedName>
    <definedName name="IQ_CURRENT_PORT_LEASES">"c245"</definedName>
    <definedName name="IQ_CURRENT_PORT_PCT">"c2541"</definedName>
    <definedName name="IQ_CURRENT_RATIO">"c246"</definedName>
    <definedName name="IQ_CUSTOMER_LIAB_ACCEPTANCES_OUT_FFIEC">"c12835"</definedName>
    <definedName name="IQ_CY">10000</definedName>
    <definedName name="IQ_DA">"c247"</definedName>
    <definedName name="IQ_DA_BR">"c248"</definedName>
    <definedName name="IQ_DA_CF">"c249"</definedName>
    <definedName name="IQ_DA_CF_BNK">"c250"</definedName>
    <definedName name="IQ_DA_CF_BR">"c251"</definedName>
    <definedName name="IQ_DA_CF_FIN">"c252"</definedName>
    <definedName name="IQ_DA_CF_INS">"c253"</definedName>
    <definedName name="IQ_DA_CF_RE">"c6206"</definedName>
    <definedName name="IQ_DA_CF_REIT">"c254"</definedName>
    <definedName name="IQ_DA_CF_UTI">"c255"</definedName>
    <definedName name="IQ_DA_EBITDA">"c5528"</definedName>
    <definedName name="IQ_DA_FIN">"c256"</definedName>
    <definedName name="IQ_DA_INS">"c257"</definedName>
    <definedName name="IQ_DA_RE">"c6207"</definedName>
    <definedName name="IQ_DA_REIT">"c258"</definedName>
    <definedName name="IQ_DA_SUPPL">"c259"</definedName>
    <definedName name="IQ_DA_SUPPL_BR">"c260"</definedName>
    <definedName name="IQ_DA_SUPPL_CF">"c261"</definedName>
    <definedName name="IQ_DA_SUPPL_CF_BNK">"c262"</definedName>
    <definedName name="IQ_DA_SUPPL_CF_BR">"c263"</definedName>
    <definedName name="IQ_DA_SUPPL_CF_FIN">"c264"</definedName>
    <definedName name="IQ_DA_SUPPL_CF_INS">"c265"</definedName>
    <definedName name="IQ_DA_SUPPL_CF_RE">"c6208"</definedName>
    <definedName name="IQ_DA_SUPPL_CF_REIT">"c266"</definedName>
    <definedName name="IQ_DA_SUPPL_CF_UTI">"c267"</definedName>
    <definedName name="IQ_DA_SUPPL_FIN">"c268"</definedName>
    <definedName name="IQ_DA_SUPPL_INS">"c269"</definedName>
    <definedName name="IQ_DA_SUPPL_RE">"c6209"</definedName>
    <definedName name="IQ_DA_SUPPL_REIT">"c270"</definedName>
    <definedName name="IQ_DA_SUPPL_UTI">"c271"</definedName>
    <definedName name="IQ_DA_UTI">"c272"</definedName>
    <definedName name="IQ_DATA_PROCESSING_EXP_FFIEC">"c13047"</definedName>
    <definedName name="IQ_DAYS_COVER_SHORT">"c1578"</definedName>
    <definedName name="IQ_DAYS_INVENTORY_OUT">"c273"</definedName>
    <definedName name="IQ_DAYS_PAY_OUTST">"c1362"</definedName>
    <definedName name="IQ_DAYS_PAYABLE_OUT">"c274"</definedName>
    <definedName name="IQ_DAYS_SALES_OUT">"c275"</definedName>
    <definedName name="IQ_DAYS_SALES_OUTST">"c1363"</definedName>
    <definedName name="IQ_DEBT_1_5_INVEST_SECURITIES_FFIEC">"c13465"</definedName>
    <definedName name="IQ_DEBT_ADJ">"c2515"</definedName>
    <definedName name="IQ_DEBT_ADJ_PCT">"c2516"</definedName>
    <definedName name="IQ_DEBT_EQUIV_NET_PBO">"c2938"</definedName>
    <definedName name="IQ_DEBT_EQUIV_OPER_LEASE">"c2935"</definedName>
    <definedName name="IQ_DEBT_LESS_1YR_INVEST_SECURITIES_FFIEC">"c13464"</definedName>
    <definedName name="IQ_DEBT_MATURING_MORE_THAN_ONE_YEAR_FFIEC">"c13164"</definedName>
    <definedName name="IQ_DEBT_MATURING_WITHIN_ONE_YEAR_FFIEC">"c13163"</definedName>
    <definedName name="IQ_DEBT_SEC_OVER_5YR_INVEST_SECURITIES_FFIEC">"c13466"</definedName>
    <definedName name="IQ_DEBT_SECURITIES_FOREIGN_FFIEC">"c13484"</definedName>
    <definedName name="IQ_DEBT_SECURITIES_OTHER_ASSETS_DUE_30_89_FFIEC">"c13279"</definedName>
    <definedName name="IQ_DEBT_SECURITIES_OTHER_ASSETS_DUE_90_FFIEC">"c13305"</definedName>
    <definedName name="IQ_DEBT_SECURITIES_OTHER_ASSETS_NON_ACCRUAL_FFIEC">"c13331"</definedName>
    <definedName name="IQ_DECREASE_INT_EXPENSE_FFIEC">"c13064"</definedName>
    <definedName name="IQ_DEDUCTIONS_TOTAL_RISK_BASED_CAPITAL_FFIEC">"c13152"</definedName>
    <definedName name="IQ_DEF_ACQ_CST">"c1364"</definedName>
    <definedName name="IQ_DEF_AMORT">"c276"</definedName>
    <definedName name="IQ_DEF_AMORT_BNK">"c277"</definedName>
    <definedName name="IQ_DEF_AMORT_BR">"c278"</definedName>
    <definedName name="IQ_DEF_AMORT_FIN">"c279"</definedName>
    <definedName name="IQ_DEF_AMORT_INS">"c280"</definedName>
    <definedName name="IQ_DEF_AMORT_REIT">"c281"</definedName>
    <definedName name="IQ_DEF_AMORT_UTI">"c282"</definedName>
    <definedName name="IQ_DEF_BENEFIT_INTEREST_COST">"c283"</definedName>
    <definedName name="IQ_DEF_BENEFIT_INTEREST_COST_DOMESTIC">"c2652"</definedName>
    <definedName name="IQ_DEF_BENEFIT_INTEREST_COST_FOREIGN">"c2660"</definedName>
    <definedName name="IQ_DEF_BENEFIT_OTHER_COST">"c284"</definedName>
    <definedName name="IQ_DEF_BENEFIT_OTHER_COST_DOMESTIC">"c2654"</definedName>
    <definedName name="IQ_DEF_BENEFIT_OTHER_COST_FOREIGN">"c2662"</definedName>
    <definedName name="IQ_DEF_BENEFIT_ROA">"c285"</definedName>
    <definedName name="IQ_DEF_BENEFIT_ROA_DOMESTIC">"c2653"</definedName>
    <definedName name="IQ_DEF_BENEFIT_ROA_FOREIGN">"c2661"</definedName>
    <definedName name="IQ_DEF_BENEFIT_SERVICE_COST">"c286"</definedName>
    <definedName name="IQ_DEF_BENEFIT_SERVICE_COST_DOMESTIC">"c2651"</definedName>
    <definedName name="IQ_DEF_BENEFIT_SERVICE_COST_FOREIGN">"c2659"</definedName>
    <definedName name="IQ_DEF_BENEFIT_TOTAL_COST">"c287"</definedName>
    <definedName name="IQ_DEF_BENEFIT_TOTAL_COST_DOMESTIC">"c2655"</definedName>
    <definedName name="IQ_DEF_BENEFIT_TOTAL_COST_FOREIGN">"c2663"</definedName>
    <definedName name="IQ_DEF_CHARGES_BR">"c288"</definedName>
    <definedName name="IQ_DEF_CHARGES_CF">"c289"</definedName>
    <definedName name="IQ_DEF_CHARGES_FIN">"c290"</definedName>
    <definedName name="IQ_DEF_CHARGES_INS">"c291"</definedName>
    <definedName name="IQ_DEF_CHARGES_LT">"c292"</definedName>
    <definedName name="IQ_DEF_CHARGES_LT_BNK">"c293"</definedName>
    <definedName name="IQ_DEF_CHARGES_LT_BR">"c294"</definedName>
    <definedName name="IQ_DEF_CHARGES_LT_FIN">"c295"</definedName>
    <definedName name="IQ_DEF_CHARGES_LT_INS">"c296"</definedName>
    <definedName name="IQ_DEF_CHARGES_LT_RE">"c6210"</definedName>
    <definedName name="IQ_DEF_CHARGES_LT_REIT">"c297"</definedName>
    <definedName name="IQ_DEF_CHARGES_LT_UTI">"c298"</definedName>
    <definedName name="IQ_DEF_CHARGES_RE">"c6211"</definedName>
    <definedName name="IQ_DEF_CHARGES_REIT">"c299"</definedName>
    <definedName name="IQ_DEF_CONTRIBUTION_TOTAL_COST">"c300"</definedName>
    <definedName name="IQ_DEF_INC_TAX">"c1365"</definedName>
    <definedName name="IQ_DEF_POLICY_ACQ_COSTS">"c301"</definedName>
    <definedName name="IQ_DEF_POLICY_ACQ_COSTS_CF">"c302"</definedName>
    <definedName name="IQ_DEF_POLICY_AMORT">"c303"</definedName>
    <definedName name="IQ_DEF_SPENDING_REAL_SAAR">"c6971"</definedName>
    <definedName name="IQ_DEF_SPENDING_REAL_SAAR_APR">"c7631"</definedName>
    <definedName name="IQ_DEF_SPENDING_REAL_SAAR_APR_FC">"c8511"</definedName>
    <definedName name="IQ_DEF_SPENDING_REAL_SAAR_FC">"c7851"</definedName>
    <definedName name="IQ_DEF_SPENDING_REAL_SAAR_POP">"c7191"</definedName>
    <definedName name="IQ_DEF_SPENDING_REAL_SAAR_POP_FC">"c8071"</definedName>
    <definedName name="IQ_DEF_SPENDING_REAL_SAAR_YOY">"c7411"</definedName>
    <definedName name="IQ_DEF_SPENDING_REAL_SAAR_YOY_FC">"c8291"</definedName>
    <definedName name="IQ_DEF_TAX_ASSET_LT_BR">"c304"</definedName>
    <definedName name="IQ_DEF_TAX_ASSET_LT_FIN">"c305"</definedName>
    <definedName name="IQ_DEF_TAX_ASSET_LT_INS">"c306"</definedName>
    <definedName name="IQ_DEF_TAX_ASSET_LT_RE">"c6212"</definedName>
    <definedName name="IQ_DEF_TAX_ASSET_LT_REIT">"c307"</definedName>
    <definedName name="IQ_DEF_TAX_ASSET_LT_UTI">"c308"</definedName>
    <definedName name="IQ_DEF_TAX_ASSETS_CURRENT">"c309"</definedName>
    <definedName name="IQ_DEF_TAX_ASSETS_LT">"c310"</definedName>
    <definedName name="IQ_DEF_TAX_ASSETS_LT_BNK">"c311"</definedName>
    <definedName name="IQ_DEF_TAX_LIAB_CURRENT">"c312"</definedName>
    <definedName name="IQ_DEF_TAX_LIAB_LT">"c313"</definedName>
    <definedName name="IQ_DEF_TAX_LIAB_LT_BNK">"c314"</definedName>
    <definedName name="IQ_DEF_TAX_LIAB_LT_BR">"c315"</definedName>
    <definedName name="IQ_DEF_TAX_LIAB_LT_FIN">"c316"</definedName>
    <definedName name="IQ_DEF_TAX_LIAB_LT_INS">"c317"</definedName>
    <definedName name="IQ_DEF_TAX_LIAB_LT_RE">"c6213"</definedName>
    <definedName name="IQ_DEF_TAX_LIAB_LT_REIT">"c318"</definedName>
    <definedName name="IQ_DEF_TAX_LIAB_LT_UTI">"c319"</definedName>
    <definedName name="IQ_DEFERRED_DOMESTIC_TAXES">"c2077"</definedName>
    <definedName name="IQ_DEFERRED_FOREIGN_TAXES">"c2078"</definedName>
    <definedName name="IQ_DEFERRED_INC_TAX">"c1447"</definedName>
    <definedName name="IQ_DEFERRED_TAX_ASSETS_FFIEC">"c12843"</definedName>
    <definedName name="IQ_DEFERRED_TAX_ASSETS_T1_FFIEC">"c13141"</definedName>
    <definedName name="IQ_DEFERRED_TAX_LIAB_FFIEC">"c12870"</definedName>
    <definedName name="IQ_DEFERRED_TAXES">"c1356"</definedName>
    <definedName name="IQ_DEMAND_DEP">"c320"</definedName>
    <definedName name="IQ_DEMAND_DEPOSITS_COMMERCIAL_BANK_SUBS_FFIEC">"c12945"</definedName>
    <definedName name="IQ_DEMAND_DEPOSITS_FDIC">"c6489"</definedName>
    <definedName name="IQ_DEPOSIT_ACCOUNTS_LESS_THAN_100K_FDIC">"c6494"</definedName>
    <definedName name="IQ_DEPOSIT_ACCOUNTS_MORE_THAN_100K_FDIC">"c6492"</definedName>
    <definedName name="IQ_DEPOSITORY_INST_ACCEPTANCES_LL_REC_DOM_FFIEC">"c12908"</definedName>
    <definedName name="IQ_DEPOSITORY_INST_GROSS_LOANS_FFIEC">"c13409"</definedName>
    <definedName name="IQ_DEPOSITORY_INST_RISK_BASED_FFIEC">"c13430"</definedName>
    <definedName name="IQ_DEPOSITORY_INSTITUTIONS_CHARGE_OFFS_FDIC">"c6596"</definedName>
    <definedName name="IQ_DEPOSITORY_INSTITUTIONS_NET_CHARGE_OFFS_FDIC">"c6634"</definedName>
    <definedName name="IQ_DEPOSITORY_INSTITUTIONS_RECOVERIES_FDIC">"c6615"</definedName>
    <definedName name="IQ_DEPOSITS_100K_MORE_ASSETS_TOT_FFIEC">"c13444"</definedName>
    <definedName name="IQ_DEPOSITS_DOM_FFIEC">"c12850"</definedName>
    <definedName name="IQ_DEPOSITS_FAIR_VALUE_TOT_FFIEC">"c13213"</definedName>
    <definedName name="IQ_DEPOSITS_FIN">"c321"</definedName>
    <definedName name="IQ_DEPOSITS_FOREIGN_FFIEC">"c12853"</definedName>
    <definedName name="IQ_DEPOSITS_HELD_DOMESTIC_FDIC">"c6340"</definedName>
    <definedName name="IQ_DEPOSITS_HELD_FOREIGN_FDIC">"c6341"</definedName>
    <definedName name="IQ_DEPOSITS_INTEREST_SECURITIES">"c5509"</definedName>
    <definedName name="IQ_DEPOSITS_LESS_100K_COMMERCIAL_BANK_SUBS_FFIEC">"c12948"</definedName>
    <definedName name="IQ_DEPOSITS_LESS_THAN_100K_AFTER_THREE_YEARS_FDIC">"c6464"</definedName>
    <definedName name="IQ_DEPOSITS_LESS_THAN_100K_THREE_MONTHS_FDIC">"c6461"</definedName>
    <definedName name="IQ_DEPOSITS_LESS_THAN_100K_THREE_YEARS_FDIC">"c6463"</definedName>
    <definedName name="IQ_DEPOSITS_LESS_THAN_100K_TWELVE_MONTHS_FDIC">"c6462"</definedName>
    <definedName name="IQ_DEPOSITS_LEVEL_1_FFIEC">"c13221"</definedName>
    <definedName name="IQ_DEPOSITS_LEVEL_2_FFIEC">"c13229"</definedName>
    <definedName name="IQ_DEPOSITS_LEVEL_3_FFIEC">"c13237"</definedName>
    <definedName name="IQ_DEPOSITS_MORE_100K_COMMERCIAL_BANK_SUBS_FFIEC">"c12949"</definedName>
    <definedName name="IQ_DEPOSITS_MORE_THAN_100K_AFTER_THREE_YEARS_FDIC">"c6469"</definedName>
    <definedName name="IQ_DEPOSITS_MORE_THAN_100K_THREE_MONTHS_FDIC">"c6466"</definedName>
    <definedName name="IQ_DEPOSITS_MORE_THAN_100K_THREE_YEARS_FDIC">"c6468"</definedName>
    <definedName name="IQ_DEPOSITS_MORE_THAN_100K_TWELVE_MONTHS_FDIC">"c6467"</definedName>
    <definedName name="IQ_DEPRE_AMORT">"c1360"</definedName>
    <definedName name="IQ_DEPRE_AMORT_SUPPL">"c1593"</definedName>
    <definedName name="IQ_DEPRE_DEPLE">"c1361"</definedName>
    <definedName name="IQ_DEPRE_SUPP">"c1443"</definedName>
    <definedName name="IQ_DERIVATIVES_FDIC">"c6523"</definedName>
    <definedName name="IQ_DERIVATIVES_NEGATIVE_FAIR_VALUE_DOM_FFIEC">"c12943"</definedName>
    <definedName name="IQ_DERIVATIVES_NEGATIVE_VALUE_FFIEC">"c12861"</definedName>
    <definedName name="IQ_DERIVATIVES_POS_FAIR_VALUE_FFIEC">"c12827"</definedName>
    <definedName name="IQ_DERIVATIVES_POSITIVE_FAIR_VALUE_TRADING_DOM_FFIEC">"c12938"</definedName>
    <definedName name="IQ_DESCRIPTION_LONG">"c1520"</definedName>
    <definedName name="IQ_DEVELOP_LAND">"c323"</definedName>
    <definedName name="IQ_DIFF_LASTCLOSE_TARGET_PRICE">"c1854"</definedName>
    <definedName name="IQ_DIFF_LASTCLOSE_TARGET_PRICE_CIQ">"c4767"</definedName>
    <definedName name="IQ_DILUT_ADJUST">"c1621"</definedName>
    <definedName name="IQ_DILUT_EPS_EXCL">"c324"</definedName>
    <definedName name="IQ_DILUT_EPS_INCL">"c325"</definedName>
    <definedName name="IQ_DILUT_EPS_NORM">"c1903"</definedName>
    <definedName name="IQ_DILUT_NI">"c2079"</definedName>
    <definedName name="IQ_DILUT_NORMAL_EPS">"c1594"</definedName>
    <definedName name="IQ_DILUT_WEIGHT">"c326"</definedName>
    <definedName name="IQ_DIRECT_AH_EARNED">"c2740"</definedName>
    <definedName name="IQ_DIRECT_EARNED">"c2730"</definedName>
    <definedName name="IQ_DIRECT_LIFE_EARNED">"c2735"</definedName>
    <definedName name="IQ_DIRECT_LIFE_IN_FORCE">"c2765"</definedName>
    <definedName name="IQ_DIRECT_PC_EARNED">"c2745"</definedName>
    <definedName name="IQ_DIRECT_WRITTEN">"c2724"</definedName>
    <definedName name="IQ_DIRECTORS_FEES_FFIEC">"c13049"</definedName>
    <definedName name="IQ_DISALLOWED_DEFERRED_TAX_ASSETS_FFIEC">"c13157"</definedName>
    <definedName name="IQ_DISALLOWED_GOODWILL_INTANGIBLE_ASSETS_FFIEC">"c13155"</definedName>
    <definedName name="IQ_DISALLOWED_GOODWILL_INTANGIBLES_T1_FFIEC">"c13137"</definedName>
    <definedName name="IQ_DISALLOWED_SERVICING_ASSETS_FFIEC">"c13156"</definedName>
    <definedName name="IQ_DISALLOWED_SERVICING_ASSETS_T1_FFIEC">"c13140"</definedName>
    <definedName name="IQ_DISCONT_OPER">"c1367"</definedName>
    <definedName name="IQ_DISCOUNT_RATE_PENSION_DOMESTIC">"c327"</definedName>
    <definedName name="IQ_DISCOUNT_RATE_PENSION_FOREIGN">"c328"</definedName>
    <definedName name="IQ_DISPOSABLE_PERSONAL_INC">"c6850"</definedName>
    <definedName name="IQ_DISPOSABLE_PERSONAL_INC_APR">"c7510"</definedName>
    <definedName name="IQ_DISPOSABLE_PERSONAL_INC_APR_FC">"c8390"</definedName>
    <definedName name="IQ_DISPOSABLE_PERSONAL_INC_FC">"c7730"</definedName>
    <definedName name="IQ_DISPOSABLE_PERSONAL_INC_POP">"c7070"</definedName>
    <definedName name="IQ_DISPOSABLE_PERSONAL_INC_POP_FC">"c7950"</definedName>
    <definedName name="IQ_DISPOSABLE_PERSONAL_INC_REAL">"c11922"</definedName>
    <definedName name="IQ_DISPOSABLE_PERSONAL_INC_REAL_APR">"c11925"</definedName>
    <definedName name="IQ_DISPOSABLE_PERSONAL_INC_REAL_POP">"c11923"</definedName>
    <definedName name="IQ_DISPOSABLE_PERSONAL_INC_REAL_YOY">"c11924"</definedName>
    <definedName name="IQ_DISPOSABLE_PERSONAL_INC_SAAR">"c6851"</definedName>
    <definedName name="IQ_DISPOSABLE_PERSONAL_INC_SAAR_APR">"c7511"</definedName>
    <definedName name="IQ_DISPOSABLE_PERSONAL_INC_SAAR_APR_FC">"c8391"</definedName>
    <definedName name="IQ_DISPOSABLE_PERSONAL_INC_SAAR_FC">"c7731"</definedName>
    <definedName name="IQ_DISPOSABLE_PERSONAL_INC_SAAR_POP">"c7071"</definedName>
    <definedName name="IQ_DISPOSABLE_PERSONAL_INC_SAAR_POP_FC">"c7951"</definedName>
    <definedName name="IQ_DISPOSABLE_PERSONAL_INC_SAAR_USD_APR_FC">"c11805"</definedName>
    <definedName name="IQ_DISPOSABLE_PERSONAL_INC_SAAR_USD_FC">"c11802"</definedName>
    <definedName name="IQ_DISPOSABLE_PERSONAL_INC_SAAR_USD_POP_FC">"c11803"</definedName>
    <definedName name="IQ_DISPOSABLE_PERSONAL_INC_SAAR_USD_YOY_FC">"c11804"</definedName>
    <definedName name="IQ_DISPOSABLE_PERSONAL_INC_SAAR_YOY">"c7291"</definedName>
    <definedName name="IQ_DISPOSABLE_PERSONAL_INC_SAAR_YOY_FC">"c8171"</definedName>
    <definedName name="IQ_DISPOSABLE_PERSONAL_INC_USD_APR_FC">"c11801"</definedName>
    <definedName name="IQ_DISPOSABLE_PERSONAL_INC_USD_FC">"c11798"</definedName>
    <definedName name="IQ_DISPOSABLE_PERSONAL_INC_USD_POP_FC">"c11799"</definedName>
    <definedName name="IQ_DISPOSABLE_PERSONAL_INC_USD_YOY_FC">"c11800"</definedName>
    <definedName name="IQ_DISPOSABLE_PERSONAL_INC_YOY">"c7290"</definedName>
    <definedName name="IQ_DISPOSABLE_PERSONAL_INC_YOY_FC">"c8170"</definedName>
    <definedName name="IQ_DISTR_EXCESS_EARN">"c329"</definedName>
    <definedName name="IQ_DISTRIBUTABLE_CASH">"c3002"</definedName>
    <definedName name="IQ_DISTRIBUTABLE_CASH_ACT_OR_EST_CIQ">"c4803"</definedName>
    <definedName name="IQ_DISTRIBUTABLE_CASH_PAYOUT">"c3005"</definedName>
    <definedName name="IQ_DISTRIBUTABLE_CASH_SHARE">"c3003"</definedName>
    <definedName name="IQ_DISTRIBUTABLE_CASH_SHARE_ACT_OR_EST_CIQ">"c4811"</definedName>
    <definedName name="IQ_DIV_AMOUNT">"c3041"</definedName>
    <definedName name="IQ_DIV_PAYMENT_DATE">"c2205"</definedName>
    <definedName name="IQ_DIV_PAYMENT_TYPE">"c12752"</definedName>
    <definedName name="IQ_DIV_RECORD_DATE">"c2204"</definedName>
    <definedName name="IQ_DIV_SHARE">"c330"</definedName>
    <definedName name="IQ_DIVEST_CF">"c331"</definedName>
    <definedName name="IQ_DIVID_SHARE">"c1366"</definedName>
    <definedName name="IQ_DIVIDEND_YIELD">"c332"</definedName>
    <definedName name="IQ_DIVIDENDS_DECLARED_COMMON_FDIC">"c6659"</definedName>
    <definedName name="IQ_DIVIDENDS_DECLARED_COMMON_FFIEC">"c12969"</definedName>
    <definedName name="IQ_DIVIDENDS_DECLARED_PREFERRED_FDIC">"c6658"</definedName>
    <definedName name="IQ_DIVIDENDS_DECLARED_PREFERRED_FFIEC">"c12968"</definedName>
    <definedName name="IQ_DIVIDENDS_FDIC">"c6660"</definedName>
    <definedName name="IQ_DIVIDENDS_NET_INCOME_FFIEC">"c13349"</definedName>
    <definedName name="IQ_DIVIDENDS_PAID_DECLARED_PERIOD_COVERED">"c9960"</definedName>
    <definedName name="IQ_DIVIDENDS_PAID_DECLARED_PERIOD_GROUP">"c9946"</definedName>
    <definedName name="IQ_DNB_OTHER_EXP_INC_TAX_US">"c6787"</definedName>
    <definedName name="IQ_DO">"c333"</definedName>
    <definedName name="IQ_DO_ASSETS_CURRENT">"c334"</definedName>
    <definedName name="IQ_DO_ASSETS_LT">"c335"</definedName>
    <definedName name="IQ_DO_CF">"c336"</definedName>
    <definedName name="IQ_DPAC_ACC">"c2799"</definedName>
    <definedName name="IQ_DPAC_AMORT">"c2795"</definedName>
    <definedName name="IQ_DPAC_BEG">"c2791"</definedName>
    <definedName name="IQ_DPAC_COMMISSIONS">"c2792"</definedName>
    <definedName name="IQ_DPAC_END">"c2801"</definedName>
    <definedName name="IQ_DPAC_FX">"c2798"</definedName>
    <definedName name="IQ_DPAC_OTHER_ADJ">"c2800"</definedName>
    <definedName name="IQ_DPAC_OTHERS">"c2793"</definedName>
    <definedName name="IQ_DPAC_PERIOD">"c2794"</definedName>
    <definedName name="IQ_DPAC_REAL_GAIN">"c2797"</definedName>
    <definedName name="IQ_DPAC_UNREAL_GAIN">"c2796"</definedName>
    <definedName name="IQ_DPS_10YR_ANN_CAGR">"c6065"</definedName>
    <definedName name="IQ_DPS_10YR_ANN_GROWTH">"c337"</definedName>
    <definedName name="IQ_DPS_1YR_ANN_GROWTH">"c338"</definedName>
    <definedName name="IQ_DPS_2YR_ANN_CAGR">"c6066"</definedName>
    <definedName name="IQ_DPS_2YR_ANN_GROWTH">"c339"</definedName>
    <definedName name="IQ_DPS_3YR_ANN_CAGR">"c6067"</definedName>
    <definedName name="IQ_DPS_3YR_ANN_GROWTH">"c340"</definedName>
    <definedName name="IQ_DPS_5YR_ANN_CAGR">"c6068"</definedName>
    <definedName name="IQ_DPS_5YR_ANN_GROWTH">"c341"</definedName>
    <definedName name="IQ_DPS_7YR_ANN_CAGR">"c6069"</definedName>
    <definedName name="IQ_DPS_7YR_ANN_GROWTH">"c342"</definedName>
    <definedName name="IQ_DURABLE_INVENTORIES">"c6853"</definedName>
    <definedName name="IQ_DURABLE_INVENTORIES_APR">"c7513"</definedName>
    <definedName name="IQ_DURABLE_INVENTORIES_APR_FC">"c8393"</definedName>
    <definedName name="IQ_DURABLE_INVENTORIES_FC">"c7733"</definedName>
    <definedName name="IQ_DURABLE_INVENTORIES_POP">"c7073"</definedName>
    <definedName name="IQ_DURABLE_INVENTORIES_POP_FC">"c7953"</definedName>
    <definedName name="IQ_DURABLE_INVENTORIES_YOY">"c7293"</definedName>
    <definedName name="IQ_DURABLE_INVENTORIES_YOY_FC">"c8173"</definedName>
    <definedName name="IQ_DURABLE_ORDERS">"c6854"</definedName>
    <definedName name="IQ_DURABLE_ORDERS_APR">"c7514"</definedName>
    <definedName name="IQ_DURABLE_ORDERS_APR_FC">"c8394"</definedName>
    <definedName name="IQ_DURABLE_ORDERS_FC">"c7734"</definedName>
    <definedName name="IQ_DURABLE_ORDERS_POP">"c7074"</definedName>
    <definedName name="IQ_DURABLE_ORDERS_POP_FC">"c7954"</definedName>
    <definedName name="IQ_DURABLE_ORDERS_YOY">"c7294"</definedName>
    <definedName name="IQ_DURABLE_ORDERS_YOY_FC">"c8174"</definedName>
    <definedName name="IQ_DURABLE_SHIPMENTS">"c6855"</definedName>
    <definedName name="IQ_DURABLE_SHIPMENTS_APR">"c7515"</definedName>
    <definedName name="IQ_DURABLE_SHIPMENTS_APR_FC">"c8395"</definedName>
    <definedName name="IQ_DURABLE_SHIPMENTS_FC">"c7735"</definedName>
    <definedName name="IQ_DURABLE_SHIPMENTS_POP">"c7075"</definedName>
    <definedName name="IQ_DURABLE_SHIPMENTS_POP_FC">"c7955"</definedName>
    <definedName name="IQ_DURABLE_SHIPMENTS_YOY">"c7295"</definedName>
    <definedName name="IQ_DURABLE_SHIPMENTS_YOY_FC">"c8175"</definedName>
    <definedName name="IQ_EARNING_ASSET_YIELD">"c343"</definedName>
    <definedName name="IQ_EARNING_ASSETS_AVG_ASSETS_FFIEC">"c13354"</definedName>
    <definedName name="IQ_EARNING_ASSETS_FDIC">"c6360"</definedName>
    <definedName name="IQ_EARNING_ASSETS_QUARTERLY_AVG_FFIEC">"c13086"</definedName>
    <definedName name="IQ_EARNING_ASSETS_REPRICE_ASSETS_TOT_FFIEC">"c13451"</definedName>
    <definedName name="IQ_EARNING_ASSETS_YIELD_FDIC">"c6724"</definedName>
    <definedName name="IQ_EARNING_CO">"c344"</definedName>
    <definedName name="IQ_EARNING_CO_10YR_ANN_CAGR">"c6070"</definedName>
    <definedName name="IQ_EARNING_CO_10YR_ANN_GROWTH">"c345"</definedName>
    <definedName name="IQ_EARNING_CO_1YR_ANN_GROWTH">"c346"</definedName>
    <definedName name="IQ_EARNING_CO_2YR_ANN_CAGR">"c6071"</definedName>
    <definedName name="IQ_EARNING_CO_2YR_ANN_GROWTH">"c347"</definedName>
    <definedName name="IQ_EARNING_CO_3YR_ANN_CAGR">"c6072"</definedName>
    <definedName name="IQ_EARNING_CO_3YR_ANN_GROWTH">"c348"</definedName>
    <definedName name="IQ_EARNING_CO_5YR_ANN_CAGR">"c6073"</definedName>
    <definedName name="IQ_EARNING_CO_5YR_ANN_GROWTH">"c349"</definedName>
    <definedName name="IQ_EARNING_CO_7YR_ANN_CAGR">"c6074"</definedName>
    <definedName name="IQ_EARNING_CO_7YR_ANN_GROWTH">"c350"</definedName>
    <definedName name="IQ_EARNING_CO_MARGIN">"c351"</definedName>
    <definedName name="IQ_EARNINGS_ANNOUNCE_DATE">"c1649"</definedName>
    <definedName name="IQ_EARNINGS_ANNOUNCE_DATE_CIQ">"c4656"</definedName>
    <definedName name="IQ_EARNINGS_CO_FFIEC">"c13032"</definedName>
    <definedName name="IQ_EARNINGS_COVERAGE_LOSSES_FFIEC">"c13351"</definedName>
    <definedName name="IQ_EARNINGS_COVERAGE_NET_CHARGE_OFFS_FDIC">"c6735"</definedName>
    <definedName name="IQ_EARNINGS_LIFE_INSURANCE_FFIEC">"c13041"</definedName>
    <definedName name="IQ_EARNINGS_PERIOD_COVERED">"c9958"</definedName>
    <definedName name="IQ_EARNINGS_PERIOD_GROUP">"c9944"</definedName>
    <definedName name="IQ_EBIT">"c352"</definedName>
    <definedName name="IQ_EBIT_10YR_ANN_CAGR">"c6075"</definedName>
    <definedName name="IQ_EBIT_10YR_ANN_GROWTH">"c353"</definedName>
    <definedName name="IQ_EBIT_1YR_ANN_GROWTH">"c354"</definedName>
    <definedName name="IQ_EBIT_2YR_ANN_CAGR">"c6076"</definedName>
    <definedName name="IQ_EBIT_2YR_ANN_GROWTH">"c355"</definedName>
    <definedName name="IQ_EBIT_3YR_ANN_CAGR">"c6077"</definedName>
    <definedName name="IQ_EBIT_3YR_ANN_GROWTH">"c356"</definedName>
    <definedName name="IQ_EBIT_5YR_ANN_CAGR">"c6078"</definedName>
    <definedName name="IQ_EBIT_5YR_ANN_GROWTH">"c357"</definedName>
    <definedName name="IQ_EBIT_7YR_ANN_CAGR">"c6079"</definedName>
    <definedName name="IQ_EBIT_7YR_ANN_GROWTH">"c358"</definedName>
    <definedName name="IQ_EBIT_EQ_INC">"c3498"</definedName>
    <definedName name="IQ_EBIT_EQ_INC_EXCL_SBC">"c3502"</definedName>
    <definedName name="IQ_EBIT_EXCL_SBC">"c3082"</definedName>
    <definedName name="IQ_EBIT_INT">"c360"</definedName>
    <definedName name="IQ_EBIT_MARGIN">"c359"</definedName>
    <definedName name="IQ_EBIT_OVER_IE">"c1369"</definedName>
    <definedName name="IQ_EBIT_SBC_ACT_OR_EST_CIQ">"c4841"</definedName>
    <definedName name="IQ_EBIT_SBC_GW_ACT_OR_EST_CIQ">"c4845"</definedName>
    <definedName name="IQ_EBITA">"c1910"</definedName>
    <definedName name="IQ_EBITA_10YR_ANN_CAGR">"c6184"</definedName>
    <definedName name="IQ_EBITA_10YR_ANN_GROWTH">"c1954"</definedName>
    <definedName name="IQ_EBITA_1YR_ANN_GROWTH">"c1949"</definedName>
    <definedName name="IQ_EBITA_2YR_ANN_CAGR">"c6180"</definedName>
    <definedName name="IQ_EBITA_2YR_ANN_GROWTH">"c1950"</definedName>
    <definedName name="IQ_EBITA_3YR_ANN_CAGR">"c6181"</definedName>
    <definedName name="IQ_EBITA_3YR_ANN_GROWTH">"c1951"</definedName>
    <definedName name="IQ_EBITA_5YR_ANN_CAGR">"c6182"</definedName>
    <definedName name="IQ_EBITA_5YR_ANN_GROWTH">"c1952"</definedName>
    <definedName name="IQ_EBITA_7YR_ANN_CAGR">"c6183"</definedName>
    <definedName name="IQ_EBITA_7YR_ANN_GROWTH">"c1953"</definedName>
    <definedName name="IQ_EBITA_EQ_INC">"c3497"</definedName>
    <definedName name="IQ_EBITA_EQ_INC_EXCL_SBC">"c3501"</definedName>
    <definedName name="IQ_EBITA_EXCL_SBC">"c3080"</definedName>
    <definedName name="IQ_EBITA_MARGIN">"c1963"</definedName>
    <definedName name="IQ_EBITDA">"c361"</definedName>
    <definedName name="IQ_EBITDA_10YR_ANN_CAGR">"c6080"</definedName>
    <definedName name="IQ_EBITDA_10YR_ANN_GROWTH">"c362"</definedName>
    <definedName name="IQ_EBITDA_1YR_ANN_GROWTH">"c363"</definedName>
    <definedName name="IQ_EBITDA_2YR_ANN_CAGR">"c6081"</definedName>
    <definedName name="IQ_EBITDA_2YR_ANN_GROWTH">"c364"</definedName>
    <definedName name="IQ_EBITDA_3YR_ANN_CAGR">"c6082"</definedName>
    <definedName name="IQ_EBITDA_3YR_ANN_GROWTH">"c365"</definedName>
    <definedName name="IQ_EBITDA_5YR_ANN_CAGR">"c6083"</definedName>
    <definedName name="IQ_EBITDA_5YR_ANN_GROWTH">"c366"</definedName>
    <definedName name="IQ_EBITDA_7YR_ANN_CAGR">"c6084"</definedName>
    <definedName name="IQ_EBITDA_7YR_ANN_GROWTH">"c367"</definedName>
    <definedName name="IQ_EBITDA_ACT_OR_EST">"c2215"</definedName>
    <definedName name="IQ_EBITDA_ACT_OR_EST_CIQ">"c5060"</definedName>
    <definedName name="IQ_EBITDA_CAPEX_INT">"c368"</definedName>
    <definedName name="IQ_EBITDA_CAPEX_OVER_TOTAL_IE">"c1370"</definedName>
    <definedName name="IQ_EBITDA_EQ_INC">"c3496"</definedName>
    <definedName name="IQ_EBITDA_EQ_INC_EXCL_SBC">"c3500"</definedName>
    <definedName name="IQ_EBITDA_EST">"c369"</definedName>
    <definedName name="IQ_EBITDA_EST_CIQ">"c3622"</definedName>
    <definedName name="IQ_EBITDA_EXCL_SBC">"c3081"</definedName>
    <definedName name="IQ_EBITDA_HIGH_EST">"c370"</definedName>
    <definedName name="IQ_EBITDA_HIGH_EST_CIQ">"c3624"</definedName>
    <definedName name="IQ_EBITDA_INT">"c373"</definedName>
    <definedName name="IQ_EBITDA_LOW_EST">"c371"</definedName>
    <definedName name="IQ_EBITDA_LOW_EST_CIQ">"c3625"</definedName>
    <definedName name="IQ_EBITDA_MARGIN">"c372"</definedName>
    <definedName name="IQ_EBITDA_MEDIAN_EST">"c1663"</definedName>
    <definedName name="IQ_EBITDA_MEDIAN_EST_CIQ">"c3623"</definedName>
    <definedName name="IQ_EBITDA_NUM_EST">"c374"</definedName>
    <definedName name="IQ_EBITDA_NUM_EST_CIQ">"c3626"</definedName>
    <definedName name="IQ_EBITDA_OVER_TOTAL_IE">"c1371"</definedName>
    <definedName name="IQ_EBITDA_SBC_ACT_OR_EST_CIQ">"c4862"</definedName>
    <definedName name="IQ_EBITDA_STDDEV_EST">"c375"</definedName>
    <definedName name="IQ_EBITDA_STDDEV_EST_CIQ">"c3627"</definedName>
    <definedName name="IQ_EBITDAR">"c2989"</definedName>
    <definedName name="IQ_EBITDAR_EQ_INC">"c3499"</definedName>
    <definedName name="IQ_EBITDAR_EQ_INC_EXCL_SBC">"c3503"</definedName>
    <definedName name="IQ_EBITDAR_EXCL_SBC">"c3083"</definedName>
    <definedName name="IQ_EBT">"c376"</definedName>
    <definedName name="IQ_EBT_BNK">"c377"</definedName>
    <definedName name="IQ_EBT_BR">"c378"</definedName>
    <definedName name="IQ_EBT_EXCL">"c379"</definedName>
    <definedName name="IQ_EBT_EXCL_BNK">"c380"</definedName>
    <definedName name="IQ_EBT_EXCL_BR">"c381"</definedName>
    <definedName name="IQ_EBT_EXCL_FIN">"c382"</definedName>
    <definedName name="IQ_EBT_EXCL_INS">"c383"</definedName>
    <definedName name="IQ_EBT_EXCL_MARGIN">"c1462"</definedName>
    <definedName name="IQ_EBT_EXCL_RE">"c6214"</definedName>
    <definedName name="IQ_EBT_EXCL_REIT">"c384"</definedName>
    <definedName name="IQ_EBT_EXCL_UTI">"c385"</definedName>
    <definedName name="IQ_EBT_FFIEC">"c13029"</definedName>
    <definedName name="IQ_EBT_FIN">"c386"</definedName>
    <definedName name="IQ_EBT_FTE_FFIEC">"c13037"</definedName>
    <definedName name="IQ_EBT_INCL_MARGIN">"c387"</definedName>
    <definedName name="IQ_EBT_INS">"c388"</definedName>
    <definedName name="IQ_EBT_RE">"c6215"</definedName>
    <definedName name="IQ_EBT_REIT">"c389"</definedName>
    <definedName name="IQ_EBT_SBC_ACT_OR_EST_CIQ">"c4875"</definedName>
    <definedName name="IQ_EBT_SBC_GW_ACT_OR_EST_CIQ">"c4879"</definedName>
    <definedName name="IQ_EBT_SUBTOTAL_AP">"c8982"</definedName>
    <definedName name="IQ_EBT_UTI">"c390"</definedName>
    <definedName name="IQ_ECO_METRIC_6825_UNUSED">"c6825"</definedName>
    <definedName name="IQ_ECO_METRIC_6839_UNUSED">"c6839"</definedName>
    <definedName name="IQ_ECO_METRIC_6896_UNUSED">"c6896"</definedName>
    <definedName name="IQ_ECO_METRIC_6897_UNUSED">"c6897"</definedName>
    <definedName name="IQ_ECO_METRIC_6927">"c6927"</definedName>
    <definedName name="IQ_ECO_METRIC_6988_UNUSED">"c6988"</definedName>
    <definedName name="IQ_ECO_METRIC_7045_UNUSED">"c7045"</definedName>
    <definedName name="IQ_ECO_METRIC_7059_UNUSED">"c7059"</definedName>
    <definedName name="IQ_ECO_METRIC_7116_UNUSED">"c7116"</definedName>
    <definedName name="IQ_ECO_METRIC_7117_UNUSED">"c7117"</definedName>
    <definedName name="IQ_ECO_METRIC_7147">"c7147"</definedName>
    <definedName name="IQ_ECO_METRIC_7208_UNUSED">"c7208"</definedName>
    <definedName name="IQ_ECO_METRIC_7265_UNUSED">"c7265"</definedName>
    <definedName name="IQ_ECO_METRIC_7279_UNUSED">"c7279"</definedName>
    <definedName name="IQ_ECO_METRIC_7336_UNUSED">"c7336"</definedName>
    <definedName name="IQ_ECO_METRIC_7337_UNUSED">"c7337"</definedName>
    <definedName name="IQ_ECO_METRIC_7367">"c7367"</definedName>
    <definedName name="IQ_ECO_METRIC_7428_UNUSED">"c7428"</definedName>
    <definedName name="IQ_ECO_METRIC_7556_UNUSED">"c7556"</definedName>
    <definedName name="IQ_ECO_METRIC_7557_UNUSED">"c7557"</definedName>
    <definedName name="IQ_ECO_METRIC_7587">"c7587"</definedName>
    <definedName name="IQ_ECO_METRIC_7648_UNUSED">"c7648"</definedName>
    <definedName name="IQ_ECO_METRIC_7704">"c7704"</definedName>
    <definedName name="IQ_ECO_METRIC_7705_UNUSED">"c7705"</definedName>
    <definedName name="IQ_ECO_METRIC_7706">"c7706"</definedName>
    <definedName name="IQ_ECO_METRIC_7718">"c7718"</definedName>
    <definedName name="IQ_ECO_METRIC_7719_UNUSED">"c7719"</definedName>
    <definedName name="IQ_ECO_METRIC_7776_UNUSED">"c7776"</definedName>
    <definedName name="IQ_ECO_METRIC_7777_UNUSED">"c7777"</definedName>
    <definedName name="IQ_ECO_METRIC_7807">"c7807"</definedName>
    <definedName name="IQ_ECO_METRIC_7811">"c7811"</definedName>
    <definedName name="IQ_ECO_METRIC_7868_UNUSED">"c7868"</definedName>
    <definedName name="IQ_ECO_METRIC_7873">"c7873"</definedName>
    <definedName name="IQ_ECO_METRIC_7924">"c7924"</definedName>
    <definedName name="IQ_ECO_METRIC_7925_UNUSED">"c7925"</definedName>
    <definedName name="IQ_ECO_METRIC_7926">"c7926"</definedName>
    <definedName name="IQ_ECO_METRIC_7938">"c7938"</definedName>
    <definedName name="IQ_ECO_METRIC_7939_UNUSED">"c7939"</definedName>
    <definedName name="IQ_ECO_METRIC_7996_UNUSED">"c7996"</definedName>
    <definedName name="IQ_ECO_METRIC_7997_UNUSED">"c7997"</definedName>
    <definedName name="IQ_ECO_METRIC_8027">"c8027"</definedName>
    <definedName name="IQ_ECO_METRIC_8031">"c8031"</definedName>
    <definedName name="IQ_ECO_METRIC_8088_UNUSED">"c8088"</definedName>
    <definedName name="IQ_ECO_METRIC_8093">"c8093"</definedName>
    <definedName name="IQ_ECO_METRIC_8144">"c8144"</definedName>
    <definedName name="IQ_ECO_METRIC_8145_UNUSED">"c8145"</definedName>
    <definedName name="IQ_ECO_METRIC_8146">"c8146"</definedName>
    <definedName name="IQ_ECO_METRIC_8158">"c8158"</definedName>
    <definedName name="IQ_ECO_METRIC_8159_UNUSED">"c8159"</definedName>
    <definedName name="IQ_ECO_METRIC_8216_UNUSED">"c8216"</definedName>
    <definedName name="IQ_ECO_METRIC_8217_UNUSED">"c8217"</definedName>
    <definedName name="IQ_ECO_METRIC_8247">"c8247"</definedName>
    <definedName name="IQ_ECO_METRIC_8251">"c8251"</definedName>
    <definedName name="IQ_ECO_METRIC_8308_UNUSED">"c8308"</definedName>
    <definedName name="IQ_ECO_METRIC_8313">"c8313"</definedName>
    <definedName name="IQ_ECO_METRIC_8366">"c8366"</definedName>
    <definedName name="IQ_ECO_METRIC_8378">"c8378"</definedName>
    <definedName name="IQ_ECO_METRIC_8436_UNUSED">"c8436"</definedName>
    <definedName name="IQ_ECO_METRIC_8437_UNUSED">"c8437"</definedName>
    <definedName name="IQ_ECO_METRIC_8467">"c8467"</definedName>
    <definedName name="IQ_ECO_METRIC_8471">"c8471"</definedName>
    <definedName name="IQ_ECO_METRIC_8528_UNUSED">"c8528"</definedName>
    <definedName name="IQ_ECO_METRIC_8533">"c8533"</definedName>
    <definedName name="IQ_ECS_AUTHORIZED_SHARES">"c5583"</definedName>
    <definedName name="IQ_ECS_AUTHORIZED_SHARES_ABS">"c5597"</definedName>
    <definedName name="IQ_ECS_CONVERT_FACTOR">"c5581"</definedName>
    <definedName name="IQ_ECS_CONVERT_FACTOR_ABS">"c5595"</definedName>
    <definedName name="IQ_ECS_CONVERT_INTO">"c5580"</definedName>
    <definedName name="IQ_ECS_CONVERT_INTO_ABS">"c5594"</definedName>
    <definedName name="IQ_ECS_CONVERT_TYPE">"c5579"</definedName>
    <definedName name="IQ_ECS_CONVERT_TYPE_ABS">"c5593"</definedName>
    <definedName name="IQ_ECS_INACTIVE_DATE">"c5576"</definedName>
    <definedName name="IQ_ECS_INACTIVE_DATE_ABS">"c5590"</definedName>
    <definedName name="IQ_ECS_NAME">"c5571"</definedName>
    <definedName name="IQ_ECS_NAME_ABS">"c5585"</definedName>
    <definedName name="IQ_ECS_NUM_SHAREHOLDERS">"c5584"</definedName>
    <definedName name="IQ_ECS_NUM_SHAREHOLDERS_ABS">"c5598"</definedName>
    <definedName name="IQ_ECS_PAR_VALUE">"c5577"</definedName>
    <definedName name="IQ_ECS_PAR_VALUE_ABS">"c5591"</definedName>
    <definedName name="IQ_ECS_PAR_VALUE_CURRENCY">"c5578"</definedName>
    <definedName name="IQ_ECS_PAR_VALUE_CURRENCY_ABS">"c5592"</definedName>
    <definedName name="IQ_ECS_SHARES_OUT_BS_DATE">"c5572"</definedName>
    <definedName name="IQ_ECS_SHARES_OUT_BS_DATE_ABS">"c5586"</definedName>
    <definedName name="IQ_ECS_SHARES_OUT_FILING_DATE">"c5573"</definedName>
    <definedName name="IQ_ECS_SHARES_OUT_FILING_DATE_ABS">"c5587"</definedName>
    <definedName name="IQ_ECS_START_DATE">"c5575"</definedName>
    <definedName name="IQ_ECS_START_DATE_ABS">"c5589"</definedName>
    <definedName name="IQ_ECS_TYPE">"c5574"</definedName>
    <definedName name="IQ_ECS_TYPE_ABS">"c5588"</definedName>
    <definedName name="IQ_ECS_VOTING">"c5582"</definedName>
    <definedName name="IQ_ECS_VOTING_ABS">"c5596"</definedName>
    <definedName name="IQ_EFFECT_SPECIAL_CHARGE">"c1595"</definedName>
    <definedName name="IQ_EFFECT_TAX_RATE">"c1899"</definedName>
    <definedName name="IQ_EFFICIENCY_RATIO">"c391"</definedName>
    <definedName name="IQ_EFFICIENCY_RATIO_FDIC">"c6736"</definedName>
    <definedName name="IQ_EMBEDDED_VAL_COVERED">"c9962"</definedName>
    <definedName name="IQ_EMBEDDED_VAL_COVERED_BEG">"c9957"</definedName>
    <definedName name="IQ_EMBEDDED_VAL_GROUP">"c9948"</definedName>
    <definedName name="IQ_EMBEDDED_VAL_GROUP_BEG">"c9943"</definedName>
    <definedName name="IQ_EMPLOY_COST_INDEX_BENEFITS">"c6857"</definedName>
    <definedName name="IQ_EMPLOY_COST_INDEX_BENEFITS_APR">"c7517"</definedName>
    <definedName name="IQ_EMPLOY_COST_INDEX_BENEFITS_APR_FC">"c8397"</definedName>
    <definedName name="IQ_EMPLOY_COST_INDEX_BENEFITS_FC">"c7737"</definedName>
    <definedName name="IQ_EMPLOY_COST_INDEX_BENEFITS_POP">"c7077"</definedName>
    <definedName name="IQ_EMPLOY_COST_INDEX_BENEFITS_POP_FC">"c7957"</definedName>
    <definedName name="IQ_EMPLOY_COST_INDEX_BENEFITS_YOY">"c7297"</definedName>
    <definedName name="IQ_EMPLOY_COST_INDEX_BENEFITS_YOY_FC">"c8177"</definedName>
    <definedName name="IQ_EMPLOY_COST_INDEX_COMP">"c6856"</definedName>
    <definedName name="IQ_EMPLOY_COST_INDEX_COMP_APR">"c7516"</definedName>
    <definedName name="IQ_EMPLOY_COST_INDEX_COMP_APR_FC">"c8396"</definedName>
    <definedName name="IQ_EMPLOY_COST_INDEX_COMP_FC">"c7736"</definedName>
    <definedName name="IQ_EMPLOY_COST_INDEX_COMP_POP">"c7076"</definedName>
    <definedName name="IQ_EMPLOY_COST_INDEX_COMP_POP_FC">"c7956"</definedName>
    <definedName name="IQ_EMPLOY_COST_INDEX_COMP_YOY">"c7296"</definedName>
    <definedName name="IQ_EMPLOY_COST_INDEX_COMP_YOY_FC">"c8176"</definedName>
    <definedName name="IQ_EMPLOY_COST_INDEX_WAGE_SALARY">"c6858"</definedName>
    <definedName name="IQ_EMPLOY_COST_INDEX_WAGE_SALARY_APR">"c7518"</definedName>
    <definedName name="IQ_EMPLOY_COST_INDEX_WAGE_SALARY_APR_FC">"c8398"</definedName>
    <definedName name="IQ_EMPLOY_COST_INDEX_WAGE_SALARY_FC">"c7738"</definedName>
    <definedName name="IQ_EMPLOY_COST_INDEX_WAGE_SALARY_POP">"c7078"</definedName>
    <definedName name="IQ_EMPLOY_COST_INDEX_WAGE_SALARY_POP_FC">"c7958"</definedName>
    <definedName name="IQ_EMPLOY_COST_INDEX_WAGE_SALARY_YOY">"c7298"</definedName>
    <definedName name="IQ_EMPLOY_COST_INDEX_WAGE_SALARY_YOY_FC">"c8178"</definedName>
    <definedName name="IQ_EMPLOYEES">"c392"</definedName>
    <definedName name="IQ_EMPLOYEES_FFIEC">"c13035"</definedName>
    <definedName name="IQ_ENTERPRISE_VALUE">"c1348"</definedName>
    <definedName name="IQ_ENTREPRENEURAL_PROPERTY_INC">"c6859"</definedName>
    <definedName name="IQ_ENTREPRENEURAL_PROPERTY_INC_APR">"c7519"</definedName>
    <definedName name="IQ_ENTREPRENEURAL_PROPERTY_INC_APR_FC">"c8399"</definedName>
    <definedName name="IQ_ENTREPRENEURAL_PROPERTY_INC_FC">"c7739"</definedName>
    <definedName name="IQ_ENTREPRENEURAL_PROPERTY_INC_POP">"c7079"</definedName>
    <definedName name="IQ_ENTREPRENEURAL_PROPERTY_INC_POP_FC">"c7959"</definedName>
    <definedName name="IQ_ENTREPRENEURAL_PROPERTY_INC_YOY">"c7299"</definedName>
    <definedName name="IQ_ENTREPRENEURAL_PROPERTY_INC_YOY_FC">"c8179"</definedName>
    <definedName name="IQ_EPS_10YR_ANN_CAGR">"c6085"</definedName>
    <definedName name="IQ_EPS_10YR_ANN_GROWTH">"c393"</definedName>
    <definedName name="IQ_EPS_1YR_ANN_GROWTH">"c394"</definedName>
    <definedName name="IQ_EPS_2YR_ANN_CAGR">"c6086"</definedName>
    <definedName name="IQ_EPS_2YR_ANN_GROWTH">"c395"</definedName>
    <definedName name="IQ_EPS_3YR_ANN_CAGR">"c6087"</definedName>
    <definedName name="IQ_EPS_3YR_ANN_GROWTH">"c396"</definedName>
    <definedName name="IQ_EPS_5YR_ANN_CAGR">"c6088"</definedName>
    <definedName name="IQ_EPS_5YR_ANN_GROWTH">"c397"</definedName>
    <definedName name="IQ_EPS_7YR_ANN_CAGR">"c6089"</definedName>
    <definedName name="IQ_EPS_7YR_ANN_GROWTH">"c398"</definedName>
    <definedName name="IQ_EPS_ACT_OR_EST">"c2213"</definedName>
    <definedName name="IQ_EPS_ACT_OR_EST_CIQ">"c5058"</definedName>
    <definedName name="IQ_EPS_AP">"c8880"</definedName>
    <definedName name="IQ_EPS_AP_ABS">"c8899"</definedName>
    <definedName name="IQ_EPS_EST">"c399"</definedName>
    <definedName name="IQ_EPS_EST_BOTTOM_UP_CIQ">"c12026"</definedName>
    <definedName name="IQ_EPS_EST_CIQ">"c4994"</definedName>
    <definedName name="IQ_EPS_GW_ACT_OR_EST_CIQ">"c5066"</definedName>
    <definedName name="IQ_EPS_GW_EST">"c1737"</definedName>
    <definedName name="IQ_EPS_GW_EST_BOTTOM_UP_CIQ">"c12028"</definedName>
    <definedName name="IQ_EPS_GW_EST_CIQ">"c4723"</definedName>
    <definedName name="IQ_EPS_GW_HIGH_EST">"c1739"</definedName>
    <definedName name="IQ_EPS_GW_HIGH_EST_CIQ">"c4725"</definedName>
    <definedName name="IQ_EPS_GW_LOW_EST">"c1740"</definedName>
    <definedName name="IQ_EPS_GW_LOW_EST_CIQ">"c4726"</definedName>
    <definedName name="IQ_EPS_GW_MEDIAN_EST">"c1738"</definedName>
    <definedName name="IQ_EPS_GW_MEDIAN_EST_CIQ">"c4724"</definedName>
    <definedName name="IQ_EPS_GW_NUM_EST">"c1741"</definedName>
    <definedName name="IQ_EPS_GW_NUM_EST_CIQ">"c4727"</definedName>
    <definedName name="IQ_EPS_GW_STDDEV_EST">"c1742"</definedName>
    <definedName name="IQ_EPS_GW_STDDEV_EST_CIQ">"c4728"</definedName>
    <definedName name="IQ_EPS_HIGH_EST">"c400"</definedName>
    <definedName name="IQ_EPS_HIGH_EST_CIQ">"c4995"</definedName>
    <definedName name="IQ_EPS_LOW_EST">"c401"</definedName>
    <definedName name="IQ_EPS_LOW_EST_CIQ">"c4996"</definedName>
    <definedName name="IQ_EPS_MEDIAN_EST">"c1661"</definedName>
    <definedName name="IQ_EPS_MEDIAN_EST_CIQ">"c4997"</definedName>
    <definedName name="IQ_EPS_NAME_AP">"c8918"</definedName>
    <definedName name="IQ_EPS_NAME_AP_ABS">"c8937"</definedName>
    <definedName name="IQ_EPS_NORM">"c1902"</definedName>
    <definedName name="IQ_EPS_NORM_EST">"c2226"</definedName>
    <definedName name="IQ_EPS_NORM_EST_BOTTOM_UP_CIQ">"c12027"</definedName>
    <definedName name="IQ_EPS_NORM_EST_CIQ">"c4667"</definedName>
    <definedName name="IQ_EPS_NORM_HIGH_EST">"c2228"</definedName>
    <definedName name="IQ_EPS_NORM_HIGH_EST_CIQ">"c4669"</definedName>
    <definedName name="IQ_EPS_NORM_LOW_EST">"c2229"</definedName>
    <definedName name="IQ_EPS_NORM_LOW_EST_CIQ">"c4670"</definedName>
    <definedName name="IQ_EPS_NORM_MEDIAN_EST">"c2227"</definedName>
    <definedName name="IQ_EPS_NORM_MEDIAN_EST_CIQ">"c4668"</definedName>
    <definedName name="IQ_EPS_NORM_NUM_EST">"c2230"</definedName>
    <definedName name="IQ_EPS_NORM_NUM_EST_CIQ">"c4671"</definedName>
    <definedName name="IQ_EPS_NORM_STDDEV_EST">"c2231"</definedName>
    <definedName name="IQ_EPS_NORM_STDDEV_EST_CIQ">"c4672"</definedName>
    <definedName name="IQ_EPS_NUM_EST">"c402"</definedName>
    <definedName name="IQ_EPS_NUM_EST_CIQ">"c4992"</definedName>
    <definedName name="IQ_EPS_REPORT_ACT_OR_EST_CIQ">"c5067"</definedName>
    <definedName name="IQ_EPS_REPORTED_EST">"c1744"</definedName>
    <definedName name="IQ_EPS_REPORTED_EST_BOTTOM_UP_CIQ">"c12029"</definedName>
    <definedName name="IQ_EPS_REPORTED_EST_CIQ">"c4730"</definedName>
    <definedName name="IQ_EPS_REPORTED_HIGH_EST">"c1746"</definedName>
    <definedName name="IQ_EPS_REPORTED_HIGH_EST_CIQ">"c4732"</definedName>
    <definedName name="IQ_EPS_REPORTED_LOW_EST">"c1747"</definedName>
    <definedName name="IQ_EPS_REPORTED_LOW_EST_CIQ">"c4733"</definedName>
    <definedName name="IQ_EPS_REPORTED_MEDIAN_EST">"c1745"</definedName>
    <definedName name="IQ_EPS_REPORTED_MEDIAN_EST_CIQ">"c4731"</definedName>
    <definedName name="IQ_EPS_REPORTED_NUM_EST">"c1748"</definedName>
    <definedName name="IQ_EPS_REPORTED_NUM_EST_CIQ">"c4734"</definedName>
    <definedName name="IQ_EPS_REPORTED_STDDEV_EST">"c1749"</definedName>
    <definedName name="IQ_EPS_REPORTED_STDDEV_EST_CIQ">"c4735"</definedName>
    <definedName name="IQ_EPS_SBC_ACT_OR_EST_CIQ">"c4901"</definedName>
    <definedName name="IQ_EPS_SBC_GW_ACT_OR_EST_CIQ">"c4905"</definedName>
    <definedName name="IQ_EPS_STDDEV_EST">"c403"</definedName>
    <definedName name="IQ_EPS_STDDEV_EST_CIQ">"c4993"</definedName>
    <definedName name="IQ_EQUITY_AFFIL">"c1451"</definedName>
    <definedName name="IQ_EQUITY_AP">"c8887"</definedName>
    <definedName name="IQ_EQUITY_AP_ABS">"c8906"</definedName>
    <definedName name="IQ_EQUITY_ASSETS_TOT_FFIEC">"c13436"</definedName>
    <definedName name="IQ_EQUITY_BEG_EXCL_FFIEC">"c12957"</definedName>
    <definedName name="IQ_EQUITY_BEG_FFIEC">"c12959"</definedName>
    <definedName name="IQ_EQUITY_CAPITAL_ASSETS_FDIC">"c6744"</definedName>
    <definedName name="IQ_EQUITY_CAPITAL_QUARTERLY_AVG_FFIEC">"c13092"</definedName>
    <definedName name="IQ_EQUITY_ENDING_FFIEC">"c12973"</definedName>
    <definedName name="IQ_EQUITY_FDIC">"c6353"</definedName>
    <definedName name="IQ_EQUITY_INDEX_EXPOSURE_FFIEC">"c13060"</definedName>
    <definedName name="IQ_EQUITY_METHOD">"c404"</definedName>
    <definedName name="IQ_EQUITY_NAME_AP">"c8925"</definedName>
    <definedName name="IQ_EQUITY_NAME_AP_ABS">"c8944"</definedName>
    <definedName name="IQ_EQUITY_SEC_FAIR_VALUE_FFIEC">"c12805"</definedName>
    <definedName name="IQ_EQUITY_SEC_INVEST_SECURITIES_FFIEC">"c13463"</definedName>
    <definedName name="IQ_EQUITY_SECURITIES_FDIC">"c6304"</definedName>
    <definedName name="IQ_EQUITY_SECURITIES_WITHOUT_FAIR_VALUES_FFIEC">"c12846"</definedName>
    <definedName name="IQ_EQUITY_SECURITY_EXPOSURES_FDIC">"c6664"</definedName>
    <definedName name="IQ_EQV_OVER_BV">"c1596"</definedName>
    <definedName name="IQ_EQV_OVER_LTM_PRETAX_INC">"c1390"</definedName>
    <definedName name="IQ_ESOP_DEBT">"c1597"</definedName>
    <definedName name="IQ_ESOP_DEBT_GUARANTEED_FFIEC">"c12971"</definedName>
    <definedName name="IQ_EST_ACT_EBITDA">"c1664"</definedName>
    <definedName name="IQ_EST_ACT_EBITDA_CIQ">"c3667"</definedName>
    <definedName name="IQ_EST_ACT_EPS">"c1648"</definedName>
    <definedName name="IQ_EST_ACT_EPS_CIQ">"c4998"</definedName>
    <definedName name="IQ_EST_ACT_EPS_GW">"c1743"</definedName>
    <definedName name="IQ_EST_ACT_EPS_GW_CIQ">"c4729"</definedName>
    <definedName name="IQ_EST_ACT_EPS_NORM">"c2232"</definedName>
    <definedName name="IQ_EST_ACT_EPS_NORM_CIQ">"c4673"</definedName>
    <definedName name="IQ_EST_ACT_EPS_REPORTED">"c1750"</definedName>
    <definedName name="IQ_EST_ACT_EPS_REPORTED_CIQ">"c4736"</definedName>
    <definedName name="IQ_EST_ACT_REV">"c2113"</definedName>
    <definedName name="IQ_EST_ACT_REV_CIQ">"c3666"</definedName>
    <definedName name="IQ_EST_CURRENCY">"c2140"</definedName>
    <definedName name="IQ_EST_CURRENCY_CIQ">"c4769"</definedName>
    <definedName name="IQ_EST_DATE">"c1634"</definedName>
    <definedName name="IQ_EST_DATE_CIQ">"c4770"</definedName>
    <definedName name="IQ_EST_EBITDA_DIFF">"c1867"</definedName>
    <definedName name="IQ_EST_EBITDA_DIFF_CIQ">"c3719"</definedName>
    <definedName name="IQ_EST_EBITDA_SURPRISE_PERCENT">"c1868"</definedName>
    <definedName name="IQ_EST_EBITDA_SURPRISE_PERCENT_CIQ">"c3720"</definedName>
    <definedName name="IQ_EST_EPS_DIFF">"c1864"</definedName>
    <definedName name="IQ_EST_EPS_DIFF_CIQ">"c4999"</definedName>
    <definedName name="IQ_EST_EPS_GROWTH_1YR">"c1636"</definedName>
    <definedName name="IQ_EST_EPS_GROWTH_1YR_CIQ">"c3628"</definedName>
    <definedName name="IQ_EST_EPS_GROWTH_5YR">"c1655"</definedName>
    <definedName name="IQ_EST_EPS_GROWTH_5YR_BOTTOM_UP_CIQ">"c12024"</definedName>
    <definedName name="IQ_EST_EPS_GROWTH_5YR_CIQ">"c3615"</definedName>
    <definedName name="IQ_EST_EPS_GROWTH_5YR_HIGH">"c1657"</definedName>
    <definedName name="IQ_EST_EPS_GROWTH_5YR_HIGH_CIQ">"c4663"</definedName>
    <definedName name="IQ_EST_EPS_GROWTH_5YR_LOW">"c1658"</definedName>
    <definedName name="IQ_EST_EPS_GROWTH_5YR_LOW_CIQ">"c4664"</definedName>
    <definedName name="IQ_EST_EPS_GROWTH_5YR_MEDIAN">"c1656"</definedName>
    <definedName name="IQ_EST_EPS_GROWTH_5YR_MEDIAN_CIQ">"c5480"</definedName>
    <definedName name="IQ_EST_EPS_GROWTH_5YR_NUM">"c1659"</definedName>
    <definedName name="IQ_EST_EPS_GROWTH_5YR_NUM_CIQ">"c4665"</definedName>
    <definedName name="IQ_EST_EPS_GROWTH_5YR_STDDEV">"c1660"</definedName>
    <definedName name="IQ_EST_EPS_GROWTH_5YR_STDDEV_CIQ">"c4666"</definedName>
    <definedName name="IQ_EST_EPS_GROWTH_Q_1YR">"c1641"</definedName>
    <definedName name="IQ_EST_EPS_GROWTH_Q_1YR_CIQ">"c4744"</definedName>
    <definedName name="IQ_EST_EPS_GW_DIFF">"c1891"</definedName>
    <definedName name="IQ_EST_EPS_GW_DIFF_CIQ">"c4761"</definedName>
    <definedName name="IQ_EST_EPS_GW_SURPRISE_PERCENT">"c1892"</definedName>
    <definedName name="IQ_EST_EPS_GW_SURPRISE_PERCENT_CIQ">"c4762"</definedName>
    <definedName name="IQ_EST_EPS_NORM_DIFF">"c2247"</definedName>
    <definedName name="IQ_EST_EPS_NORM_DIFF_CIQ">"c4745"</definedName>
    <definedName name="IQ_EST_EPS_NORM_SURPRISE_PERCENT">"c2248"</definedName>
    <definedName name="IQ_EST_EPS_NORM_SURPRISE_PERCENT_CIQ">"c4746"</definedName>
    <definedName name="IQ_EST_EPS_REPORT_DIFF">"c1893"</definedName>
    <definedName name="IQ_EST_EPS_REPORT_DIFF_CIQ">"c4763"</definedName>
    <definedName name="IQ_EST_EPS_REPORT_SURPRISE_PERCENT">"c1894"</definedName>
    <definedName name="IQ_EST_EPS_REPORT_SURPRISE_PERCENT_CIQ">"c4764"</definedName>
    <definedName name="IQ_EST_EPS_SURPRISE_PERCENT">"c1635"</definedName>
    <definedName name="IQ_EST_EPS_SURPRISE_PERCENT_CIQ">"c5000"</definedName>
    <definedName name="IQ_EST_FAIR_VALUE_MORT_SERVICING_ASSETS_FFIEC">"c12956"</definedName>
    <definedName name="IQ_EST_FOOTNOTE">"c4540"</definedName>
    <definedName name="IQ_EST_FOOTNOTE_CIQ">"c12022"</definedName>
    <definedName name="IQ_EST_REV_DIFF">"c1865"</definedName>
    <definedName name="IQ_EST_REV_DIFF_CIQ">"c3717"</definedName>
    <definedName name="IQ_EST_REV_SURPRISE_PERCENT">"c1866"</definedName>
    <definedName name="IQ_EST_REV_SURPRISE_PERCENT_CIQ">"c3718"</definedName>
    <definedName name="IQ_ESTIMATED_ASSESSABLE_DEPOSITS_FDIC">"c6490"</definedName>
    <definedName name="IQ_ESTIMATED_INSURED_DEPOSITS_FDIC">"c6491"</definedName>
    <definedName name="IQ_EV_OVER_EMPLOYEE">"c1428"</definedName>
    <definedName name="IQ_EV_OVER_LTM_EBIT">"c1426"</definedName>
    <definedName name="IQ_EV_OVER_LTM_EBITDA">"c1427"</definedName>
    <definedName name="IQ_EV_OVER_LTM_REVENUE">"c1429"</definedName>
    <definedName name="IQ_EXCHANGE">"c405"</definedName>
    <definedName name="IQ_EXCISE_TAXES_EXCL_SALES">"c5515"</definedName>
    <definedName name="IQ_EXCISE_TAXES_INCL_SALES">"c5514"</definedName>
    <definedName name="IQ_EXERCISE_PRICE">"c1897"</definedName>
    <definedName name="IQ_EXERCISED">"c406"</definedName>
    <definedName name="IQ_EXP_RETURN_PENSION_DOMESTIC">"c407"</definedName>
    <definedName name="IQ_EXP_RETURN_PENSION_FOREIGN">"c408"</definedName>
    <definedName name="IQ_EXPENSES_AP">"c8875"</definedName>
    <definedName name="IQ_EXPENSES_AP_ABS">"c8894"</definedName>
    <definedName name="IQ_EXPENSES_FIXED_ASSETS_FFIEC">"c13024"</definedName>
    <definedName name="IQ_EXPENSES_NAME_AP">"c8913"</definedName>
    <definedName name="IQ_EXPENSES_NAME_AP_ABS">"c8932"</definedName>
    <definedName name="IQ_EXPLORATION_EXPENDITURE_ALUM">"c9255"</definedName>
    <definedName name="IQ_EXPLORATION_EXPENDITURE_COAL">"c9827"</definedName>
    <definedName name="IQ_EXPLORATION_EXPENDITURE_COP">"c9202"</definedName>
    <definedName name="IQ_EXPLORATION_EXPENDITURE_DIAM">"c9679"</definedName>
    <definedName name="IQ_EXPLORATION_EXPENDITURE_GOLD">"c9040"</definedName>
    <definedName name="IQ_EXPLORATION_EXPENDITURE_IRON">"c9414"</definedName>
    <definedName name="IQ_EXPLORATION_EXPENDITURE_LEAD">"c9467"</definedName>
    <definedName name="IQ_EXPLORATION_EXPENDITURE_MANG">"c9520"</definedName>
    <definedName name="IQ_EXPLORATION_EXPENDITURE_MOLYB">"c9732"</definedName>
    <definedName name="IQ_EXPLORATION_EXPENDITURE_NICK">"c9308"</definedName>
    <definedName name="IQ_EXPLORATION_EXPENDITURE_PLAT">"c9146"</definedName>
    <definedName name="IQ_EXPLORATION_EXPENDITURE_SILVER">"c9093"</definedName>
    <definedName name="IQ_EXPLORATION_EXPENDITURE_TITAN">"c9573"</definedName>
    <definedName name="IQ_EXPLORATION_EXPENDITURE_URAN">"c9626"</definedName>
    <definedName name="IQ_EXPLORATION_EXPENDITURE_ZINC">"c9361"</definedName>
    <definedName name="IQ_EXPLORE_DRILL">"c409"</definedName>
    <definedName name="IQ_EXPORT_PRICE_INDEX">"c6860"</definedName>
    <definedName name="IQ_EXPORT_PRICE_INDEX_APR">"c7520"</definedName>
    <definedName name="IQ_EXPORT_PRICE_INDEX_APR_FC">"c8400"</definedName>
    <definedName name="IQ_EXPORT_PRICE_INDEX_FC">"c7740"</definedName>
    <definedName name="IQ_EXPORT_PRICE_INDEX_POP">"c7080"</definedName>
    <definedName name="IQ_EXPORT_PRICE_INDEX_POP_FC">"c7960"</definedName>
    <definedName name="IQ_EXPORT_PRICE_INDEX_YOY">"c7300"</definedName>
    <definedName name="IQ_EXPORT_PRICE_INDEX_YOY_FC">"c8180"</definedName>
    <definedName name="IQ_EXPORTS_APR_FC_UNUSED">"c8401"</definedName>
    <definedName name="IQ_EXPORTS_APR_UNUSED">"c7521"</definedName>
    <definedName name="IQ_EXPORTS_FACTOR_SERVICES">"c6862"</definedName>
    <definedName name="IQ_EXPORTS_FACTOR_SERVICES_APR">"c7522"</definedName>
    <definedName name="IQ_EXPORTS_FACTOR_SERVICES_APR_FC">"c8402"</definedName>
    <definedName name="IQ_EXPORTS_FACTOR_SERVICES_FC">"c7742"</definedName>
    <definedName name="IQ_EXPORTS_FACTOR_SERVICES_POP">"c7082"</definedName>
    <definedName name="IQ_EXPORTS_FACTOR_SERVICES_POP_FC">"c7962"</definedName>
    <definedName name="IQ_EXPORTS_FACTOR_SERVICES_SAAR">"c6863"</definedName>
    <definedName name="IQ_EXPORTS_FACTOR_SERVICES_SAAR_APR">"c7523"</definedName>
    <definedName name="IQ_EXPORTS_FACTOR_SERVICES_SAAR_APR_FC">"c8403"</definedName>
    <definedName name="IQ_EXPORTS_FACTOR_SERVICES_SAAR_FC">"c7743"</definedName>
    <definedName name="IQ_EXPORTS_FACTOR_SERVICES_SAAR_POP">"c7083"</definedName>
    <definedName name="IQ_EXPORTS_FACTOR_SERVICES_SAAR_POP_FC">"c7963"</definedName>
    <definedName name="IQ_EXPORTS_FACTOR_SERVICES_SAAR_USD_APR_FC">"c11817"</definedName>
    <definedName name="IQ_EXPORTS_FACTOR_SERVICES_SAAR_USD_FC">"c11814"</definedName>
    <definedName name="IQ_EXPORTS_FACTOR_SERVICES_SAAR_USD_POP_FC">"c11815"</definedName>
    <definedName name="IQ_EXPORTS_FACTOR_SERVICES_SAAR_USD_YOY_FC">"c11816"</definedName>
    <definedName name="IQ_EXPORTS_FACTOR_SERVICES_SAAR_YOY">"c7303"</definedName>
    <definedName name="IQ_EXPORTS_FACTOR_SERVICES_SAAR_YOY_FC">"c8183"</definedName>
    <definedName name="IQ_EXPORTS_FACTOR_SERVICES_USD_APR_FC">"c11813"</definedName>
    <definedName name="IQ_EXPORTS_FACTOR_SERVICES_USD_FC">"c11810"</definedName>
    <definedName name="IQ_EXPORTS_FACTOR_SERVICES_USD_POP_FC">"c11811"</definedName>
    <definedName name="IQ_EXPORTS_FACTOR_SERVICES_USD_YOY_FC">"c11812"</definedName>
    <definedName name="IQ_EXPORTS_FACTOR_SERVICES_YOY">"c7302"</definedName>
    <definedName name="IQ_EXPORTS_FACTOR_SERVICES_YOY_FC">"c8182"</definedName>
    <definedName name="IQ_EXPORTS_FC_UNUSED">"c7741"</definedName>
    <definedName name="IQ_EXPORTS_GOODS">"c6864"</definedName>
    <definedName name="IQ_EXPORTS_GOODS_APR">"c7524"</definedName>
    <definedName name="IQ_EXPORTS_GOODS_APR_FC">"c8404"</definedName>
    <definedName name="IQ_EXPORTS_GOODS_FC">"c7744"</definedName>
    <definedName name="IQ_EXPORTS_GOODS_NONFACTOR_SERVICES">"c6865"</definedName>
    <definedName name="IQ_EXPORTS_GOODS_NONFACTOR_SERVICES_APR">"c7525"</definedName>
    <definedName name="IQ_EXPORTS_GOODS_NONFACTOR_SERVICES_APR_FC">"c8405"</definedName>
    <definedName name="IQ_EXPORTS_GOODS_NONFACTOR_SERVICES_FC">"c7745"</definedName>
    <definedName name="IQ_EXPORTS_GOODS_NONFACTOR_SERVICES_POP">"c7085"</definedName>
    <definedName name="IQ_EXPORTS_GOODS_NONFACTOR_SERVICES_POP_FC">"c7965"</definedName>
    <definedName name="IQ_EXPORTS_GOODS_NONFACTOR_SERVICES_YOY">"c7305"</definedName>
    <definedName name="IQ_EXPORTS_GOODS_NONFACTOR_SERVICES_YOY_FC">"c8185"</definedName>
    <definedName name="IQ_EXPORTS_GOODS_POP">"c7084"</definedName>
    <definedName name="IQ_EXPORTS_GOODS_POP_FC">"c7964"</definedName>
    <definedName name="IQ_EXPORTS_GOODS_REAL">"c6973"</definedName>
    <definedName name="IQ_EXPORTS_GOODS_REAL_APR">"c7633"</definedName>
    <definedName name="IQ_EXPORTS_GOODS_REAL_APR_FC">"c8513"</definedName>
    <definedName name="IQ_EXPORTS_GOODS_REAL_FC">"c7853"</definedName>
    <definedName name="IQ_EXPORTS_GOODS_REAL_POP">"c7193"</definedName>
    <definedName name="IQ_EXPORTS_GOODS_REAL_POP_FC">"c8073"</definedName>
    <definedName name="IQ_EXPORTS_GOODS_REAL_SAAR">"c11930"</definedName>
    <definedName name="IQ_EXPORTS_GOODS_REAL_SAAR_APR">"c11933"</definedName>
    <definedName name="IQ_EXPORTS_GOODS_REAL_SAAR_APR_FC_UNUSED">"c8512"</definedName>
    <definedName name="IQ_EXPORTS_GOODS_REAL_SAAR_APR_UNUSED">"c7632"</definedName>
    <definedName name="IQ_EXPORTS_GOODS_REAL_SAAR_FC_UNUSED">"c7852"</definedName>
    <definedName name="IQ_EXPORTS_GOODS_REAL_SAAR_POP">"c11931"</definedName>
    <definedName name="IQ_EXPORTS_GOODS_REAL_SAAR_POP_FC_UNUSED">"c8072"</definedName>
    <definedName name="IQ_EXPORTS_GOODS_REAL_SAAR_POP_UNUSED">"c7192"</definedName>
    <definedName name="IQ_EXPORTS_GOODS_REAL_SAAR_UNUSED">"c6972"</definedName>
    <definedName name="IQ_EXPORTS_GOODS_REAL_SAAR_YOY">"c11932"</definedName>
    <definedName name="IQ_EXPORTS_GOODS_REAL_SAAR_YOY_FC_UNUSED">"c8292"</definedName>
    <definedName name="IQ_EXPORTS_GOODS_REAL_SAAR_YOY_UNUSED">"c7412"</definedName>
    <definedName name="IQ_EXPORTS_GOODS_REAL_YOY">"c7413"</definedName>
    <definedName name="IQ_EXPORTS_GOODS_REAL_YOY_FC">"c8293"</definedName>
    <definedName name="IQ_EXPORTS_GOODS_SERVICES">"c6866"</definedName>
    <definedName name="IQ_EXPORTS_GOODS_SERVICES_APR">"c7526"</definedName>
    <definedName name="IQ_EXPORTS_GOODS_SERVICES_APR_FC">"c8406"</definedName>
    <definedName name="IQ_EXPORTS_GOODS_SERVICES_FC">"c7746"</definedName>
    <definedName name="IQ_EXPORTS_GOODS_SERVICES_POP">"c7086"</definedName>
    <definedName name="IQ_EXPORTS_GOODS_SERVICES_POP_FC">"c7966"</definedName>
    <definedName name="IQ_EXPORTS_GOODS_SERVICES_REAL">"c6974"</definedName>
    <definedName name="IQ_EXPORTS_GOODS_SERVICES_REAL_APR">"c7634"</definedName>
    <definedName name="IQ_EXPORTS_GOODS_SERVICES_REAL_APR_FC">"c8514"</definedName>
    <definedName name="IQ_EXPORTS_GOODS_SERVICES_REAL_FC">"c7854"</definedName>
    <definedName name="IQ_EXPORTS_GOODS_SERVICES_REAL_POP">"c7194"</definedName>
    <definedName name="IQ_EXPORTS_GOODS_SERVICES_REAL_POP_FC">"c8074"</definedName>
    <definedName name="IQ_EXPORTS_GOODS_SERVICES_REAL_SAAR">"c6975"</definedName>
    <definedName name="IQ_EXPORTS_GOODS_SERVICES_REAL_SAAR_APR">"c7635"</definedName>
    <definedName name="IQ_EXPORTS_GOODS_SERVICES_REAL_SAAR_APR_FC">"c8515"</definedName>
    <definedName name="IQ_EXPORTS_GOODS_SERVICES_REAL_SAAR_FC">"c7855"</definedName>
    <definedName name="IQ_EXPORTS_GOODS_SERVICES_REAL_SAAR_POP">"c7195"</definedName>
    <definedName name="IQ_EXPORTS_GOODS_SERVICES_REAL_SAAR_POP_FC">"c8075"</definedName>
    <definedName name="IQ_EXPORTS_GOODS_SERVICES_REAL_SAAR_YOY">"c7415"</definedName>
    <definedName name="IQ_EXPORTS_GOODS_SERVICES_REAL_SAAR_YOY_FC">"c8295"</definedName>
    <definedName name="IQ_EXPORTS_GOODS_SERVICES_REAL_USD">"c11926"</definedName>
    <definedName name="IQ_EXPORTS_GOODS_SERVICES_REAL_USD_APR">"c11929"</definedName>
    <definedName name="IQ_EXPORTS_GOODS_SERVICES_REAL_USD_POP">"c11927"</definedName>
    <definedName name="IQ_EXPORTS_GOODS_SERVICES_REAL_USD_YOY">"c11928"</definedName>
    <definedName name="IQ_EXPORTS_GOODS_SERVICES_REAL_YOY">"c7414"</definedName>
    <definedName name="IQ_EXPORTS_GOODS_SERVICES_REAL_YOY_FC">"c8294"</definedName>
    <definedName name="IQ_EXPORTS_GOODS_SERVICES_SAAR">"c6867"</definedName>
    <definedName name="IQ_EXPORTS_GOODS_SERVICES_SAAR_APR">"c7527"</definedName>
    <definedName name="IQ_EXPORTS_GOODS_SERVICES_SAAR_APR_FC">"c8407"</definedName>
    <definedName name="IQ_EXPORTS_GOODS_SERVICES_SAAR_FC">"c7747"</definedName>
    <definedName name="IQ_EXPORTS_GOODS_SERVICES_SAAR_POP">"c7087"</definedName>
    <definedName name="IQ_EXPORTS_GOODS_SERVICES_SAAR_POP_FC">"c7967"</definedName>
    <definedName name="IQ_EXPORTS_GOODS_SERVICES_SAAR_YOY">"c7307"</definedName>
    <definedName name="IQ_EXPORTS_GOODS_SERVICES_SAAR_YOY_FC">"c8187"</definedName>
    <definedName name="IQ_EXPORTS_GOODS_SERVICES_USD">"c11822"</definedName>
    <definedName name="IQ_EXPORTS_GOODS_SERVICES_USD_APR">"c11825"</definedName>
    <definedName name="IQ_EXPORTS_GOODS_SERVICES_USD_POP">"c11823"</definedName>
    <definedName name="IQ_EXPORTS_GOODS_SERVICES_USD_YOY">"c11824"</definedName>
    <definedName name="IQ_EXPORTS_GOODS_SERVICES_YOY">"c7306"</definedName>
    <definedName name="IQ_EXPORTS_GOODS_SERVICES_YOY_FC">"c8186"</definedName>
    <definedName name="IQ_EXPORTS_GOODS_USD">"c11818"</definedName>
    <definedName name="IQ_EXPORTS_GOODS_USD_APR">"c11821"</definedName>
    <definedName name="IQ_EXPORTS_GOODS_USD_POP">"c11819"</definedName>
    <definedName name="IQ_EXPORTS_GOODS_USD_YOY">"c11820"</definedName>
    <definedName name="IQ_EXPORTS_GOODS_YOY">"c7304"</definedName>
    <definedName name="IQ_EXPORTS_GOODS_YOY_FC">"c8184"</definedName>
    <definedName name="IQ_EXPORTS_NONFACTOR_SERVICES">"c6868"</definedName>
    <definedName name="IQ_EXPORTS_NONFACTOR_SERVICES_APR">"c7528"</definedName>
    <definedName name="IQ_EXPORTS_NONFACTOR_SERVICES_APR_FC">"c8408"</definedName>
    <definedName name="IQ_EXPORTS_NONFACTOR_SERVICES_FC">"c7748"</definedName>
    <definedName name="IQ_EXPORTS_NONFACTOR_SERVICES_POP">"c7088"</definedName>
    <definedName name="IQ_EXPORTS_NONFACTOR_SERVICES_POP_FC">"c7968"</definedName>
    <definedName name="IQ_EXPORTS_NONFACTOR_SERVICES_YOY">"c7308"</definedName>
    <definedName name="IQ_EXPORTS_NONFACTOR_SERVICES_YOY_FC">"c8188"</definedName>
    <definedName name="IQ_EXPORTS_POP_FC_UNUSED">"c7961"</definedName>
    <definedName name="IQ_EXPORTS_POP_UNUSED">"c7081"</definedName>
    <definedName name="IQ_EXPORTS_SERVICES_REAL">"c6977"</definedName>
    <definedName name="IQ_EXPORTS_SERVICES_REAL_APR">"c7637"</definedName>
    <definedName name="IQ_EXPORTS_SERVICES_REAL_APR_FC">"c8517"</definedName>
    <definedName name="IQ_EXPORTS_SERVICES_REAL_FC">"c7857"</definedName>
    <definedName name="IQ_EXPORTS_SERVICES_REAL_POP">"c7197"</definedName>
    <definedName name="IQ_EXPORTS_SERVICES_REAL_POP_FC">"c8077"</definedName>
    <definedName name="IQ_EXPORTS_SERVICES_REAL_SAAR">"c11934"</definedName>
    <definedName name="IQ_EXPORTS_SERVICES_REAL_SAAR_APR">"c11937"</definedName>
    <definedName name="IQ_EXPORTS_SERVICES_REAL_SAAR_APR_FC_UNUSED">"c8516"</definedName>
    <definedName name="IQ_EXPORTS_SERVICES_REAL_SAAR_APR_UNUSED">"c7636"</definedName>
    <definedName name="IQ_EXPORTS_SERVICES_REAL_SAAR_FC_UNUSED">"c7856"</definedName>
    <definedName name="IQ_EXPORTS_SERVICES_REAL_SAAR_POP">"c11935"</definedName>
    <definedName name="IQ_EXPORTS_SERVICES_REAL_SAAR_POP_FC_UNUSED">"c8076"</definedName>
    <definedName name="IQ_EXPORTS_SERVICES_REAL_SAAR_POP_UNUSED">"c7196"</definedName>
    <definedName name="IQ_EXPORTS_SERVICES_REAL_SAAR_UNUSED">"c6976"</definedName>
    <definedName name="IQ_EXPORTS_SERVICES_REAL_SAAR_YOY">"c11936"</definedName>
    <definedName name="IQ_EXPORTS_SERVICES_REAL_SAAR_YOY_FC_UNUSED">"c8296"</definedName>
    <definedName name="IQ_EXPORTS_SERVICES_REAL_SAAR_YOY_UNUSED">"c7416"</definedName>
    <definedName name="IQ_EXPORTS_SERVICES_REAL_YOY">"c7417"</definedName>
    <definedName name="IQ_EXPORTS_SERVICES_REAL_YOY_FC">"c8297"</definedName>
    <definedName name="IQ_EXPORTS_UNUSED">"c6861"</definedName>
    <definedName name="IQ_EXPORTS_USD">"c11806"</definedName>
    <definedName name="IQ_EXPORTS_USD_APR">"c11809"</definedName>
    <definedName name="IQ_EXPORTS_USD_POP">"c11807"</definedName>
    <definedName name="IQ_EXPORTS_USD_YOY">"c11808"</definedName>
    <definedName name="IQ_EXPORTS_YOY_FC_UNUSED">"c8181"</definedName>
    <definedName name="IQ_EXPORTS_YOY_UNUSED">"c7301"</definedName>
    <definedName name="IQ_EXTRA_ACC_ITEMS">"c410"</definedName>
    <definedName name="IQ_EXTRA_ACC_ITEMS_BNK">"c411"</definedName>
    <definedName name="IQ_EXTRA_ACC_ITEMS_BR">"c412"</definedName>
    <definedName name="IQ_EXTRA_ACC_ITEMS_FIN">"c413"</definedName>
    <definedName name="IQ_EXTRA_ACC_ITEMS_INS">"c414"</definedName>
    <definedName name="IQ_EXTRA_ACC_ITEMS_RE">"c6216"</definedName>
    <definedName name="IQ_EXTRA_ACC_ITEMS_REIT">"c415"</definedName>
    <definedName name="IQ_EXTRA_ACC_ITEMS_UTI">"c416"</definedName>
    <definedName name="IQ_EXTRA_AVG_ASSETS_FFIEC">"c13369"</definedName>
    <definedName name="IQ_EXTRA_ITEMS">"c1459"</definedName>
    <definedName name="IQ_EXTRAORDINARY_GAINS_FDIC">"c6586"</definedName>
    <definedName name="IQ_EXTRAORDINARY_ITEMS_FFIEC">"c13033"</definedName>
    <definedName name="IQ_FAD">"c8757"</definedName>
    <definedName name="IQ_FAD_PAYOUT_RATIO">"c8872"</definedName>
    <definedName name="IQ_FAIR_VALUE_FDIC">"c6427"</definedName>
    <definedName name="IQ_FARM_LOANS_NET_FDIC">"c6316"</definedName>
    <definedName name="IQ_FARM_LOANS_TOTAL_LOANS_FOREIGN_FDIC">"c6450"</definedName>
    <definedName name="IQ_FARMLAND_LOANS_FDIC">"c6314"</definedName>
    <definedName name="IQ_FDIC">"c417"</definedName>
    <definedName name="IQ_FDIC_DEPOSIT_INSURANCE_FFIEC">"c13053"</definedName>
    <definedName name="IQ_FED_BUDGET_RECEIPTS">"c6869"</definedName>
    <definedName name="IQ_FED_BUDGET_RECEIPTS_APR">"c7529"</definedName>
    <definedName name="IQ_FED_BUDGET_RECEIPTS_APR_FC">"c8409"</definedName>
    <definedName name="IQ_FED_BUDGET_RECEIPTS_FC">"c7749"</definedName>
    <definedName name="IQ_FED_BUDGET_RECEIPTS_POP">"c7089"</definedName>
    <definedName name="IQ_FED_BUDGET_RECEIPTS_POP_FC">"c7969"</definedName>
    <definedName name="IQ_FED_BUDGET_RECEIPTS_YOY">"c7309"</definedName>
    <definedName name="IQ_FED_BUDGET_RECEIPTS_YOY_FC">"c8189"</definedName>
    <definedName name="IQ_FED_FUNDS_PURCHASED_DOM_FFIEC">"c12856"</definedName>
    <definedName name="IQ_FED_FUNDS_PURCHASED_FDIC">"c6343"</definedName>
    <definedName name="IQ_FED_FUNDS_PURCHASED_QUARTERLY_AVG_FFIEC">"c13090"</definedName>
    <definedName name="IQ_FED_FUNDS_SOLD_DOM_FFIEC">"c12806"</definedName>
    <definedName name="IQ_FED_FUNDS_SOLD_FDIC">"c6307"</definedName>
    <definedName name="IQ_FED_FUNDS_SOLD_QUARTERLY_AVG_FFIEC">"c13080"</definedName>
    <definedName name="IQ_FEDFUNDS_SOLD">"c2256"</definedName>
    <definedName name="IQ_FEES_COMMISSIONS_BROKERAGE_FFIEC">"c13005"</definedName>
    <definedName name="IQ_FFO">"c1574"</definedName>
    <definedName name="IQ_FFO_ADJ_ACT_OR_EST_CIQ">"c4960"</definedName>
    <definedName name="IQ_FFO_PAYOUT_RATIO">"c3492"</definedName>
    <definedName name="IQ_FFO_PER_SHARE_BASIC">"c8867"</definedName>
    <definedName name="IQ_FFO_PER_SHARE_DILUTED">"c8868"</definedName>
    <definedName name="IQ_FFO_SHARE_ACT_OR_EST_CIQ">"c4971"</definedName>
    <definedName name="IQ_FH">100000</definedName>
    <definedName name="IQ_FHLB_ADVANCES_FDIC">"c6366"</definedName>
    <definedName name="IQ_FHLB_DEBT">"c423"</definedName>
    <definedName name="IQ_FHLB_DUE_CY">"c2080"</definedName>
    <definedName name="IQ_FHLB_DUE_CY1">"c2081"</definedName>
    <definedName name="IQ_FHLB_DUE_CY2">"c2082"</definedName>
    <definedName name="IQ_FHLB_DUE_CY3">"c2083"</definedName>
    <definedName name="IQ_FHLB_DUE_CY4">"c2084"</definedName>
    <definedName name="IQ_FHLB_DUE_NEXT_FIVE">"c2085"</definedName>
    <definedName name="IQ_FIDUCIARY_ACTIVITIES_FDIC">"c6571"</definedName>
    <definedName name="IQ_FIDUCIARY_INCOME_OPERATING_INC_FFIEC">"c13383"</definedName>
    <definedName name="IQ_FIFETEEN_YEAR_FIXED_AND_FLOATING_RATE_FDIC">"c6423"</definedName>
    <definedName name="IQ_FIFETEEN_YEAR_MORTGAGE_PASS_THROUGHS_FDIC">"c6415"</definedName>
    <definedName name="IQ_FILING_CURRENCY">"c2129"</definedName>
    <definedName name="IQ_FILING_CURRENCY_AP">"c11747"</definedName>
    <definedName name="IQ_FILINGDATE_BS">"c424"</definedName>
    <definedName name="IQ_FILINGDATE_CF">"c425"</definedName>
    <definedName name="IQ_FILINGDATE_IS">"c426"</definedName>
    <definedName name="IQ_FILM_RIGHTS">"c2254"</definedName>
    <definedName name="IQ_FIN_DATA_SOURCE">"c6788"</definedName>
    <definedName name="IQ_FIN_DIV_ASSETS_CURRENT">"c427"</definedName>
    <definedName name="IQ_FIN_DIV_ASSETS_LT">"c428"</definedName>
    <definedName name="IQ_FIN_DIV_CASH_EQUIV">"c6289"</definedName>
    <definedName name="IQ_FIN_DIV_DEBT_CURRENT">"c429"</definedName>
    <definedName name="IQ_FIN_DIV_DEBT_LT">"c430"</definedName>
    <definedName name="IQ_FIN_DIV_DEBT_TOTAL">"c5656"</definedName>
    <definedName name="IQ_FIN_DIV_EXP">"c431"</definedName>
    <definedName name="IQ_FIN_DIV_INT_EXP">"c432"</definedName>
    <definedName name="IQ_FIN_DIV_LIAB_CURRENT">"c433"</definedName>
    <definedName name="IQ_FIN_DIV_LIAB_LT">"c434"</definedName>
    <definedName name="IQ_FIN_DIV_LOANS_CURRENT">"c435"</definedName>
    <definedName name="IQ_FIN_DIV_LOANS_LT">"c436"</definedName>
    <definedName name="IQ_FIN_DIV_LT_DEBT_TOTAL">"c5655"</definedName>
    <definedName name="IQ_FIN_DIV_REV">"c437"</definedName>
    <definedName name="IQ_FIN_DIV_ST_DEBT_TOTAL">"c5527"</definedName>
    <definedName name="IQ_FIN_DIV_ST_INVEST">"c6288"</definedName>
    <definedName name="IQ_FINANCIAL_LOC_FOREIGN_GUARANTEES_FFIEC">"c13249"</definedName>
    <definedName name="IQ_FINANCIAL_SERVICING_ASSETS_FAIR_VALUE_TOT_FFIEC">"c13212"</definedName>
    <definedName name="IQ_FINANCIAL_SERVICING_ASSETS_LEVEL_1_FFIEC">"c13220"</definedName>
    <definedName name="IQ_FINANCIAL_SERVICING_ASSETS_LEVEL_2_FFIEC">"c13228"</definedName>
    <definedName name="IQ_FINANCIAL_SERVICING_ASSETS_LEVEL_3_FFIEC">"c13236"</definedName>
    <definedName name="IQ_FINANCIAL_SERVICING_LIAB_FAIR_VALUE_TOT_FFIEC">"c13215"</definedName>
    <definedName name="IQ_FINANCIAL_SERVICING_LIAB_LEVEL_1_FFIEC">"c13223"</definedName>
    <definedName name="IQ_FINANCIAL_SERVICING_LIAB_LEVEL_2_FFIEC">"c13231"</definedName>
    <definedName name="IQ_FINANCIAL_SERVICING_LIAB_LEVEL_3_FFIEC">"c13239"</definedName>
    <definedName name="IQ_FINANCING_CASH">"c1405"</definedName>
    <definedName name="IQ_FINANCING_CASH_SUPPL">"c1406"</definedName>
    <definedName name="IQ_FINANCING_OBLIG_CURRENT">"c11753"</definedName>
    <definedName name="IQ_FINANCING_OBLIG_NON_CURRENT">"c11754"</definedName>
    <definedName name="IQ_FINISHED_INV">"c438"</definedName>
    <definedName name="IQ_FIRST_YEAR_LIFE">"c439"</definedName>
    <definedName name="IQ_FIRST_YEAR_LIFE_PREM">"c2787"</definedName>
    <definedName name="IQ_FIRST_YEAR_PREM">"c2786"</definedName>
    <definedName name="IQ_FIRSTPRICINGDATE">"c3050"</definedName>
    <definedName name="IQ_FISCAL_Q">"c440"</definedName>
    <definedName name="IQ_FISCAL_Q_EST">"c6794"</definedName>
    <definedName name="IQ_FISCAL_Q_EST_CIQ">"c6806"</definedName>
    <definedName name="IQ_FISCAL_Y">"c441"</definedName>
    <definedName name="IQ_FISCAL_Y_EST">"c6795"</definedName>
    <definedName name="IQ_FISCAL_Y_EST_CIQ">"c6807"</definedName>
    <definedName name="IQ_FIVE_PERCENT_OWNER">"c442"</definedName>
    <definedName name="IQ_FIVE_YEAR_FIXED_AND_FLOATING_RATE_FDIC">"c6422"</definedName>
    <definedName name="IQ_FIVE_YEAR_MORTGAGE_PASS_THROUGHS_FDIC">"c6414"</definedName>
    <definedName name="IQ_FIVEPERCENT_PERCENT">"c443"</definedName>
    <definedName name="IQ_FIVEPERCENT_SHARES">"c444"</definedName>
    <definedName name="IQ_FIXED_ASSET_TURNS">"c445"</definedName>
    <definedName name="IQ_FIXED_INCOME_LIST">"c13504"</definedName>
    <definedName name="IQ_FIXED_INVEST_APR_FC_UNUSED">"c8410"</definedName>
    <definedName name="IQ_FIXED_INVEST_APR_UNUSED">"c7530"</definedName>
    <definedName name="IQ_FIXED_INVEST_FC_UNUSED">"c7750"</definedName>
    <definedName name="IQ_FIXED_INVEST_MACH_EQUIP">"c6871"</definedName>
    <definedName name="IQ_FIXED_INVEST_MACH_EQUIP_APR">"c7531"</definedName>
    <definedName name="IQ_FIXED_INVEST_MACH_EQUIP_APR_FC">"c8411"</definedName>
    <definedName name="IQ_FIXED_INVEST_MACH_EQUIP_FC">"c7751"</definedName>
    <definedName name="IQ_FIXED_INVEST_MACH_EQUIP_POP">"c7091"</definedName>
    <definedName name="IQ_FIXED_INVEST_MACH_EQUIP_POP_FC">"c7971"</definedName>
    <definedName name="IQ_FIXED_INVEST_MACH_EQUIP_REAL">"c6979"</definedName>
    <definedName name="IQ_FIXED_INVEST_MACH_EQUIP_REAL_APR">"c7639"</definedName>
    <definedName name="IQ_FIXED_INVEST_MACH_EQUIP_REAL_APR_FC">"c8519"</definedName>
    <definedName name="IQ_FIXED_INVEST_MACH_EQUIP_REAL_FC">"c7859"</definedName>
    <definedName name="IQ_FIXED_INVEST_MACH_EQUIP_REAL_POP">"c7199"</definedName>
    <definedName name="IQ_FIXED_INVEST_MACH_EQUIP_REAL_POP_FC">"c8079"</definedName>
    <definedName name="IQ_FIXED_INVEST_MACH_EQUIP_REAL_YOY">"c7419"</definedName>
    <definedName name="IQ_FIXED_INVEST_MACH_EQUIP_REAL_YOY_FC">"c8299"</definedName>
    <definedName name="IQ_FIXED_INVEST_MACH_EQUIP_YOY">"c7311"</definedName>
    <definedName name="IQ_FIXED_INVEST_MACH_EQUIP_YOY_FC">"c8191"</definedName>
    <definedName name="IQ_FIXED_INVEST_POP_FC_UNUSED">"c7970"</definedName>
    <definedName name="IQ_FIXED_INVEST_POP_UNUSED">"c7090"</definedName>
    <definedName name="IQ_FIXED_INVEST_REAL_APR_FC_UNUSED">"c8518"</definedName>
    <definedName name="IQ_FIXED_INVEST_REAL_APR_UNUSED">"c7638"</definedName>
    <definedName name="IQ_FIXED_INVEST_REAL_FC_UNUSED">"c7858"</definedName>
    <definedName name="IQ_FIXED_INVEST_REAL_POP_FC_UNUSED">"c8078"</definedName>
    <definedName name="IQ_FIXED_INVEST_REAL_POP_UNUSED">"c7198"</definedName>
    <definedName name="IQ_FIXED_INVEST_REAL_SAAR">"c6980"</definedName>
    <definedName name="IQ_FIXED_INVEST_REAL_SAAR_APR">"c7640"</definedName>
    <definedName name="IQ_FIXED_INVEST_REAL_SAAR_APR_FC">"c8520"</definedName>
    <definedName name="IQ_FIXED_INVEST_REAL_SAAR_FC">"c7860"</definedName>
    <definedName name="IQ_FIXED_INVEST_REAL_SAAR_POP">"c7200"</definedName>
    <definedName name="IQ_FIXED_INVEST_REAL_SAAR_POP_FC">"c8080"</definedName>
    <definedName name="IQ_FIXED_INVEST_REAL_SAAR_USD_APR_FC">"c11945"</definedName>
    <definedName name="IQ_FIXED_INVEST_REAL_SAAR_USD_FC">"c11942"</definedName>
    <definedName name="IQ_FIXED_INVEST_REAL_SAAR_USD_POP_FC">"c11943"</definedName>
    <definedName name="IQ_FIXED_INVEST_REAL_SAAR_USD_YOY_FC">"c11944"</definedName>
    <definedName name="IQ_FIXED_INVEST_REAL_SAAR_YOY">"c7420"</definedName>
    <definedName name="IQ_FIXED_INVEST_REAL_SAAR_YOY_FC">"c8300"</definedName>
    <definedName name="IQ_FIXED_INVEST_REAL_UNUSED">"c6978"</definedName>
    <definedName name="IQ_FIXED_INVEST_REAL_USD_APR_FC">"c11941"</definedName>
    <definedName name="IQ_FIXED_INVEST_REAL_USD_FC">"c11938"</definedName>
    <definedName name="IQ_FIXED_INVEST_REAL_USD_POP_FC">"c11939"</definedName>
    <definedName name="IQ_FIXED_INVEST_REAL_USD_YOY_FC">"c11940"</definedName>
    <definedName name="IQ_FIXED_INVEST_REAL_YOY_FC_UNUSED">"c8298"</definedName>
    <definedName name="IQ_FIXED_INVEST_REAL_YOY_UNUSED">"c7418"</definedName>
    <definedName name="IQ_FIXED_INVEST_SAAR">"c6872"</definedName>
    <definedName name="IQ_FIXED_INVEST_SAAR_APR">"c7532"</definedName>
    <definedName name="IQ_FIXED_INVEST_SAAR_APR_FC">"c8412"</definedName>
    <definedName name="IQ_FIXED_INVEST_SAAR_FC">"c7752"</definedName>
    <definedName name="IQ_FIXED_INVEST_SAAR_POP">"c7092"</definedName>
    <definedName name="IQ_FIXED_INVEST_SAAR_POP_FC">"c7972"</definedName>
    <definedName name="IQ_FIXED_INVEST_SAAR_USD_APR_FC">"c11833"</definedName>
    <definedName name="IQ_FIXED_INVEST_SAAR_USD_FC">"c11830"</definedName>
    <definedName name="IQ_FIXED_INVEST_SAAR_USD_POP_FC">"c11831"</definedName>
    <definedName name="IQ_FIXED_INVEST_SAAR_USD_YOY_FC">"c11832"</definedName>
    <definedName name="IQ_FIXED_INVEST_SAAR_YOY">"c7312"</definedName>
    <definedName name="IQ_FIXED_INVEST_SAAR_YOY_FC">"c8192"</definedName>
    <definedName name="IQ_FIXED_INVEST_UNUSED">"c6870"</definedName>
    <definedName name="IQ_FIXED_INVEST_USD_APR_FC">"c11829"</definedName>
    <definedName name="IQ_FIXED_INVEST_USD_FC">"c11826"</definedName>
    <definedName name="IQ_FIXED_INVEST_USD_POP_FC">"c11827"</definedName>
    <definedName name="IQ_FIXED_INVEST_USD_YOY_FC">"c11828"</definedName>
    <definedName name="IQ_FIXED_INVEST_YOY_FC_UNUSED">"c8190"</definedName>
    <definedName name="IQ_FIXED_INVEST_YOY_UNUSED">"c7310"</definedName>
    <definedName name="IQ_FLOAT_PERCENT">"c1575"</definedName>
    <definedName name="IQ_FNMA_FHLMC_FDIC">"c6397"</definedName>
    <definedName name="IQ_FNMA_FHLMC_GNMA_FDIC">"c6399"</definedName>
    <definedName name="IQ_FORECLOSED_PROPERTIES_FDIC">"c6459"</definedName>
    <definedName name="IQ_FOREIGN_BANK_LOANS_FDIC">"c6437"</definedName>
    <definedName name="IQ_FOREIGN_BANKS_DEPOSITS_FOREIGN_FDIC">"c6481"</definedName>
    <definedName name="IQ_FOREIGN_BANKS_DUE_30_89_FFIEC">"c13269"</definedName>
    <definedName name="IQ_FOREIGN_BANKS_DUE_90_FFIEC">"c13295"</definedName>
    <definedName name="IQ_FOREIGN_BANKS_LOAN_CHARG_OFFS_FDIC">"c6645"</definedName>
    <definedName name="IQ_FOREIGN_BANKS_NET_CHARGE_OFFS_FDIC">"c6647"</definedName>
    <definedName name="IQ_FOREIGN_BANKS_NON_ACCRUAL_FFIEC">"c13321"</definedName>
    <definedName name="IQ_FOREIGN_BANKS_NONTRANSACTION_ACCOUNTS_FDIC">"c6550"</definedName>
    <definedName name="IQ_FOREIGN_BANKS_RECOVERIES_FDIC">"c6646"</definedName>
    <definedName name="IQ_FOREIGN_BANKS_TRANSACTION_ACCOUNTS_FDIC">"c6542"</definedName>
    <definedName name="IQ_FOREIGN_BRANCHES_US_BANKS_FDIC">"c6392"</definedName>
    <definedName name="IQ_FOREIGN_BRANCHES_US_BANKS_LOANS_FDIC">"c6438"</definedName>
    <definedName name="IQ_FOREIGN_COUNTRIES_BANKS_TOTAL_LOANS_FOREIGN_FDIC">"c6445"</definedName>
    <definedName name="IQ_FOREIGN_DEBT_SECURITIES_FDIC">"c6303"</definedName>
    <definedName name="IQ_FOREIGN_DEP_IB">"c446"</definedName>
    <definedName name="IQ_FOREIGN_DEP_NON_IB">"c447"</definedName>
    <definedName name="IQ_FOREIGN_DEPOSITS_ASSETS_TOT_FFIEC">"c13445"</definedName>
    <definedName name="IQ_FOREIGN_DEPOSITS_NONTRANSACTION_ACCOUNTS_FDIC">"c6549"</definedName>
    <definedName name="IQ_FOREIGN_DEPOSITS_TOT_FFIEC">"c13486"</definedName>
    <definedName name="IQ_FOREIGN_DEPOSITS_TRANSACTION_ACCOUNTS_FDIC">"c6541"</definedName>
    <definedName name="IQ_FOREIGN_EXCHANGE">"c1376"</definedName>
    <definedName name="IQ_FOREIGN_EXCHANGE_EXPOSURES_FDIC">"c6663"</definedName>
    <definedName name="IQ_FOREIGN_GOVERNMENT_LOANS_FDIC">"c6430"</definedName>
    <definedName name="IQ_FOREIGN_GOVERNMENTS_CHARGE_OFFS_FDIC">"c6600"</definedName>
    <definedName name="IQ_FOREIGN_GOVERNMENTS_DEPOSITS_FOREIGN_FDIC">"c6482"</definedName>
    <definedName name="IQ_FOREIGN_GOVERNMENTS_NET_CHARGE_OFFS_FDIC">"c6638"</definedName>
    <definedName name="IQ_FOREIGN_GOVERNMENTS_NONTRANSACTION_ACCOUNTS_FDIC">"c6551"</definedName>
    <definedName name="IQ_FOREIGN_GOVERNMENTS_RECOVERIES_FDIC">"c6619"</definedName>
    <definedName name="IQ_FOREIGN_GOVERNMENTS_TOTAL_DEPOSITS_FDIC">"c6476"</definedName>
    <definedName name="IQ_FOREIGN_GOVERNMENTS_TRANSACTION_ACCOUNTS_FDIC">"c6543"</definedName>
    <definedName name="IQ_FOREIGN_LL_REC_FFIEC">"c12892"</definedName>
    <definedName name="IQ_FOREIGN_LOANS">"c448"</definedName>
    <definedName name="IQ_FOREIGN_LOANS_LEASES_FOREIGN_FFIEC">"c13478"</definedName>
    <definedName name="IQ_FQ">500</definedName>
    <definedName name="IQ_FUEL">"c449"</definedName>
    <definedName name="IQ_FULL_TIME">"c450"</definedName>
    <definedName name="IQ_FULLY_INSURED_DEPOSITS_FDIC">"c6487"</definedName>
    <definedName name="IQ_FUND_FEE_INC_NON_INT_INC_FFIEC">"c13493"</definedName>
    <definedName name="IQ_FUNDING_DEPENDENCE_FFIEC">"c13336"</definedName>
    <definedName name="IQ_FUNDING_DEPENDENCE_ST_FFIEC">"c13337"</definedName>
    <definedName name="IQ_FUNDS_PURCHASED_ASSETS_TOT_FFIEC">"c13446"</definedName>
    <definedName name="IQ_FUTURES_FORWARD_CONTRACTS_NOTIONAL_AMOUNT_FDIC">"c6518"</definedName>
    <definedName name="IQ_FUTURES_FORWARD_CONTRACTS_RATE_RISK_FDIC">"c6508"</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X">"c451"</definedName>
    <definedName name="IQ_FX_CONTRACTS_FDIC">"c6517"</definedName>
    <definedName name="IQ_FX_CONTRACTS_FFIEC">"c13125"</definedName>
    <definedName name="IQ_FX_CONTRACTS_SPOT_FDIC">"c6356"</definedName>
    <definedName name="IQ_FX_EXPOSURE_FFIEC">"c13059"</definedName>
    <definedName name="IQ_FY">1000</definedName>
    <definedName name="IQ_GA_EXP">"c2241"</definedName>
    <definedName name="IQ_GAAP_BS">"c6789"</definedName>
    <definedName name="IQ_GAAP_CF">"c6790"</definedName>
    <definedName name="IQ_GAAP_IS">"c6194"</definedName>
    <definedName name="IQ_GAIN_ASSETS">"c452"</definedName>
    <definedName name="IQ_GAIN_ASSETS_BNK">"c453"</definedName>
    <definedName name="IQ_GAIN_ASSETS_BR">"c454"</definedName>
    <definedName name="IQ_GAIN_ASSETS_CF">"c455"</definedName>
    <definedName name="IQ_GAIN_ASSETS_CF_BNK">"c456"</definedName>
    <definedName name="IQ_GAIN_ASSETS_CF_BR">"c457"</definedName>
    <definedName name="IQ_GAIN_ASSETS_CF_FIN">"c458"</definedName>
    <definedName name="IQ_GAIN_ASSETS_CF_INS">"c459"</definedName>
    <definedName name="IQ_GAIN_ASSETS_CF_RE">"c6217"</definedName>
    <definedName name="IQ_GAIN_ASSETS_CF_REIT">"c460"</definedName>
    <definedName name="IQ_GAIN_ASSETS_CF_UTI">"c461"</definedName>
    <definedName name="IQ_GAIN_ASSETS_FIN">"c462"</definedName>
    <definedName name="IQ_GAIN_ASSETS_INS">"c463"</definedName>
    <definedName name="IQ_GAIN_ASSETS_RE">"c6218"</definedName>
    <definedName name="IQ_GAIN_ASSETS_REIT">"c471"</definedName>
    <definedName name="IQ_GAIN_ASSETS_REV">"c472"</definedName>
    <definedName name="IQ_GAIN_ASSETS_REV_BNK">"c473"</definedName>
    <definedName name="IQ_GAIN_ASSETS_REV_BR">"c474"</definedName>
    <definedName name="IQ_GAIN_ASSETS_REV_FIN">"c475"</definedName>
    <definedName name="IQ_GAIN_ASSETS_REV_INS">"c476"</definedName>
    <definedName name="IQ_GAIN_ASSETS_REV_RE">"c6219"</definedName>
    <definedName name="IQ_GAIN_ASSETS_REV_REIT">"c477"</definedName>
    <definedName name="IQ_GAIN_ASSETS_REV_UTI">"c478"</definedName>
    <definedName name="IQ_GAIN_ASSETS_UTI">"c479"</definedName>
    <definedName name="IQ_GAIN_CREDIT_DERIVATIVES_FFIEC">"c13066"</definedName>
    <definedName name="IQ_GAIN_CREDIT_DERIVATIVES_NON_TRADING_FFIEC">"c13067"</definedName>
    <definedName name="IQ_GAIN_INVEST">"c1463"</definedName>
    <definedName name="IQ_GAIN_INVEST_BNK">"c1582"</definedName>
    <definedName name="IQ_GAIN_INVEST_BR">"c1464"</definedName>
    <definedName name="IQ_GAIN_INVEST_CF">"c480"</definedName>
    <definedName name="IQ_GAIN_INVEST_CF_BNK">"c481"</definedName>
    <definedName name="IQ_GAIN_INVEST_CF_BR">"c482"</definedName>
    <definedName name="IQ_GAIN_INVEST_CF_FIN">"c483"</definedName>
    <definedName name="IQ_GAIN_INVEST_CF_INS">"c484"</definedName>
    <definedName name="IQ_GAIN_INVEST_CF_RE">"c6220"</definedName>
    <definedName name="IQ_GAIN_INVEST_CF_REIT">"c485"</definedName>
    <definedName name="IQ_GAIN_INVEST_CF_UTI">"c486"</definedName>
    <definedName name="IQ_GAIN_INVEST_FIN">"c1465"</definedName>
    <definedName name="IQ_GAIN_INVEST_INS">"c1466"</definedName>
    <definedName name="IQ_GAIN_INVEST_RE">"c6278"</definedName>
    <definedName name="IQ_GAIN_INVEST_REIT">"c1467"</definedName>
    <definedName name="IQ_GAIN_INVEST_REV">"c494"</definedName>
    <definedName name="IQ_GAIN_INVEST_REV_BNK">"c495"</definedName>
    <definedName name="IQ_GAIN_INVEST_REV_BR">"c496"</definedName>
    <definedName name="IQ_GAIN_INVEST_REV_FIN">"c497"</definedName>
    <definedName name="IQ_GAIN_INVEST_REV_INS">"c498"</definedName>
    <definedName name="IQ_GAIN_INVEST_REV_RE">"c6221"</definedName>
    <definedName name="IQ_GAIN_INVEST_REV_REIT">"c499"</definedName>
    <definedName name="IQ_GAIN_INVEST_REV_UTI">"c500"</definedName>
    <definedName name="IQ_GAIN_INVEST_UTI">"c1468"</definedName>
    <definedName name="IQ_GAIN_LOANS_REC">"c501"</definedName>
    <definedName name="IQ_GAIN_LOANS_RECEIV">"c502"</definedName>
    <definedName name="IQ_GAIN_LOANS_RECEIV_REV_FIN">"c503"</definedName>
    <definedName name="IQ_GAIN_LOANS_REV">"c504"</definedName>
    <definedName name="IQ_GAIN_SALE_ASSETS">"c1377"</definedName>
    <definedName name="IQ_GAIN_SALE_LOANS_FDIC">"c6673"</definedName>
    <definedName name="IQ_GAIN_SALE_RE_FDIC">"c6674"</definedName>
    <definedName name="IQ_GAINS_AFS_AVG_ASSETS_FFIEC">"c13364"</definedName>
    <definedName name="IQ_GAINS_ASSETS_TOT_FFIEC">"c13073"</definedName>
    <definedName name="IQ_GAINS_AVAIL_SALE_EQUITY_SEC_T2_FFIEC">"c13147"</definedName>
    <definedName name="IQ_GAINS_AVAIL_SALE_SEC_T1_FFIEC">"c13131"</definedName>
    <definedName name="IQ_GAINS_CASH_FLOW_HEDGES_T1_FFIEC">"c13133"</definedName>
    <definedName name="IQ_GAINS_HTM_AVG_ASSETS_FFIEC">"c13363"</definedName>
    <definedName name="IQ_GAINS_INSTRUMENT_SPECIFIC_CREDIT_RISK_LIAB_FFIEC">"c13076"</definedName>
    <definedName name="IQ_GAINS_INSTRUMENT_SPECIFIC_RISK_FFIEC">"c13074"</definedName>
    <definedName name="IQ_GAINS_INSURANCE_ACTIVITIES_FFIEC">"c13072"</definedName>
    <definedName name="IQ_GAINS_LIABILITIES_FFIEC">"c13075"</definedName>
    <definedName name="IQ_GAINS_SALE_ASSETS_FDIC">"c6675"</definedName>
    <definedName name="IQ_GAINS_SALE_LOANS_LEASES_FFIEC">"c13013"</definedName>
    <definedName name="IQ_GAINS_SALE_OTHER_ASSETS_FFIEC">"c13015"</definedName>
    <definedName name="IQ_GAINS_SALE_OTHER_RE_OWNED_FFIEC">"c13014"</definedName>
    <definedName name="IQ_GAINS_SECURITIZATION_OPERATING_INC_FFIEC">"c13391"</definedName>
    <definedName name="IQ_GDP">"c6874"</definedName>
    <definedName name="IQ_GDP_APR">"c7534"</definedName>
    <definedName name="IQ_GDP_APR_FC">"c8414"</definedName>
    <definedName name="IQ_GDP_FC">"c7754"</definedName>
    <definedName name="IQ_GDP_POP">"c7094"</definedName>
    <definedName name="IQ_GDP_POP_FC">"c7974"</definedName>
    <definedName name="IQ_GDP_REAL">"c6981"</definedName>
    <definedName name="IQ_GDP_REAL_APR">"c7641"</definedName>
    <definedName name="IQ_GDP_REAL_APR_FC">"c8521"</definedName>
    <definedName name="IQ_GDP_REAL_FC">"c7861"</definedName>
    <definedName name="IQ_GDP_REAL_POP">"c7201"</definedName>
    <definedName name="IQ_GDP_REAL_POP_FC">"c8081"</definedName>
    <definedName name="IQ_GDP_REAL_SAAR">"c6982"</definedName>
    <definedName name="IQ_GDP_REAL_SAAR_APR">"c7642"</definedName>
    <definedName name="IQ_GDP_REAL_SAAR_APR_FC">"c8522"</definedName>
    <definedName name="IQ_GDP_REAL_SAAR_FC">"c7862"</definedName>
    <definedName name="IQ_GDP_REAL_SAAR_POP">"c7202"</definedName>
    <definedName name="IQ_GDP_REAL_SAAR_POP_FC">"c8082"</definedName>
    <definedName name="IQ_GDP_REAL_SAAR_YOY">"c7422"</definedName>
    <definedName name="IQ_GDP_REAL_SAAR_YOY_FC">"c8302"</definedName>
    <definedName name="IQ_GDP_REAL_USD">"c11946"</definedName>
    <definedName name="IQ_GDP_REAL_USD_APR">"c11949"</definedName>
    <definedName name="IQ_GDP_REAL_USD_POP">"c11947"</definedName>
    <definedName name="IQ_GDP_REAL_USD_YOY">"c11948"</definedName>
    <definedName name="IQ_GDP_REAL_YOY">"c7421"</definedName>
    <definedName name="IQ_GDP_REAL_YOY_FC">"c8301"</definedName>
    <definedName name="IQ_GDP_SAAR">"c6875"</definedName>
    <definedName name="IQ_GDP_SAAR_APR">"c7535"</definedName>
    <definedName name="IQ_GDP_SAAR_APR_FC">"c8415"</definedName>
    <definedName name="IQ_GDP_SAAR_FC">"c7755"</definedName>
    <definedName name="IQ_GDP_SAAR_POP">"c7095"</definedName>
    <definedName name="IQ_GDP_SAAR_POP_FC">"c7975"</definedName>
    <definedName name="IQ_GDP_SAAR_YOY">"c7315"</definedName>
    <definedName name="IQ_GDP_SAAR_YOY_FC">"c8195"</definedName>
    <definedName name="IQ_GDP_USD">"c11834"</definedName>
    <definedName name="IQ_GDP_USD_APR">"c11837"</definedName>
    <definedName name="IQ_GDP_USD_POP">"c11835"</definedName>
    <definedName name="IQ_GDP_USD_YOY">"c11836"</definedName>
    <definedName name="IQ_GDP_YOY">"c7314"</definedName>
    <definedName name="IQ_GDP_YOY_FC">"c8194"</definedName>
    <definedName name="IQ_GEO_SEG_ASSETS">"c4069"</definedName>
    <definedName name="IQ_GEO_SEG_ASSETS_ABS">"c4091"</definedName>
    <definedName name="IQ_GEO_SEG_ASSETS_TOTAL">"c4123"</definedName>
    <definedName name="IQ_GEO_SEG_CAPEX">"c4083"</definedName>
    <definedName name="IQ_GEO_SEG_CAPEX_ABS">"c4105"</definedName>
    <definedName name="IQ_GEO_SEG_CAPEX_TOTAL">"c4127"</definedName>
    <definedName name="IQ_GEO_SEG_DA">"c4082"</definedName>
    <definedName name="IQ_GEO_SEG_DA_ABS">"c4104"</definedName>
    <definedName name="IQ_GEO_SEG_DA_TOTAL">"c4126"</definedName>
    <definedName name="IQ_GEO_SEG_EARNINGS_OP">"c4073"</definedName>
    <definedName name="IQ_GEO_SEG_EARNINGS_OP_ABS">"c4095"</definedName>
    <definedName name="IQ_GEO_SEG_EARNINGS_OP_TOTAL">"c4119"</definedName>
    <definedName name="IQ_GEO_SEG_EBT">"c4072"</definedName>
    <definedName name="IQ_GEO_SEG_EBT_ABS">"c4094"</definedName>
    <definedName name="IQ_GEO_SEG_EBT_TOTAL">"c4121"</definedName>
    <definedName name="IQ_GEO_SEG_GP">"c4070"</definedName>
    <definedName name="IQ_GEO_SEG_GP_ABS">"c4092"</definedName>
    <definedName name="IQ_GEO_SEG_GP_TOTAL">"c4120"</definedName>
    <definedName name="IQ_GEO_SEG_INC_TAX">"c4081"</definedName>
    <definedName name="IQ_GEO_SEG_INC_TAX_ABS">"c4103"</definedName>
    <definedName name="IQ_GEO_SEG_INC_TAX_TOTAL">"c4125"</definedName>
    <definedName name="IQ_GEO_SEG_INTEREST_EXP">"c4080"</definedName>
    <definedName name="IQ_GEO_SEG_INTEREST_EXP_ABS">"c4102"</definedName>
    <definedName name="IQ_GEO_SEG_INTEREST_EXP_TOTAL">"c4124"</definedName>
    <definedName name="IQ_GEO_SEG_NAME">"c5484"</definedName>
    <definedName name="IQ_GEO_SEG_NAME_ABS">"c5485"</definedName>
    <definedName name="IQ_GEO_SEG_NI">"c4071"</definedName>
    <definedName name="IQ_GEO_SEG_NI_ABS">"c4093"</definedName>
    <definedName name="IQ_GEO_SEG_NI_TOTAL">"c4122"</definedName>
    <definedName name="IQ_GEO_SEG_OPER_INC">"c4075"</definedName>
    <definedName name="IQ_GEO_SEG_OPER_INC_ABS">"c4097"</definedName>
    <definedName name="IQ_GEO_SEG_OPER_INC_TOTAL">"c4118"</definedName>
    <definedName name="IQ_GEO_SEG_REV">"c4074"</definedName>
    <definedName name="IQ_GEO_SEG_REV_ABS">"c4096"</definedName>
    <definedName name="IQ_GEO_SEG_REV_TOTAL">"c4117"</definedName>
    <definedName name="IQ_GLA_PCT_LEASED_CONSOL">"c8810"</definedName>
    <definedName name="IQ_GLA_PCT_LEASED_MANAGED">"c8812"</definedName>
    <definedName name="IQ_GLA_PCT_LEASED_OTHER">"c8813"</definedName>
    <definedName name="IQ_GLA_PCT_LEASED_TOTAL">"c8814"</definedName>
    <definedName name="IQ_GLA_PCT_LEASED_UNCONSOL">"c8811"</definedName>
    <definedName name="IQ_GLA_SQ_FT_CONSOL">"c8790"</definedName>
    <definedName name="IQ_GLA_SQ_FT_MANAGED">"c8792"</definedName>
    <definedName name="IQ_GLA_SQ_FT_OTHER">"c8793"</definedName>
    <definedName name="IQ_GLA_SQ_FT_TOTAL">"c8794"</definedName>
    <definedName name="IQ_GLA_SQ_FT_UNCONSOL">"c8791"</definedName>
    <definedName name="IQ_GLA_SQ_METER_CONSOL">"c8795"</definedName>
    <definedName name="IQ_GLA_SQ_METER_MANAGED">"c8797"</definedName>
    <definedName name="IQ_GLA_SQ_METER_OTHER">"c8798"</definedName>
    <definedName name="IQ_GLA_SQ_METER_TOTAL">"c8799"</definedName>
    <definedName name="IQ_GLA_SQ_METER_UNCONSOL">"c8796"</definedName>
    <definedName name="IQ_GNMA_FDIC">"c6398"</definedName>
    <definedName name="IQ_GOODWILL_FDIC">"c6334"</definedName>
    <definedName name="IQ_GOODWILL_FFIEC">"c12836"</definedName>
    <definedName name="IQ_GOODWILL_IMPAIRMENT_FDIC">"c6678"</definedName>
    <definedName name="IQ_GOODWILL_IMPAIRMENT_FFIEC">"c13025"</definedName>
    <definedName name="IQ_GOODWILL_INTAN_FDIC">"c6333"</definedName>
    <definedName name="IQ_GOODWILL_NET">"c1380"</definedName>
    <definedName name="IQ_GOVT_PERSONAL_TAXES_RECEIPTS">"c6876"</definedName>
    <definedName name="IQ_GOVT_PERSONAL_TAXES_RECEIPTS_APR">"c7536"</definedName>
    <definedName name="IQ_GOVT_PERSONAL_TAXES_RECEIPTS_APR_FC">"c8416"</definedName>
    <definedName name="IQ_GOVT_PERSONAL_TAXES_RECEIPTS_FC">"c7756"</definedName>
    <definedName name="IQ_GOVT_PERSONAL_TAXES_RECEIPTS_POP">"c7096"</definedName>
    <definedName name="IQ_GOVT_PERSONAL_TAXES_RECEIPTS_POP_FC">"c7976"</definedName>
    <definedName name="IQ_GOVT_PERSONAL_TAXES_RECEIPTS_YOY">"c7316"</definedName>
    <definedName name="IQ_GOVT_PERSONAL_TAXES_RECEIPTS_YOY_FC">"c8196"</definedName>
    <definedName name="IQ_GOVT_RECEIPTS">"c6877"</definedName>
    <definedName name="IQ_GOVT_RECEIPTS_APR">"c7537"</definedName>
    <definedName name="IQ_GOVT_RECEIPTS_APR_FC">"c8417"</definedName>
    <definedName name="IQ_GOVT_RECEIPTS_FC">"c7757"</definedName>
    <definedName name="IQ_GOVT_RECEIPTS_POP">"c7097"</definedName>
    <definedName name="IQ_GOVT_RECEIPTS_POP_FC">"c7977"</definedName>
    <definedName name="IQ_GOVT_RECEIPTS_YOY">"c7317"</definedName>
    <definedName name="IQ_GOVT_RECEIPTS_YOY_FC">"c8197"</definedName>
    <definedName name="IQ_GP">"c511"</definedName>
    <definedName name="IQ_GP_10YR_ANN_CAGR">"c6090"</definedName>
    <definedName name="IQ_GP_10YR_ANN_GROWTH">"c512"</definedName>
    <definedName name="IQ_GP_1YR_ANN_GROWTH">"c513"</definedName>
    <definedName name="IQ_GP_2YR_ANN_CAGR">"c6091"</definedName>
    <definedName name="IQ_GP_2YR_ANN_GROWTH">"c514"</definedName>
    <definedName name="IQ_GP_3YR_ANN_CAGR">"c6092"</definedName>
    <definedName name="IQ_GP_3YR_ANN_GROWTH">"c515"</definedName>
    <definedName name="IQ_GP_5YR_ANN_CAGR">"c6093"</definedName>
    <definedName name="IQ_GP_5YR_ANN_GROWTH">"c516"</definedName>
    <definedName name="IQ_GP_7YR_ANN_CAGR">"c6094"</definedName>
    <definedName name="IQ_GP_7YR_ANN_GROWTH">"c517"</definedName>
    <definedName name="IQ_GPPE">"c518"</definedName>
    <definedName name="IQ_GROSS_AH_EARNED">"c2742"</definedName>
    <definedName name="IQ_GROSS_CLAIM_EXP_INCUR">"c2755"</definedName>
    <definedName name="IQ_GROSS_CLAIM_EXP_PAID">"c2758"</definedName>
    <definedName name="IQ_GROSS_CLAIM_EXP_RES">"c2752"</definedName>
    <definedName name="IQ_GROSS_DIVID">"c1446"</definedName>
    <definedName name="IQ_GROSS_EARNED">"c2732"</definedName>
    <definedName name="IQ_GROSS_LIFE_EARNED">"c2737"</definedName>
    <definedName name="IQ_GROSS_LIFE_IN_FORCE">"c2767"</definedName>
    <definedName name="IQ_GROSS_LOANS">"c521"</definedName>
    <definedName name="IQ_GROSS_LOANS_10YR_ANN_CAGR">"c6095"</definedName>
    <definedName name="IQ_GROSS_LOANS_10YR_ANN_GROWTH">"c522"</definedName>
    <definedName name="IQ_GROSS_LOANS_1YR_ANN_GROWTH">"c523"</definedName>
    <definedName name="IQ_GROSS_LOANS_2YR_ANN_CAGR">"c6096"</definedName>
    <definedName name="IQ_GROSS_LOANS_2YR_ANN_GROWTH">"c524"</definedName>
    <definedName name="IQ_GROSS_LOANS_3YR_ANN_CAGR">"c6097"</definedName>
    <definedName name="IQ_GROSS_LOANS_3YR_ANN_GROWTH">"c525"</definedName>
    <definedName name="IQ_GROSS_LOANS_5YR_ANN_CAGR">"c6098"</definedName>
    <definedName name="IQ_GROSS_LOANS_5YR_ANN_GROWTH">"c526"</definedName>
    <definedName name="IQ_GROSS_LOANS_7YR_ANN_CAGR">"c6099"</definedName>
    <definedName name="IQ_GROSS_LOANS_7YR_ANN_GROWTH">"c527"</definedName>
    <definedName name="IQ_GROSS_LOANS_TOTAL_DEPOSITS">"c528"</definedName>
    <definedName name="IQ_GROSS_LOSSES_AVG_LOANS_FFIEC">"c13475"</definedName>
    <definedName name="IQ_GROSS_MARGIN">"c529"</definedName>
    <definedName name="IQ_GROSS_PC_EARNED">"c2747"</definedName>
    <definedName name="IQ_GROSS_PROFIT">"c1378"</definedName>
    <definedName name="IQ_GROSS_WRITTEN">"c2726"</definedName>
    <definedName name="IQ_GROUP_EMBEDDED_VALUE_ASSET_MANAGEMENT">"c9955"</definedName>
    <definedName name="IQ_GROUP_EMBEDDED_VALUE_HEALTH">"c9954"</definedName>
    <definedName name="IQ_GROUP_EMBEDDED_VALUE_LIFE">"c9953"</definedName>
    <definedName name="IQ_GROUP_EMBEDDED_VALUE_LIFE_OTHER">"c9956"</definedName>
    <definedName name="IQ_GW">"c530"</definedName>
    <definedName name="IQ_GW_AMORT_BR">"c532"</definedName>
    <definedName name="IQ_GW_AMORT_FIN">"c540"</definedName>
    <definedName name="IQ_GW_AMORT_INS">"c541"</definedName>
    <definedName name="IQ_GW_AMORT_REIT">"c542"</definedName>
    <definedName name="IQ_GW_AMORT_UTI">"c543"</definedName>
    <definedName name="IQ_GW_INTAN_AMORT">"c1469"</definedName>
    <definedName name="IQ_GW_INTAN_AMORT_BNK">"c544"</definedName>
    <definedName name="IQ_GW_INTAN_AMORT_BR">"c1470"</definedName>
    <definedName name="IQ_GW_INTAN_AMORT_CF">"c1471"</definedName>
    <definedName name="IQ_GW_INTAN_AMORT_CF_BNK">"c1472"</definedName>
    <definedName name="IQ_GW_INTAN_AMORT_CF_BR">"c1473"</definedName>
    <definedName name="IQ_GW_INTAN_AMORT_CF_FIN">"c1474"</definedName>
    <definedName name="IQ_GW_INTAN_AMORT_CF_INS">"c1475"</definedName>
    <definedName name="IQ_GW_INTAN_AMORT_CF_RE">"c6279"</definedName>
    <definedName name="IQ_GW_INTAN_AMORT_CF_REIT">"c1476"</definedName>
    <definedName name="IQ_GW_INTAN_AMORT_CF_UTI">"c1477"</definedName>
    <definedName name="IQ_GW_INTAN_AMORT_FIN">"c1478"</definedName>
    <definedName name="IQ_GW_INTAN_AMORT_INS">"c1479"</definedName>
    <definedName name="IQ_GW_INTAN_AMORT_RE">"c6280"</definedName>
    <definedName name="IQ_GW_INTAN_AMORT_REIT">"c1480"</definedName>
    <definedName name="IQ_GW_INTAN_AMORT_UTI">"c1481"</definedName>
    <definedName name="IQ_HC_ADJUSTED_DISCHARGES">"c9977"</definedName>
    <definedName name="IQ_HC_ADMISSIONS">"c5953"</definedName>
    <definedName name="IQ_HC_ADMISSIONS_GROWTH">"c5997"</definedName>
    <definedName name="IQ_HC_ADMISSIONS_MANAGED_CARE">"c5956"</definedName>
    <definedName name="IQ_HC_ADMISSIONS_MEDICAID">"c5955"</definedName>
    <definedName name="IQ_HC_ADMISSIONS_MEDICARE">"c5954"</definedName>
    <definedName name="IQ_HC_ADMISSIONS_OTHER">"c5957"</definedName>
    <definedName name="IQ_HC_ADMISSIONS_SF">"c6006"</definedName>
    <definedName name="IQ_HC_ALFS">"c5952"</definedName>
    <definedName name="IQ_HC_ASO_COVERED_LIVES">"c9982"</definedName>
    <definedName name="IQ_HC_ASO_MEMBERSHIP">"c9985"</definedName>
    <definedName name="IQ_HC_AVG_BEDS_SVC">"c5951"</definedName>
    <definedName name="IQ_HC_AVG_DAILY_CENSUS">"c5965"</definedName>
    <definedName name="IQ_HC_AVG_LICENSED_BEDS">"c5949"</definedName>
    <definedName name="IQ_HC_AVG_LICENSED_BEDS_SF">"c6004"</definedName>
    <definedName name="IQ_HC_AVG_STAY">"c5966"</definedName>
    <definedName name="IQ_HC_AVG_STAY_SF">"c6016"</definedName>
    <definedName name="IQ_HC_BEDS_SVC">"c5950"</definedName>
    <definedName name="IQ_HC_CASES">"c9978"</definedName>
    <definedName name="IQ_HC_CLAIMS_RESERVES">"c9989"</definedName>
    <definedName name="IQ_HC_DAYS_REV_OUT">"c5993"</definedName>
    <definedName name="IQ_HC_DISCHARGES">"c9976"</definedName>
    <definedName name="IQ_HC_EQUIV_ADMISSIONS_GROWTH">"c5998"</definedName>
    <definedName name="IQ_HC_EQUIVALENT_ADMISSIONS">"c5958"</definedName>
    <definedName name="IQ_HC_EQUIVALENT_ADMISSIONS_SF">"c6007"</definedName>
    <definedName name="IQ_HC_EQUIVALENT_PATIENT_DAYS">"c9980"</definedName>
    <definedName name="IQ_HC_ER_VISITS">"c5964"</definedName>
    <definedName name="IQ_HC_ER_VISITS_SF">"c6017"</definedName>
    <definedName name="IQ_HC_GROSS_INPATIENT_REV">"c5987"</definedName>
    <definedName name="IQ_HC_GROSS_OUTPATIENT_REV">"c5988"</definedName>
    <definedName name="IQ_HC_GROSS_PATIENT_REV">"c5989"</definedName>
    <definedName name="IQ_HC_HOSP_FACILITIES_CONSOL">"c5945"</definedName>
    <definedName name="IQ_HC_HOSP_FACILITIES_CONSOL_SF">"c6000"</definedName>
    <definedName name="IQ_HC_HOSP_FACILITIES_NON_CONSOL">"c5946"</definedName>
    <definedName name="IQ_HC_HOSP_FACILITIES_NON_CONSOL_SF">"c6001"</definedName>
    <definedName name="IQ_HC_HOSP_FACILITIES_TOTAL">"c5947"</definedName>
    <definedName name="IQ_HC_HOSP_FACILITIES_TOTAL_SF">"c6002"</definedName>
    <definedName name="IQ_HC_INPATIENT_PROCEDURES">"c5961"</definedName>
    <definedName name="IQ_HC_INPATIENT_PROCEDURES_SF">"c6011"</definedName>
    <definedName name="IQ_HC_INPATIENT_REV_PER_ADMISSION">"c5994"</definedName>
    <definedName name="IQ_HC_INTPATIENT_SVCS_PCT_REV">"c5975"</definedName>
    <definedName name="IQ_HC_INTPATIENT_SVCS_PCT_REV_SF">"c6015"</definedName>
    <definedName name="IQ_HC_LICENSED_BEDS">"c5948"</definedName>
    <definedName name="IQ_HC_LICENSED_BEDS_SF">"c6003"</definedName>
    <definedName name="IQ_HC_MANAGED_CARE_PCT_ADMISSIONS">"c5982"</definedName>
    <definedName name="IQ_HC_MANAGED_CARE_PCT_REV">"c5978"</definedName>
    <definedName name="IQ_HC_MEDICAID_PCT_ADMISSIONS">"c5981"</definedName>
    <definedName name="IQ_HC_MEDICAID_PCT_REV">"c5977"</definedName>
    <definedName name="IQ_HC_MEDICAL_EXPENSE_RATIO">"c9987"</definedName>
    <definedName name="IQ_HC_MEDICARE_PCT_ADMISSIONS">"c5980"</definedName>
    <definedName name="IQ_HC_MEDICARE_PCT_REV">"c5976"</definedName>
    <definedName name="IQ_HC_NET_INPATIENT_REV">"c5984"</definedName>
    <definedName name="IQ_HC_NET_OUTPATIENT_REV">"c5985"</definedName>
    <definedName name="IQ_HC_NET_PATIENT_REV">"c5986"</definedName>
    <definedName name="IQ_HC_NET_PATIENT_REV_SF">"c6005"</definedName>
    <definedName name="IQ_HC_OCC_RATE">"c5967"</definedName>
    <definedName name="IQ_HC_OCC_RATE_LICENSED_BEDS">"c5968"</definedName>
    <definedName name="IQ_HC_OCC_RATE_SF">"c6009"</definedName>
    <definedName name="IQ_HC_OPEX_SUPPLIES">"c5990"</definedName>
    <definedName name="IQ_HC_OTHER_OPEX_PCT_REV">"c5973"</definedName>
    <definedName name="IQ_HC_OUTPATIENT_PROCEDURES">"c5962"</definedName>
    <definedName name="IQ_HC_OUTPATIENT_PROCEDURES_SF">"c6012"</definedName>
    <definedName name="IQ_HC_OUTPATIENT_REV_PER_ADMISSION">"c5995"</definedName>
    <definedName name="IQ_HC_OUTPATIENT_SVCS_PCT_REV">"c5974"</definedName>
    <definedName name="IQ_HC_OUTPATIENT_SVCS_PCT_REV_SF">"c6014"</definedName>
    <definedName name="IQ_HC_PATIENT_DAYS">"c5960"</definedName>
    <definedName name="IQ_HC_PATIENT_DAYS_SF">"c6010"</definedName>
    <definedName name="IQ_HC_PROF_GEN_LIAB_CLAIM_PAID">"c5991"</definedName>
    <definedName name="IQ_HC_PROF_GEN_LIAB_EXP_BENEFIT">"c5992"</definedName>
    <definedName name="IQ_HC_PROVISION_DOUBTFUL_PCT_REV">"c5972"</definedName>
    <definedName name="IQ_HC_REV_GROWTH">"c5996"</definedName>
    <definedName name="IQ_HC_REV_PER_CASE">"c9979"</definedName>
    <definedName name="IQ_HC_REV_PER_DISCHARGE">"c9990"</definedName>
    <definedName name="IQ_HC_REV_PER_EQUIV_ADMISSION">"c5959"</definedName>
    <definedName name="IQ_HC_REV_PER_EQUIV_ADMISSION_SF">"c6008"</definedName>
    <definedName name="IQ_HC_REV_PER_EQUIV_ADMISSIONS_GROWTH">"c5999"</definedName>
    <definedName name="IQ_HC_REV_PER_PATIENT_DAY">"c5969"</definedName>
    <definedName name="IQ_HC_REV_PER_PATIENT_DAY_SF">"c6018"</definedName>
    <definedName name="IQ_HC_RISK_COVERED_LIVES">"c9981"</definedName>
    <definedName name="IQ_HC_RISK_MEMBERSHIP">"c9984"</definedName>
    <definedName name="IQ_HC_SALARIES_PCT_REV">"c5970"</definedName>
    <definedName name="IQ_HC_SGA_MARGIN">"c9988"</definedName>
    <definedName name="IQ_HC_SUPPLIES_PCT_REV">"c5971"</definedName>
    <definedName name="IQ_HC_TOTAL_COVERED_LIVES">"c9983"</definedName>
    <definedName name="IQ_HC_TOTAL_MEMBERSHIP">"c9986"</definedName>
    <definedName name="IQ_HC_TOTAL_PROCEDURES">"c5963"</definedName>
    <definedName name="IQ_HC_TOTAL_PROCEDURES_SF">"c6013"</definedName>
    <definedName name="IQ_HC_UNINSURED_PCT_ADMISSIONS">"c5983"</definedName>
    <definedName name="IQ_HC_UNINSURED_PCT_REV">"c5979"</definedName>
    <definedName name="IQ_HELD_MATURITY_FDIC">"c6408"</definedName>
    <definedName name="IQ_HG_ACQUIRED_FRANCHISE_HOTEL_PROPERTIES">"c8584"</definedName>
    <definedName name="IQ_HG_ACQUIRED_FRANCHISE_ROOMS">"c8614"</definedName>
    <definedName name="IQ_HG_ACQUIRED_HOTEL_PROPERTIES">"c8572"</definedName>
    <definedName name="IQ_HG_ACQUIRED_MANAGED_HOTEL_PROPERTIES">"c8590"</definedName>
    <definedName name="IQ_HG_ACQUIRED_MANAGED_ROOMS">"c8620"</definedName>
    <definedName name="IQ_HG_ACQUIRED_OTHER_HOTEL_PROPERTIES">"c8596"</definedName>
    <definedName name="IQ_HG_ACQUIRED_OTHER_ROOMS">"c8626"</definedName>
    <definedName name="IQ_HG_ACQUIRED_OWNED_HOTEL_PROPERTIES">"c8578"</definedName>
    <definedName name="IQ_HG_ACQUIRED_OWNED_ROOMS">"c8608"</definedName>
    <definedName name="IQ_HG_ACQUIRED_ROOMS">"c8602"</definedName>
    <definedName name="IQ_HG_ADR_CHANGE_FRANCHISE">"c8684"</definedName>
    <definedName name="IQ_HG_ADR_CHANGE_MANAGED">"c8685"</definedName>
    <definedName name="IQ_HG_ADR_CHANGE_OTHER">"c8686"</definedName>
    <definedName name="IQ_HG_ADR_CHANGE_OWNED">"c8683"</definedName>
    <definedName name="IQ_HG_ADR_CHANGE_OWNED_COMP">"c8709"</definedName>
    <definedName name="IQ_HG_ADR_CHANGE_TOTAL">"c8687"</definedName>
    <definedName name="IQ_HG_ADR_CHANGE_TOTAL_COMP">"c8710"</definedName>
    <definedName name="IQ_HG_ADR_FRANCHISE">"c8664"</definedName>
    <definedName name="IQ_HG_ADR_MANAGED">"c8665"</definedName>
    <definedName name="IQ_HG_ADR_OTHER">"c8666"</definedName>
    <definedName name="IQ_HG_ADR_OWNED">"c8663"</definedName>
    <definedName name="IQ_HG_ADR_OWNED_COMP">"c8701"</definedName>
    <definedName name="IQ_HG_ADR_TOTAL">"c8667"</definedName>
    <definedName name="IQ_HG_ADR_TOTAL_COMP">"c8702"</definedName>
    <definedName name="IQ_HG_CASINOS_JV">"c8631"</definedName>
    <definedName name="IQ_HG_CASINOS_MANAGED">"c8632"</definedName>
    <definedName name="IQ_HG_CASINOS_OWNED">"c8630"</definedName>
    <definedName name="IQ_HG_CASINOS_TOTAL">"c8633"</definedName>
    <definedName name="IQ_HG_CLOSED_FRANCHISE_HOTEL_PROPERTIES">"c8586"</definedName>
    <definedName name="IQ_HG_CLOSED_FRANCHISE_ROOMS">"c8616"</definedName>
    <definedName name="IQ_HG_CLOSED_HOTEL_PROPERTIES">"c8574"</definedName>
    <definedName name="IQ_HG_CLOSED_MANAGED_HOTEL_PROPERTIES">"c8592"</definedName>
    <definedName name="IQ_HG_CLOSED_MANAGED_ROOMS">"c8622"</definedName>
    <definedName name="IQ_HG_CLOSED_OTHER_HOTEL_PROPERTIES">"c8598"</definedName>
    <definedName name="IQ_HG_CLOSED_OTHER_ROOMS">"c8628"</definedName>
    <definedName name="IQ_HG_CLOSED_OWNED_HOTEL_PROPERTIES">"c8580"</definedName>
    <definedName name="IQ_HG_CLOSED_OWNED_ROOMS">"c8610"</definedName>
    <definedName name="IQ_HG_CLOSED_ROOMS">"c8604"</definedName>
    <definedName name="IQ_HG_EXP_CASINO">"c8733"</definedName>
    <definedName name="IQ_HG_EXP_DEVELOPMENT">"c8738"</definedName>
    <definedName name="IQ_HG_EXP_ENTERTAINMENT">"c8736"</definedName>
    <definedName name="IQ_HG_EXP_FOOD_BEV">"c8734"</definedName>
    <definedName name="IQ_HG_EXP_FRANCHISE_MANAGEMENT">"c8744"</definedName>
    <definedName name="IQ_HG_EXP_OTHER_MNGD_FRANCHISE_PROP">"c8742"</definedName>
    <definedName name="IQ_HG_EXP_OWNED_LEASED_CONSOL_JV">"c8740"</definedName>
    <definedName name="IQ_HG_EXP_REIMBURSEMENTS">"c8743"</definedName>
    <definedName name="IQ_HG_EXP_RETAIL">"c8737"</definedName>
    <definedName name="IQ_HG_EXP_ROOMS">"c8735"</definedName>
    <definedName name="IQ_HG_EXP_THEATRE_CONCESSION">"c8739"</definedName>
    <definedName name="IQ_HG_EXP_VACA_OWNERSHIP_RES">"c8741"</definedName>
    <definedName name="IQ_HG_FOOD_PROM_COSTS">"c8746"</definedName>
    <definedName name="IQ_HG_FRANCHISE_HOTEL_PROPERTIES_BEG">"c8582"</definedName>
    <definedName name="IQ_HG_FRANCHISE_ROOMS_BEG">"c8612"</definedName>
    <definedName name="IQ_HG_GAMING_SPACE_JV">"c8635"</definedName>
    <definedName name="IQ_HG_GAMING_SPACE_MANAGED">"c8636"</definedName>
    <definedName name="IQ_HG_GAMING_SPACE_OWNED">"c8634"</definedName>
    <definedName name="IQ_HG_GAMING_SPACE_TOTAL">"c8637"</definedName>
    <definedName name="IQ_HG_HOTEL_PROPERTIES_BEG">"c8570"</definedName>
    <definedName name="IQ_HG_LAND_AVAIL_JV">"c8647"</definedName>
    <definedName name="IQ_HG_LAND_AVAIL_MANAGED">"c8648"</definedName>
    <definedName name="IQ_HG_LAND_AVAIL_OWNED">"c8646"</definedName>
    <definedName name="IQ_HG_LAND_AVAIL_TOTAL">"c8649"</definedName>
    <definedName name="IQ_HG_LAND_JV">"c8651"</definedName>
    <definedName name="IQ_HG_LAND_MANAGED">"c8652"</definedName>
    <definedName name="IQ_HG_LAND_OWNED">"c8650"</definedName>
    <definedName name="IQ_HG_LAND_TOTAL">"c8653"</definedName>
    <definedName name="IQ_HG_MANAGED_HOTEL_PROPERTIES_BEG">"c8588"</definedName>
    <definedName name="IQ_HG_MANAGED_ROOMS_BEG">"c8618"</definedName>
    <definedName name="IQ_HG_OCCUPANCY_CHANGE_FRANCHISE">"c8675"</definedName>
    <definedName name="IQ_HG_OCCUPANCY_CHANGE_MANAGED">"c8677"</definedName>
    <definedName name="IQ_HG_OCCUPANCY_CHANGE_OTHER">"c8679"</definedName>
    <definedName name="IQ_HG_OCCUPANCY_CHANGE_OWNED">"c8673"</definedName>
    <definedName name="IQ_HG_OCCUPANCY_CHANGE_OWNED_COMP">"c8705"</definedName>
    <definedName name="IQ_HG_OCCUPANCY_CHANGE_TOTAL">"c8681"</definedName>
    <definedName name="IQ_HG_OCCUPANCY_CHANGE_TOTAL_COMP">"c8707"</definedName>
    <definedName name="IQ_HG_OCCUPANCY_FRANCHISE">"c8659"</definedName>
    <definedName name="IQ_HG_OCCUPANCY_INCDEC_FRANCHISE">"c8676"</definedName>
    <definedName name="IQ_HG_OCCUPANCY_INCDEC_MANAGED">"c8678"</definedName>
    <definedName name="IQ_HG_OCCUPANCY_INCDEC_OTHER">"c8680"</definedName>
    <definedName name="IQ_HG_OCCUPANCY_INCDEC_OWNED">"c8674"</definedName>
    <definedName name="IQ_HG_OCCUPANCY_INCDEC_OWNED_COMP">"c8706"</definedName>
    <definedName name="IQ_HG_OCCUPANCY_INCDEC_TOTAL">"c8682"</definedName>
    <definedName name="IQ_HG_OCCUPANCY_INCDEC_TOTAL_COMP">"c8708"</definedName>
    <definedName name="IQ_HG_OCCUPANCY_MANAGED">"c8660"</definedName>
    <definedName name="IQ_HG_OCCUPANCY_OTHER">"c8661"</definedName>
    <definedName name="IQ_HG_OCCUPANCY_OWNED">"c8658"</definedName>
    <definedName name="IQ_HG_OCCUPANCY_OWNED_COMP">"c8699"</definedName>
    <definedName name="IQ_HG_OCCUPANCY_TOTAL">"c8662"</definedName>
    <definedName name="IQ_HG_OCCUPANCY_TOTAL_COMP">"c8700"</definedName>
    <definedName name="IQ_HG_OPENED_FRANCHISE_HOTEL_PROPERTIES">"c8583"</definedName>
    <definedName name="IQ_HG_OPENED_FRANCHISE_ROOMS">"c8613"</definedName>
    <definedName name="IQ_HG_OPENED_HOTEL_PROPERTIES">"c8571"</definedName>
    <definedName name="IQ_HG_OPENED_MANAGED_HOTEL_PROPERTIES">"c8589"</definedName>
    <definedName name="IQ_HG_OPENED_MANAGED_ROOMS">"c8619"</definedName>
    <definedName name="IQ_HG_OPENED_OTHER_HOTEL_PROPERTIES">"c8595"</definedName>
    <definedName name="IQ_HG_OPENED_OTHER_ROOMS">"c8625"</definedName>
    <definedName name="IQ_HG_OPENED_OWNED_HOTEL_PROPERTIES">"c8577"</definedName>
    <definedName name="IQ_HG_OPENED_OWNED_ROOMS">"c8607"</definedName>
    <definedName name="IQ_HG_OPENED_ROOMS">"c8601"</definedName>
    <definedName name="IQ_HG_OTHER_HOTEL_PROPERTIES_BEG">"c8594"</definedName>
    <definedName name="IQ_HG_OTHER_PROM_COSTS">"c8747"</definedName>
    <definedName name="IQ_HG_OTHER_ROOMS_BEG">"c8624"</definedName>
    <definedName name="IQ_HG_OWNED_HOTEL_PROPERTIES_BEG">"c8576"</definedName>
    <definedName name="IQ_HG_OWNED_ROOMS_BEG">"c8606"</definedName>
    <definedName name="IQ_HG_PARKING_SPACES_JV">"c8655"</definedName>
    <definedName name="IQ_HG_PARKING_SPACES_MANAGED">"c8656"</definedName>
    <definedName name="IQ_HG_PARKING_SPACES_OWNED">"c8654"</definedName>
    <definedName name="IQ_HG_PARKING_SPACES_TOTAL">"c8657"</definedName>
    <definedName name="IQ_HG_REV_BASE_MANAGEMENT_FEES">"c8726"</definedName>
    <definedName name="IQ_HG_REV_CASINO">"c8713"</definedName>
    <definedName name="IQ_HG_REV_COST_REIMBURSEMENT">"c8728"</definedName>
    <definedName name="IQ_HG_REV_ENTERTAINMENT">"c8716"</definedName>
    <definedName name="IQ_HG_REV_FOOD_BEV">"c8714"</definedName>
    <definedName name="IQ_HG_REV_FRANCHISE">"c8725"</definedName>
    <definedName name="IQ_HG_REV_INCENTIVE_MANAGEMENT_FEES">"c8727"</definedName>
    <definedName name="IQ_HG_REV_MANAGEMENT_FEES">"c8718"</definedName>
    <definedName name="IQ_HG_REV_OTHER_MNGD_FRANCHISE_PROP">"c8730"</definedName>
    <definedName name="IQ_HG_REV_OTHER_OP_SEGMENT">"c8721"</definedName>
    <definedName name="IQ_HG_REV_OTHER_OWNERSHIP_MIX">"c8731"</definedName>
    <definedName name="IQ_HG_REV_OWNED_LEASED_CONSOL_JV_HOTELS">"c8724"</definedName>
    <definedName name="IQ_HG_REV_PROMOTIONAL_ALLOWANCE">"c8722"</definedName>
    <definedName name="IQ_HG_REV_RACING">"c8719"</definedName>
    <definedName name="IQ_HG_REV_RETAIL">"c8717"</definedName>
    <definedName name="IQ_HG_REV_ROOMS">"c8715"</definedName>
    <definedName name="IQ_HG_REV_THEATRE_CONCESSION">"c8720"</definedName>
    <definedName name="IQ_HG_REV_TOTAL_OP_SEGMENT">"c8723"</definedName>
    <definedName name="IQ_HG_REV_TOTAL_OWNERSHIP_MIX">"c8732"</definedName>
    <definedName name="IQ_HG_REV_VACA_OWNERSHIP_RES_SALES_SVCS">"c8729"</definedName>
    <definedName name="IQ_HG_REVENUES_CHANGE_OWNED_COMP">"c8697"</definedName>
    <definedName name="IQ_HG_REVENUES_CHANGE_TOTAL_COMP">"c8698"</definedName>
    <definedName name="IQ_HG_REVPAR_CHANGE_MANAGED">"c8690"</definedName>
    <definedName name="IQ_HG_REVPAR_CHANGE_OTHER">"c8691"</definedName>
    <definedName name="IQ_HG_REVPAR_CHANGE_OWNED">"c8688"</definedName>
    <definedName name="IQ_HG_REVPAR_CHANGE_OWNED_COMP">"c8711"</definedName>
    <definedName name="IQ_HG_REVPAR_CHANGE_TOTAL">"c8692"</definedName>
    <definedName name="IQ_HG_REVPAR_CHANGE_TOTAL_COMP">"c8712"</definedName>
    <definedName name="IQ_HG_REVPAR_CHNAGE_FRANCHISE">"c8689"</definedName>
    <definedName name="IQ_HG_REVPAR_FRANCHISE">"c8669"</definedName>
    <definedName name="IQ_HG_REVPAR_MANAGED">"c8670"</definedName>
    <definedName name="IQ_HG_REVPAR_OTHER">"c8671"</definedName>
    <definedName name="IQ_HG_REVPAR_OWNED">"c8668"</definedName>
    <definedName name="IQ_HG_REVPAR_OWNED_COMP">"c8703"</definedName>
    <definedName name="IQ_HG_REVPAR_TOTAL">"c8672"</definedName>
    <definedName name="IQ_HG_REVPAR_TOTAL_COMP">"c8704"</definedName>
    <definedName name="IQ_HG_ROOM_PROM_COSTS">"c8745"</definedName>
    <definedName name="IQ_HG_ROOMS_BEG">"c8600"</definedName>
    <definedName name="IQ_HG_SLOT_MACHINES_JV">"c8639"</definedName>
    <definedName name="IQ_HG_SLOT_MACHINES_MANAGED">"c8640"</definedName>
    <definedName name="IQ_HG_SLOT_MACHINES_OWNED">"c8638"</definedName>
    <definedName name="IQ_HG_SLOT_MACHINES_TOTAL">"c8641"</definedName>
    <definedName name="IQ_HG_SOLD_FRANCHISE_HOTEL_PROPERTIES">"c8585"</definedName>
    <definedName name="IQ_HG_SOLD_FRANCHISE_ROOMS">"c8615"</definedName>
    <definedName name="IQ_HG_SOLD_HOTEL_PROPERTIES">"c8573"</definedName>
    <definedName name="IQ_HG_SOLD_MANAGED_HOTEL_PROPERTIES">"c8591"</definedName>
    <definedName name="IQ_HG_SOLD_MANAGED_ROOMS">"c8621"</definedName>
    <definedName name="IQ_HG_SOLD_OTHER_HOTEL_PROPERTIES">"c8597"</definedName>
    <definedName name="IQ_HG_SOLD_OTHER_ROOMS">"c8627"</definedName>
    <definedName name="IQ_HG_SOLD_OWNED_HOTEL_PROPERTIES">"c8579"</definedName>
    <definedName name="IQ_HG_SOLD_OWNED_ROOMS">"c8609"</definedName>
    <definedName name="IQ_HG_SOLD_ROOMS">"c8603"</definedName>
    <definedName name="IQ_HG_TABLE_GAMES_JV">"c8643"</definedName>
    <definedName name="IQ_HG_TABLE_GAMES_MANAGED">"c8644"</definedName>
    <definedName name="IQ_HG_TABLE_GAMES_OWNED">"c8642"</definedName>
    <definedName name="IQ_HG_TABLE_GAMES_TOTAL">"c8645"</definedName>
    <definedName name="IQ_HG_TOTAL_FRANCHISE_HOTEL_PROPERTIES">"c8587"</definedName>
    <definedName name="IQ_HG_TOTAL_FRANCHISE_ROOMS">"c8617"</definedName>
    <definedName name="IQ_HG_TOTAL_HOTEL_PROPERTIES">"c8575"</definedName>
    <definedName name="IQ_HG_TOTAL_MANAGED_HOTEL_PROPERTIES">"c8593"</definedName>
    <definedName name="IQ_HG_TOTAL_MANAGED_ROOMS">"c8623"</definedName>
    <definedName name="IQ_HG_TOTAL_OTHER_HOTEL_PROPERTIES">"c8599"</definedName>
    <definedName name="IQ_HG_TOTAL_OTHER_ROOMS">"c8629"</definedName>
    <definedName name="IQ_HG_TOTAL_OWNED_HOTEL_PROPERTIES">"c8581"</definedName>
    <definedName name="IQ_HG_TOTAL_OWNED_PROPERTIES_COMP">"c8693"</definedName>
    <definedName name="IQ_HG_TOTAL_OWNED_ROOMS">"c8611"</definedName>
    <definedName name="IQ_HG_TOTAL_OWNED_ROOMS_COMP">"c8695"</definedName>
    <definedName name="IQ_HG_TOTAL_PROM_COSTS">"c8748"</definedName>
    <definedName name="IQ_HG_TOTAL_PROPERTIES_COMP">"c8694"</definedName>
    <definedName name="IQ_HG_TOTAL_ROOMS">"c8605"</definedName>
    <definedName name="IQ_HG_TOTAL_ROOMS_COMP">"c8696"</definedName>
    <definedName name="IQ_HIGH_LOW_CLOSEPRICE_DATE">"c1204"</definedName>
    <definedName name="IQ_HIGH_TARGET_PRICE">"c1651"</definedName>
    <definedName name="IQ_HIGH_TARGET_PRICE_CIQ">"c4659"</definedName>
    <definedName name="IQ_HIGHPRICE">"c545"</definedName>
    <definedName name="IQ_HOME_AVG_LOAN_SIZE">"c5911"</definedName>
    <definedName name="IQ_HOME_BACKLOG">"c5844"</definedName>
    <definedName name="IQ_HOME_BACKLOG_AVG_JV">"c5848"</definedName>
    <definedName name="IQ_HOME_BACKLOG_AVG_JV_GROWTH">"c5928"</definedName>
    <definedName name="IQ_HOME_BACKLOG_AVG_JV_INC">"c5851"</definedName>
    <definedName name="IQ_HOME_BACKLOG_AVG_JV_INC_GROWTH">"c5931"</definedName>
    <definedName name="IQ_HOME_BACKLOG_AVG_PRICE">"c5845"</definedName>
    <definedName name="IQ_HOME_BACKLOG_AVG_PRICE_GROWTH">"c5925"</definedName>
    <definedName name="IQ_HOME_BACKLOG_GROWTH">"c5924"</definedName>
    <definedName name="IQ_HOME_BACKLOG_JV">"c5847"</definedName>
    <definedName name="IQ_HOME_BACKLOG_JV_GROWTH">"c5927"</definedName>
    <definedName name="IQ_HOME_BACKLOG_JV_INC">"c5850"</definedName>
    <definedName name="IQ_HOME_BACKLOG_JV_INC_GROWTH">"c5930"</definedName>
    <definedName name="IQ_HOME_BACKLOG_VALUE">"c5846"</definedName>
    <definedName name="IQ_HOME_BACKLOG_VALUE_GROWTH">"c5926"</definedName>
    <definedName name="IQ_HOME_BACKLOG_VALUE_JV">"c5849"</definedName>
    <definedName name="IQ_HOME_BACKLOG_VALUE_JV_GROWTH">"c5929"</definedName>
    <definedName name="IQ_HOME_BACKLOG_VALUE_JV_INC">"c5852"</definedName>
    <definedName name="IQ_HOME_BACKLOG_VALUE_JV_INC_GROWTH">"c5932"</definedName>
    <definedName name="IQ_HOME_COMMUNITIES_ACTIVE">"c5862"</definedName>
    <definedName name="IQ_HOME_COMMUNITIES_ACTIVE_GROWTH">"c5942"</definedName>
    <definedName name="IQ_HOME_COMMUNITIES_ACTIVE_JV">"c5863"</definedName>
    <definedName name="IQ_HOME_COMMUNITIES_ACTIVE_JV_GROWTH">"c5943"</definedName>
    <definedName name="IQ_HOME_COMMUNITIES_ACTIVE_JV_INC">"c5864"</definedName>
    <definedName name="IQ_HOME_COMMUNITIES_ACTIVE_JV_INC_GROWTH">"c5944"</definedName>
    <definedName name="IQ_HOME_COST_CONSTRUCTION_SVCS">"c5882"</definedName>
    <definedName name="IQ_HOME_COST_ELIMINATIONS_OTHER">"c5883"</definedName>
    <definedName name="IQ_HOME_COST_FINANCIAL_SVCS">"c5881"</definedName>
    <definedName name="IQ_HOME_COST_HOUSING">"c5877"</definedName>
    <definedName name="IQ_HOME_COST_LAND_LOT">"c5878"</definedName>
    <definedName name="IQ_HOME_COST_OTHER_HOMEBUILDING">"c5879"</definedName>
    <definedName name="IQ_HOME_COST_TOTAL">"c5884"</definedName>
    <definedName name="IQ_HOME_COST_TOTAL_HOMEBUILDING">"c5880"</definedName>
    <definedName name="IQ_HOME_DELIVERED">"c5835"</definedName>
    <definedName name="IQ_HOME_DELIVERED_AVG_PRICE">"c5836"</definedName>
    <definedName name="IQ_HOME_DELIVERED_AVG_PRICE_GROWTH">"c5916"</definedName>
    <definedName name="IQ_HOME_DELIVERED_AVG_PRICE_JV">"c5839"</definedName>
    <definedName name="IQ_HOME_DELIVERED_AVG_PRICE_JV_GROWTH">"c5919"</definedName>
    <definedName name="IQ_HOME_DELIVERED_AVG_PRICE_JV_INC">"c5842"</definedName>
    <definedName name="IQ_HOME_DELIVERED_AVG_PRICE_JV_INC_GROWTH">"c5922"</definedName>
    <definedName name="IQ_HOME_DELIVERED_GROWTH">"c5915"</definedName>
    <definedName name="IQ_HOME_DELIVERED_JV">"c5838"</definedName>
    <definedName name="IQ_HOME_DELIVERED_JV_GROWTH">"c5918"</definedName>
    <definedName name="IQ_HOME_DELIVERED_JV_INC">"c5841"</definedName>
    <definedName name="IQ_HOME_DELIVERED_JV_INC_GROWTH">"c5921"</definedName>
    <definedName name="IQ_HOME_DELIVERED_VALUE">"c5837"</definedName>
    <definedName name="IQ_HOME_DELIVERED_VALUE_GROWTH">"c5917"</definedName>
    <definedName name="IQ_HOME_DELIVERED_VALUE_JV">"c5840"</definedName>
    <definedName name="IQ_HOME_DELIVERED_VALUE_JV_GROWTH">"c5920"</definedName>
    <definedName name="IQ_HOME_DELIVERED_VALUE_JV_INC">"c5843"</definedName>
    <definedName name="IQ_HOME_DELIVERED_VALUE_JV_INC_GROWTH">"c5923"</definedName>
    <definedName name="IQ_HOME_EQUITY_LOC_NET_CHARGE_OFFS_FDIC">"c6644"</definedName>
    <definedName name="IQ_HOME_EQUITY_LOC_TOTAL_CHARGE_OFFS_FDIC">"c6606"</definedName>
    <definedName name="IQ_HOME_EQUITY_LOC_TOTAL_RECOVERIES_FDIC">"c6625"</definedName>
    <definedName name="IQ_HOME_FINISHED_HOMES_CIP">"c5865"</definedName>
    <definedName name="IQ_HOME_FIRSTLIEN_MORT_ORIGINATED">"c5905"</definedName>
    <definedName name="IQ_HOME_FIRSTLIEN_MORT_ORIGINATED_VOL">"c5908"</definedName>
    <definedName name="IQ_HOME_HUC">"c5822"</definedName>
    <definedName name="IQ_HOME_HUC_JV">"c5823"</definedName>
    <definedName name="IQ_HOME_HUC_JV_INC">"c5824"</definedName>
    <definedName name="IQ_HOME_INV_NOT_OWNED">"c5868"</definedName>
    <definedName name="IQ_HOME_LAND_DEVELOPMENT">"c5866"</definedName>
    <definedName name="IQ_HOME_LAND_FUTURE_DEVELOPMENT">"c5867"</definedName>
    <definedName name="IQ_HOME_LOAN_APPLICATIONS">"c5910"</definedName>
    <definedName name="IQ_HOME_LOANS_SOLD_COUNT">"c5912"</definedName>
    <definedName name="IQ_HOME_LOANS_SOLD_VALUE">"c5913"</definedName>
    <definedName name="IQ_HOME_LOTS_CONTROLLED">"c5831"</definedName>
    <definedName name="IQ_HOME_LOTS_FINISHED">"c5827"</definedName>
    <definedName name="IQ_HOME_LOTS_HELD_SALE">"c5830"</definedName>
    <definedName name="IQ_HOME_LOTS_JV">"c5833"</definedName>
    <definedName name="IQ_HOME_LOTS_JV_INC">"c5834"</definedName>
    <definedName name="IQ_HOME_LOTS_OTHER">"c5832"</definedName>
    <definedName name="IQ_HOME_LOTS_OWNED">"c5828"</definedName>
    <definedName name="IQ_HOME_LOTS_UNDER_DEVELOPMENT">"c5826"</definedName>
    <definedName name="IQ_HOME_LOTS_UNDER_OPTION">"c5829"</definedName>
    <definedName name="IQ_HOME_LOTS_UNDEVELOPED">"c5825"</definedName>
    <definedName name="IQ_HOME_MORT_CAPTURE_RATE">"c5906"</definedName>
    <definedName name="IQ_HOME_MORT_ORIGINATED">"c5907"</definedName>
    <definedName name="IQ_HOME_OBLIGATIONS_INV_NOT_OWNED">"c5914"</definedName>
    <definedName name="IQ_HOME_ORDERS">"c5853"</definedName>
    <definedName name="IQ_HOME_ORDERS_AVG_PRICE">"c5854"</definedName>
    <definedName name="IQ_HOME_ORDERS_AVG_PRICE_GROWTH">"c5934"</definedName>
    <definedName name="IQ_HOME_ORDERS_AVG_PRICE_JV">"c5857"</definedName>
    <definedName name="IQ_HOME_ORDERS_AVG_PRICE_JV_GROWTH">"c5937"</definedName>
    <definedName name="IQ_HOME_ORDERS_AVG_PRICE_JV_INC">"c5860"</definedName>
    <definedName name="IQ_HOME_ORDERS_AVG_PRICE_JV_INC_GROWTH">"c5940"</definedName>
    <definedName name="IQ_HOME_ORDERS_GROWTH">"c5933"</definedName>
    <definedName name="IQ_HOME_ORDERS_JV">"c5856"</definedName>
    <definedName name="IQ_HOME_ORDERS_JV_GROWTH">"c5936"</definedName>
    <definedName name="IQ_HOME_ORDERS_JV_INC">"c5859"</definedName>
    <definedName name="IQ_HOME_ORDERS_JV_INC_GROWTH">"c5939"</definedName>
    <definedName name="IQ_HOME_ORDERS_VALUE">"c5855"</definedName>
    <definedName name="IQ_HOME_ORDERS_VALUE_GROWTH">"c5935"</definedName>
    <definedName name="IQ_HOME_ORDERS_VALUE_JV">"c5858"</definedName>
    <definedName name="IQ_HOME_ORDERS_VALUE_JV_GROWTH">"c5938"</definedName>
    <definedName name="IQ_HOME_ORDERS_VALUE_JV_INC">"c5861"</definedName>
    <definedName name="IQ_HOME_ORDERS_VALUE_JV_INC_GROWTH">"c5941"</definedName>
    <definedName name="IQ_HOME_ORIGINATION_TOTAL">"c5909"</definedName>
    <definedName name="IQ_HOME_PRETAX_INC_CONSTRUCTION_SVCS">"c5890"</definedName>
    <definedName name="IQ_HOME_PRETAX_INC_ELIMINATIONS_OTHER">"c5891"</definedName>
    <definedName name="IQ_HOME_PRETAX_INC_FINANCIAL_SVCS">"c5889"</definedName>
    <definedName name="IQ_HOME_PRETAX_INC_HOUSING">"c5885"</definedName>
    <definedName name="IQ_HOME_PRETAX_INC_LAND_LOT">"c5886"</definedName>
    <definedName name="IQ_HOME_PRETAX_INC_OTHER_HOMEBUILDING">"c5887"</definedName>
    <definedName name="IQ_HOME_PRETAX_INC_TOTAL">"c5892"</definedName>
    <definedName name="IQ_HOME_PRETAX_INC_TOTAL_HOMEBUILDING">"c5888"</definedName>
    <definedName name="IQ_HOME_PURCH_OBLIGATION_1YR">"c5898"</definedName>
    <definedName name="IQ_HOME_PURCH_OBLIGATION_2YR">"c5899"</definedName>
    <definedName name="IQ_HOME_PURCH_OBLIGATION_3YR">"c5900"</definedName>
    <definedName name="IQ_HOME_PURCH_OBLIGATION_4YR">"c5901"</definedName>
    <definedName name="IQ_HOME_PURCH_OBLIGATION_5YR">"c5902"</definedName>
    <definedName name="IQ_HOME_PURCH_OBLIGATION_AFTER5">"c5903"</definedName>
    <definedName name="IQ_HOME_PURCH_OBLIGATION_TOTAL">"c5904"</definedName>
    <definedName name="IQ_HOME_REV_CONSTRUCTION_SERVICES">"c5874"</definedName>
    <definedName name="IQ_HOME_REV_ELIMINATIONS_OTHER">"c5875"</definedName>
    <definedName name="IQ_HOME_REV_FINANCIAL_SERVICES">"c5873"</definedName>
    <definedName name="IQ_HOME_REV_HOUSING">"c5872"</definedName>
    <definedName name="IQ_HOME_REV_LAND_LOT">"c5870"</definedName>
    <definedName name="IQ_HOME_REV_OTHER_HOMEBUILDING">"c5871"</definedName>
    <definedName name="IQ_HOME_REV_TOTAL">"c5876"</definedName>
    <definedName name="IQ_HOME_SALES_NEW">"c6924"</definedName>
    <definedName name="IQ_HOME_SALES_NEW_APR">"c7584"</definedName>
    <definedName name="IQ_HOME_SALES_NEW_APR_FC">"c8464"</definedName>
    <definedName name="IQ_HOME_SALES_NEW_FC">"c7804"</definedName>
    <definedName name="IQ_HOME_SALES_NEW_POP">"c7144"</definedName>
    <definedName name="IQ_HOME_SALES_NEW_POP_FC">"c8024"</definedName>
    <definedName name="IQ_HOME_SALES_NEW_YOY">"c7364"</definedName>
    <definedName name="IQ_HOME_SALES_NEW_YOY_FC">"c8244"</definedName>
    <definedName name="IQ_HOME_TOTAL_INV">"c5869"</definedName>
    <definedName name="IQ_HOME_WARRANTY_RES_BEG">"c5893"</definedName>
    <definedName name="IQ_HOME_WARRANTY_RES_END">"c5897"</definedName>
    <definedName name="IQ_HOME_WARRANTY_RES_ISS">"c5894"</definedName>
    <definedName name="IQ_HOME_WARRANTY_RES_OTHER">"c5896"</definedName>
    <definedName name="IQ_HOME_WARRANTY_RES_PAY">"c5895"</definedName>
    <definedName name="IQ_HOMEOWNERS_WRITTEN">"c546"</definedName>
    <definedName name="IQ_HOURLY_COMP">"c6879"</definedName>
    <definedName name="IQ_HOURLY_COMP_APR">"c7539"</definedName>
    <definedName name="IQ_HOURLY_COMP_APR_FC">"c8419"</definedName>
    <definedName name="IQ_HOURLY_COMP_FC">"c7759"</definedName>
    <definedName name="IQ_HOURLY_COMP_POP">"c7099"</definedName>
    <definedName name="IQ_HOURLY_COMP_POP_FC">"c7979"</definedName>
    <definedName name="IQ_HOURLY_COMP_YOY">"c7319"</definedName>
    <definedName name="IQ_HOURLY_COMP_YOY_FC">"c8199"</definedName>
    <definedName name="IQ_HOUSING_COMPLETIONS">"c6881"</definedName>
    <definedName name="IQ_HOUSING_COMPLETIONS_APR">"c7541"</definedName>
    <definedName name="IQ_HOUSING_COMPLETIONS_APR_FC">"c8421"</definedName>
    <definedName name="IQ_HOUSING_COMPLETIONS_FC">"c7761"</definedName>
    <definedName name="IQ_HOUSING_COMPLETIONS_POP">"c7101"</definedName>
    <definedName name="IQ_HOUSING_COMPLETIONS_POP_FC">"c7981"</definedName>
    <definedName name="IQ_HOUSING_COMPLETIONS_SINGLE_FAM_APR_FC_UNUSED">"c8422"</definedName>
    <definedName name="IQ_HOUSING_COMPLETIONS_SINGLE_FAM_APR_UNUSED">"c7542"</definedName>
    <definedName name="IQ_HOUSING_COMPLETIONS_SINGLE_FAM_FC_UNUSED">"c7762"</definedName>
    <definedName name="IQ_HOUSING_COMPLETIONS_SINGLE_FAM_POP_FC_UNUSED">"c7982"</definedName>
    <definedName name="IQ_HOUSING_COMPLETIONS_SINGLE_FAM_POP_UNUSED">"c7102"</definedName>
    <definedName name="IQ_HOUSING_COMPLETIONS_SINGLE_FAM_UNUSED">"c6882"</definedName>
    <definedName name="IQ_HOUSING_COMPLETIONS_SINGLE_FAM_YOY_FC_UNUSED">"c8202"</definedName>
    <definedName name="IQ_HOUSING_COMPLETIONS_SINGLE_FAM_YOY_UNUSED">"c7322"</definedName>
    <definedName name="IQ_HOUSING_COMPLETIONS_YOY">"c7321"</definedName>
    <definedName name="IQ_HOUSING_COMPLETIONS_YOY_FC">"c8201"</definedName>
    <definedName name="IQ_HOUSING_PERMITS">"c6883"</definedName>
    <definedName name="IQ_HOUSING_PERMITS_APR">"c7543"</definedName>
    <definedName name="IQ_HOUSING_PERMITS_APR_FC">"c8423"</definedName>
    <definedName name="IQ_HOUSING_PERMITS_FC">"c7763"</definedName>
    <definedName name="IQ_HOUSING_PERMITS_POP">"c7103"</definedName>
    <definedName name="IQ_HOUSING_PERMITS_POP_FC">"c7983"</definedName>
    <definedName name="IQ_HOUSING_PERMITS_YOY">"c7323"</definedName>
    <definedName name="IQ_HOUSING_PERMITS_YOY_FC">"c8203"</definedName>
    <definedName name="IQ_HOUSING_STARTS">"c6884"</definedName>
    <definedName name="IQ_HOUSING_STARTS_APR">"c7544"</definedName>
    <definedName name="IQ_HOUSING_STARTS_APR_FC">"c8424"</definedName>
    <definedName name="IQ_HOUSING_STARTS_FC">"c7764"</definedName>
    <definedName name="IQ_HOUSING_STARTS_POP">"c7104"</definedName>
    <definedName name="IQ_HOUSING_STARTS_POP_FC">"c7984"</definedName>
    <definedName name="IQ_HOUSING_STARTS_SAAR">"c6885"</definedName>
    <definedName name="IQ_HOUSING_STARTS_SAAR_APR">"c7545"</definedName>
    <definedName name="IQ_HOUSING_STARTS_SAAR_APR_FC">"c8425"</definedName>
    <definedName name="IQ_HOUSING_STARTS_SAAR_FC">"c7765"</definedName>
    <definedName name="IQ_HOUSING_STARTS_SAAR_POP">"c7105"</definedName>
    <definedName name="IQ_HOUSING_STARTS_SAAR_POP_FC">"c7985"</definedName>
    <definedName name="IQ_HOUSING_STARTS_SAAR_YOY">"c7325"</definedName>
    <definedName name="IQ_HOUSING_STARTS_SAAR_YOY_FC">"c8205"</definedName>
    <definedName name="IQ_HOUSING_STARTS_YOY">"c7324"</definedName>
    <definedName name="IQ_HOUSING_STARTS_YOY_FC">"c8204"</definedName>
    <definedName name="IQ_HRS_WORKED_FULL_PT">"c6880"</definedName>
    <definedName name="IQ_HRS_WORKED_FULL_PT_APR">"c7540"</definedName>
    <definedName name="IQ_HRS_WORKED_FULL_PT_APR_FC">"c8420"</definedName>
    <definedName name="IQ_HRS_WORKED_FULL_PT_FC">"c7760"</definedName>
    <definedName name="IQ_HRS_WORKED_FULL_PT_POP">"c7100"</definedName>
    <definedName name="IQ_HRS_WORKED_FULL_PT_POP_FC">"c7980"</definedName>
    <definedName name="IQ_HRS_WORKED_FULL_PT_YOY">"c7320"</definedName>
    <definedName name="IQ_HRS_WORKED_FULL_PT_YOY_FC">"c8200"</definedName>
    <definedName name="IQ_HTM_INVEST_SECURITIES_FFIEC">"c13455"</definedName>
    <definedName name="IQ_HTM_SECURITIES_TIER_1_FFIEC">"c13342"</definedName>
    <definedName name="IQ_IM_AVG_REV_PER_CLICK">"c9991"</definedName>
    <definedName name="IQ_IM_NUMBER_PAGE_VIEWS">"c9993"</definedName>
    <definedName name="IQ_IM_NUMBER_PAID_CLICKS">"c9995"</definedName>
    <definedName name="IQ_IM_NUMBER_PAID_CLICKS_GROWTH">"c9996"</definedName>
    <definedName name="IQ_IM_PAGE_VIEWS_GROWTH">"c9994"</definedName>
    <definedName name="IQ_IM_REV_PER_PAGE_VIEW_GROWTH">"c9992"</definedName>
    <definedName name="IQ_IM_TRAFFIC_ACQUISITION_CHANGE">"c9998"</definedName>
    <definedName name="IQ_IM_TRAFFIC_ACQUISITION_COST_TO_AD_REV_RATIO">"c10000"</definedName>
    <definedName name="IQ_IM_TRAFFIC_ACQUISITION_COST_TO_TOTAL_REV_RATIO">"c9999"</definedName>
    <definedName name="IQ_IM_TRAFFIC_ACQUISITION_COSTS">"c9997"</definedName>
    <definedName name="IQ_IMPAIR_OIL">"c547"</definedName>
    <definedName name="IQ_IMPAIRMENT_GW">"c548"</definedName>
    <definedName name="IQ_IMPORT_PRICE_INDEX">"c6886"</definedName>
    <definedName name="IQ_IMPORT_PRICE_INDEX_APR">"c7546"</definedName>
    <definedName name="IQ_IMPORT_PRICE_INDEX_APR_FC">"c8426"</definedName>
    <definedName name="IQ_IMPORT_PRICE_INDEX_FC">"c7766"</definedName>
    <definedName name="IQ_IMPORT_PRICE_INDEX_POP">"c7106"</definedName>
    <definedName name="IQ_IMPORT_PRICE_INDEX_POP_FC">"c7986"</definedName>
    <definedName name="IQ_IMPORT_PRICE_INDEX_YOY">"c7326"</definedName>
    <definedName name="IQ_IMPORT_PRICE_INDEX_YOY_FC">"c8206"</definedName>
    <definedName name="IQ_IMPORTS_GOODS">"c6887"</definedName>
    <definedName name="IQ_IMPORTS_GOODS_APR">"c7547"</definedName>
    <definedName name="IQ_IMPORTS_GOODS_APR_FC">"c8427"</definedName>
    <definedName name="IQ_IMPORTS_GOODS_FC">"c7767"</definedName>
    <definedName name="IQ_IMPORTS_GOODS_NONFACTOR_SERVICES">"c6888"</definedName>
    <definedName name="IQ_IMPORTS_GOODS_NONFACTOR_SERVICES_APR">"c7548"</definedName>
    <definedName name="IQ_IMPORTS_GOODS_NONFACTOR_SERVICES_APR_FC">"c8428"</definedName>
    <definedName name="IQ_IMPORTS_GOODS_NONFACTOR_SERVICES_FC">"c7768"</definedName>
    <definedName name="IQ_IMPORTS_GOODS_NONFACTOR_SERVICES_POP">"c7108"</definedName>
    <definedName name="IQ_IMPORTS_GOODS_NONFACTOR_SERVICES_POP_FC">"c7988"</definedName>
    <definedName name="IQ_IMPORTS_GOODS_NONFACTOR_SERVICES_YOY">"c7328"</definedName>
    <definedName name="IQ_IMPORTS_GOODS_NONFACTOR_SERVICES_YOY_FC">"c8208"</definedName>
    <definedName name="IQ_IMPORTS_GOODS_POP">"c7107"</definedName>
    <definedName name="IQ_IMPORTS_GOODS_POP_FC">"c7987"</definedName>
    <definedName name="IQ_IMPORTS_GOODS_REAL">"c11950"</definedName>
    <definedName name="IQ_IMPORTS_GOODS_REAL_APR">"c11953"</definedName>
    <definedName name="IQ_IMPORTS_GOODS_REAL_POP">"c11951"</definedName>
    <definedName name="IQ_IMPORTS_GOODS_REAL_SAAR_APR_FC_UNUSED">"c8523"</definedName>
    <definedName name="IQ_IMPORTS_GOODS_REAL_SAAR_APR_UNUSED">"c7643"</definedName>
    <definedName name="IQ_IMPORTS_GOODS_REAL_SAAR_FC_UNUSED">"c7863"</definedName>
    <definedName name="IQ_IMPORTS_GOODS_REAL_SAAR_POP_FC_UNUSED">"c8083"</definedName>
    <definedName name="IQ_IMPORTS_GOODS_REAL_SAAR_POP_UNUSED">"c7203"</definedName>
    <definedName name="IQ_IMPORTS_GOODS_REAL_SAAR_UNUSED">"c6983"</definedName>
    <definedName name="IQ_IMPORTS_GOODS_REAL_SAAR_YOY_FC_UNUSED">"c8303"</definedName>
    <definedName name="IQ_IMPORTS_GOODS_REAL_SAAR_YOY_UNUSED">"c7423"</definedName>
    <definedName name="IQ_IMPORTS_GOODS_REAL_YOY">"c11952"</definedName>
    <definedName name="IQ_IMPORTS_GOODS_SAAR">"c6891"</definedName>
    <definedName name="IQ_IMPORTS_GOODS_SAAR_APR">"c7551"</definedName>
    <definedName name="IQ_IMPORTS_GOODS_SAAR_APR_FC">"c8431"</definedName>
    <definedName name="IQ_IMPORTS_GOODS_SAAR_FC">"c7771"</definedName>
    <definedName name="IQ_IMPORTS_GOODS_SAAR_POP">"c7111"</definedName>
    <definedName name="IQ_IMPORTS_GOODS_SAAR_POP_FC">"c7991"</definedName>
    <definedName name="IQ_IMPORTS_GOODS_SAAR_USD_APR_FC">"c11849"</definedName>
    <definedName name="IQ_IMPORTS_GOODS_SAAR_USD_FC">"c11846"</definedName>
    <definedName name="IQ_IMPORTS_GOODS_SAAR_USD_POP_FC">"c11847"</definedName>
    <definedName name="IQ_IMPORTS_GOODS_SAAR_USD_YOY_FC">"c11848"</definedName>
    <definedName name="IQ_IMPORTS_GOODS_SAAR_YOY">"c7331"</definedName>
    <definedName name="IQ_IMPORTS_GOODS_SAAR_YOY_FC">"c8211"</definedName>
    <definedName name="IQ_IMPORTS_GOODS_SERVICES_APR_FC_UNUSED">"c8429"</definedName>
    <definedName name="IQ_IMPORTS_GOODS_SERVICES_APR_UNUSED">"c7549"</definedName>
    <definedName name="IQ_IMPORTS_GOODS_SERVICES_FC_UNUSED">"c7769"</definedName>
    <definedName name="IQ_IMPORTS_GOODS_SERVICES_POP_FC_UNUSED">"c7989"</definedName>
    <definedName name="IQ_IMPORTS_GOODS_SERVICES_POP_UNUSED">"c7109"</definedName>
    <definedName name="IQ_IMPORTS_GOODS_SERVICES_REAL">"c6985"</definedName>
    <definedName name="IQ_IMPORTS_GOODS_SERVICES_REAL_APR">"c7645"</definedName>
    <definedName name="IQ_IMPORTS_GOODS_SERVICES_REAL_APR_FC">"c8525"</definedName>
    <definedName name="IQ_IMPORTS_GOODS_SERVICES_REAL_FC">"c7865"</definedName>
    <definedName name="IQ_IMPORTS_GOODS_SERVICES_REAL_POP">"c7205"</definedName>
    <definedName name="IQ_IMPORTS_GOODS_SERVICES_REAL_POP_FC">"c8085"</definedName>
    <definedName name="IQ_IMPORTS_GOODS_SERVICES_REAL_SAAR">"c11958"</definedName>
    <definedName name="IQ_IMPORTS_GOODS_SERVICES_REAL_SAAR_APR">"c11961"</definedName>
    <definedName name="IQ_IMPORTS_GOODS_SERVICES_REAL_SAAR_APR_FC_UNUSED">"c8524"</definedName>
    <definedName name="IQ_IMPORTS_GOODS_SERVICES_REAL_SAAR_APR_UNUSED">"c7644"</definedName>
    <definedName name="IQ_IMPORTS_GOODS_SERVICES_REAL_SAAR_FC_UNUSED">"c7864"</definedName>
    <definedName name="IQ_IMPORTS_GOODS_SERVICES_REAL_SAAR_POP">"c11959"</definedName>
    <definedName name="IQ_IMPORTS_GOODS_SERVICES_REAL_SAAR_POP_FC_UNUSED">"c8084"</definedName>
    <definedName name="IQ_IMPORTS_GOODS_SERVICES_REAL_SAAR_POP_UNUSED">"c7204"</definedName>
    <definedName name="IQ_IMPORTS_GOODS_SERVICES_REAL_SAAR_UNUSED">"c6984"</definedName>
    <definedName name="IQ_IMPORTS_GOODS_SERVICES_REAL_SAAR_USD">"c11962"</definedName>
    <definedName name="IQ_IMPORTS_GOODS_SERVICES_REAL_SAAR_USD_APR">"c11965"</definedName>
    <definedName name="IQ_IMPORTS_GOODS_SERVICES_REAL_SAAR_USD_APR_FC">"c11969"</definedName>
    <definedName name="IQ_IMPORTS_GOODS_SERVICES_REAL_SAAR_USD_FC">"c11966"</definedName>
    <definedName name="IQ_IMPORTS_GOODS_SERVICES_REAL_SAAR_USD_POP">"c11963"</definedName>
    <definedName name="IQ_IMPORTS_GOODS_SERVICES_REAL_SAAR_USD_POP_FC">"c11967"</definedName>
    <definedName name="IQ_IMPORTS_GOODS_SERVICES_REAL_SAAR_USD_YOY">"c11964"</definedName>
    <definedName name="IQ_IMPORTS_GOODS_SERVICES_REAL_SAAR_USD_YOY_FC">"c11968"</definedName>
    <definedName name="IQ_IMPORTS_GOODS_SERVICES_REAL_SAAR_YOY">"c11960"</definedName>
    <definedName name="IQ_IMPORTS_GOODS_SERVICES_REAL_SAAR_YOY_FC_UNUSED">"c8304"</definedName>
    <definedName name="IQ_IMPORTS_GOODS_SERVICES_REAL_SAAR_YOY_UNUSED">"c7424"</definedName>
    <definedName name="IQ_IMPORTS_GOODS_SERVICES_REAL_USD">"c11954"</definedName>
    <definedName name="IQ_IMPORTS_GOODS_SERVICES_REAL_USD_APR">"c11957"</definedName>
    <definedName name="IQ_IMPORTS_GOODS_SERVICES_REAL_USD_POP">"c11955"</definedName>
    <definedName name="IQ_IMPORTS_GOODS_SERVICES_REAL_USD_YOY">"c11956"</definedName>
    <definedName name="IQ_IMPORTS_GOODS_SERVICES_REAL_YOY">"c7425"</definedName>
    <definedName name="IQ_IMPORTS_GOODS_SERVICES_REAL_YOY_FC">"c8305"</definedName>
    <definedName name="IQ_IMPORTS_GOODS_SERVICES_SAAR">"c6890"</definedName>
    <definedName name="IQ_IMPORTS_GOODS_SERVICES_SAAR_APR">"c7550"</definedName>
    <definedName name="IQ_IMPORTS_GOODS_SERVICES_SAAR_APR_FC">"c8430"</definedName>
    <definedName name="IQ_IMPORTS_GOODS_SERVICES_SAAR_FC">"c7770"</definedName>
    <definedName name="IQ_IMPORTS_GOODS_SERVICES_SAAR_POP">"c7110"</definedName>
    <definedName name="IQ_IMPORTS_GOODS_SERVICES_SAAR_POP_FC">"c7990"</definedName>
    <definedName name="IQ_IMPORTS_GOODS_SERVICES_SAAR_YOY">"c7330"</definedName>
    <definedName name="IQ_IMPORTS_GOODS_SERVICES_SAAR_YOY_FC">"c8210"</definedName>
    <definedName name="IQ_IMPORTS_GOODS_SERVICES_UNUSED">"c6889"</definedName>
    <definedName name="IQ_IMPORTS_GOODS_SERVICES_USD">"c11842"</definedName>
    <definedName name="IQ_IMPORTS_GOODS_SERVICES_USD_APR">"c11845"</definedName>
    <definedName name="IQ_IMPORTS_GOODS_SERVICES_USD_POP">"c11843"</definedName>
    <definedName name="IQ_IMPORTS_GOODS_SERVICES_USD_YOY">"c11844"</definedName>
    <definedName name="IQ_IMPORTS_GOODS_SERVICES_YOY_FC_UNUSED">"c8209"</definedName>
    <definedName name="IQ_IMPORTS_GOODS_SERVICES_YOY_UNUSED">"c7329"</definedName>
    <definedName name="IQ_IMPORTS_GOODS_USD_APR_FC">"c11841"</definedName>
    <definedName name="IQ_IMPORTS_GOODS_USD_FC">"c11838"</definedName>
    <definedName name="IQ_IMPORTS_GOODS_USD_POP_FC">"c11839"</definedName>
    <definedName name="IQ_IMPORTS_GOODS_USD_YOY_FC">"c11840"</definedName>
    <definedName name="IQ_IMPORTS_GOODS_YOY">"c7327"</definedName>
    <definedName name="IQ_IMPORTS_GOODS_YOY_FC">"c8207"</definedName>
    <definedName name="IQ_IMPORTS_NONFACTOR_SERVICES">"c6892"</definedName>
    <definedName name="IQ_IMPORTS_NONFACTOR_SERVICES_APR">"c7552"</definedName>
    <definedName name="IQ_IMPORTS_NONFACTOR_SERVICES_APR_FC">"c8432"</definedName>
    <definedName name="IQ_IMPORTS_NONFACTOR_SERVICES_FC">"c7772"</definedName>
    <definedName name="IQ_IMPORTS_NONFACTOR_SERVICES_POP">"c7112"</definedName>
    <definedName name="IQ_IMPORTS_NONFACTOR_SERVICES_POP_FC">"c7992"</definedName>
    <definedName name="IQ_IMPORTS_NONFACTOR_SERVICES_SAAR">"c6893"</definedName>
    <definedName name="IQ_IMPORTS_NONFACTOR_SERVICES_SAAR_APR">"c7553"</definedName>
    <definedName name="IQ_IMPORTS_NONFACTOR_SERVICES_SAAR_APR_FC">"c8433"</definedName>
    <definedName name="IQ_IMPORTS_NONFACTOR_SERVICES_SAAR_FC">"c7773"</definedName>
    <definedName name="IQ_IMPORTS_NONFACTOR_SERVICES_SAAR_POP">"c7113"</definedName>
    <definedName name="IQ_IMPORTS_NONFACTOR_SERVICES_SAAR_POP_FC">"c7993"</definedName>
    <definedName name="IQ_IMPORTS_NONFACTOR_SERVICES_SAAR_USD_APR_FC">"c11857"</definedName>
    <definedName name="IQ_IMPORTS_NONFACTOR_SERVICES_SAAR_USD_FC">"c11854"</definedName>
    <definedName name="IQ_IMPORTS_NONFACTOR_SERVICES_SAAR_USD_POP_FC">"c11855"</definedName>
    <definedName name="IQ_IMPORTS_NONFACTOR_SERVICES_SAAR_USD_YOY_FC">"c11856"</definedName>
    <definedName name="IQ_IMPORTS_NONFACTOR_SERVICES_SAAR_YOY">"c7333"</definedName>
    <definedName name="IQ_IMPORTS_NONFACTOR_SERVICES_SAAR_YOY_FC">"c8213"</definedName>
    <definedName name="IQ_IMPORTS_NONFACTOR_SERVICES_USD_APR_FC">"c11853"</definedName>
    <definedName name="IQ_IMPORTS_NONFACTOR_SERVICES_USD_FC">"c11850"</definedName>
    <definedName name="IQ_IMPORTS_NONFACTOR_SERVICES_USD_POP_FC">"c11851"</definedName>
    <definedName name="IQ_IMPORTS_NONFACTOR_SERVICES_USD_YOY_FC">"c11852"</definedName>
    <definedName name="IQ_IMPORTS_NONFACTOR_SERVICES_YOY">"c7332"</definedName>
    <definedName name="IQ_IMPORTS_NONFACTOR_SERVICES_YOY_FC">"c8212"</definedName>
    <definedName name="IQ_IMPORTS_SERVICES">"c11858"</definedName>
    <definedName name="IQ_IMPORTS_SERVICES_APR">"c11861"</definedName>
    <definedName name="IQ_IMPORTS_SERVICES_POP">"c11859"</definedName>
    <definedName name="IQ_IMPORTS_SERVICES_REAL">"c6986"</definedName>
    <definedName name="IQ_IMPORTS_SERVICES_REAL_APR">"c7646"</definedName>
    <definedName name="IQ_IMPORTS_SERVICES_REAL_APR_FC">"c8526"</definedName>
    <definedName name="IQ_IMPORTS_SERVICES_REAL_FC">"c7866"</definedName>
    <definedName name="IQ_IMPORTS_SERVICES_REAL_POP">"c7206"</definedName>
    <definedName name="IQ_IMPORTS_SERVICES_REAL_POP_FC">"c8086"</definedName>
    <definedName name="IQ_IMPORTS_SERVICES_REAL_YOY">"c7426"</definedName>
    <definedName name="IQ_IMPORTS_SERVICES_REAL_YOY_FC">"c8306"</definedName>
    <definedName name="IQ_IMPORTS_SERVICES_YOY">"c11860"</definedName>
    <definedName name="IQ_IMPUT_OPER_LEASE_DEPR">"c2987"</definedName>
    <definedName name="IQ_IMPUT_OPER_LEASE_INT_EXP">"c2986"</definedName>
    <definedName name="IQ_INC_AFTER_TAX">"c1598"</definedName>
    <definedName name="IQ_INC_AVAIL_EXCL">"c1395"</definedName>
    <definedName name="IQ_INC_AVAIL_INCL">"c1396"</definedName>
    <definedName name="IQ_INC_BEFORE_TAX">"c1375"</definedName>
    <definedName name="IQ_INC_DOM_LOANS_FFIEC">"c12975"</definedName>
    <definedName name="IQ_INC_EQUITY">"c549"</definedName>
    <definedName name="IQ_INC_EQUITY_BR">"c550"</definedName>
    <definedName name="IQ_INC_EQUITY_CF">"c551"</definedName>
    <definedName name="IQ_INC_EQUITY_FIN">"c552"</definedName>
    <definedName name="IQ_INC_EQUITY_INS">"c553"</definedName>
    <definedName name="IQ_INC_EQUITY_RE">"c6222"</definedName>
    <definedName name="IQ_INC_EQUITY_REC_BNK">"c554"</definedName>
    <definedName name="IQ_INC_EQUITY_REIT">"c555"</definedName>
    <definedName name="IQ_INC_EQUITY_REV_BNK">"c556"</definedName>
    <definedName name="IQ_INC_EQUITY_UTI">"c557"</definedName>
    <definedName name="IQ_INC_REAL_ESTATE_REC">"c558"</definedName>
    <definedName name="IQ_INC_REAL_ESTATE_REV">"c559"</definedName>
    <definedName name="IQ_INC_TAX">"c560"</definedName>
    <definedName name="IQ_INC_TAX_EXCL">"c1599"</definedName>
    <definedName name="IQ_INC_TAX_PAY_CURRENT">"c561"</definedName>
    <definedName name="IQ_INC_TRADE_ACT">"c562"</definedName>
    <definedName name="IQ_INCIDENTAL_CHANGES_BUSINESS_COMBINATIONS_FDIC">"c6502"</definedName>
    <definedName name="IQ_INCOME_BEFORE_EXTRA_FDIC">"c6585"</definedName>
    <definedName name="IQ_INCOME_CHECKS_FFIEC">"c13040"</definedName>
    <definedName name="IQ_INCOME_EARNED_FDIC">"c6359"</definedName>
    <definedName name="IQ_INCOME_FIDUCIARY_ACTIVITIES_FFIEC">"c13002"</definedName>
    <definedName name="IQ_INCOME_LEASE_FINANCING_REC_FFIEC">"c12980"</definedName>
    <definedName name="IQ_INCOME_LOANS_LEASES_TAX_EXEMPT_FFIEC">"c13038"</definedName>
    <definedName name="IQ_INCOME_OTHER_INSURANCE_ACTIVITIES_FFIEC">"c13009"</definedName>
    <definedName name="IQ_INCOME_SALE_MUTUAL_FUNDS_DOM_FFIEC">"c13069"</definedName>
    <definedName name="IQ_INCOME_SECURITIES_TAX_EXEMPT_FFIEC">"c13039"</definedName>
    <definedName name="IQ_INCOME_TAXES_FDIC">"c6582"</definedName>
    <definedName name="IQ_INCOME_TAXES_FFIEC">"c13030"</definedName>
    <definedName name="IQ_INCREASE_INT_INCOME_FFIEC">"c13063"</definedName>
    <definedName name="IQ_INDEX_LEADING_IND">"c6894"</definedName>
    <definedName name="IQ_INDEX_LEADING_IND_APR">"c7554"</definedName>
    <definedName name="IQ_INDEX_LEADING_IND_APR_FC">"c8434"</definedName>
    <definedName name="IQ_INDEX_LEADING_IND_FC">"c7774"</definedName>
    <definedName name="IQ_INDEX_LEADING_IND_POP">"c7114"</definedName>
    <definedName name="IQ_INDEX_LEADING_IND_POP_FC">"c7994"</definedName>
    <definedName name="IQ_INDEX_LEADING_IND_YOY">"c7334"</definedName>
    <definedName name="IQ_INDEX_LEADING_IND_YOY_FC">"c8214"</definedName>
    <definedName name="IQ_INDICATED_ATTRIB_ORE_RESOURCES_ALUM">"c9238"</definedName>
    <definedName name="IQ_INDICATED_ATTRIB_ORE_RESOURCES_COP">"c9182"</definedName>
    <definedName name="IQ_INDICATED_ATTRIB_ORE_RESOURCES_DIAM">"c9662"</definedName>
    <definedName name="IQ_INDICATED_ATTRIB_ORE_RESOURCES_GOLD">"c9023"</definedName>
    <definedName name="IQ_INDICATED_ATTRIB_ORE_RESOURCES_IRON">"c9397"</definedName>
    <definedName name="IQ_INDICATED_ATTRIB_ORE_RESOURCES_LEAD">"c9450"</definedName>
    <definedName name="IQ_INDICATED_ATTRIB_ORE_RESOURCES_MANG">"c9503"</definedName>
    <definedName name="IQ_INDICATED_ATTRIB_ORE_RESOURCES_MOLYB">"c9715"</definedName>
    <definedName name="IQ_INDICATED_ATTRIB_ORE_RESOURCES_NICK">"c9291"</definedName>
    <definedName name="IQ_INDICATED_ATTRIB_ORE_RESOURCES_PLAT">"c9129"</definedName>
    <definedName name="IQ_INDICATED_ATTRIB_ORE_RESOURCES_SILVER">"c9076"</definedName>
    <definedName name="IQ_INDICATED_ATTRIB_ORE_RESOURCES_TITAN">"c9556"</definedName>
    <definedName name="IQ_INDICATED_ATTRIB_ORE_RESOURCES_URAN">"c9609"</definedName>
    <definedName name="IQ_INDICATED_ATTRIB_ORE_RESOURCES_ZINC">"c9344"</definedName>
    <definedName name="IQ_INDICATED_ORE_RESOURCES_ALUM">"c9224"</definedName>
    <definedName name="IQ_INDICATED_ORE_RESOURCES_COP">"c9168"</definedName>
    <definedName name="IQ_INDICATED_ORE_RESOURCES_DIAM">"c9648"</definedName>
    <definedName name="IQ_INDICATED_ORE_RESOURCES_GOLD">"c9009"</definedName>
    <definedName name="IQ_INDICATED_ORE_RESOURCES_IRON">"c9383"</definedName>
    <definedName name="IQ_INDICATED_ORE_RESOURCES_LEAD">"c9436"</definedName>
    <definedName name="IQ_INDICATED_ORE_RESOURCES_MANG">"c9489"</definedName>
    <definedName name="IQ_INDICATED_ORE_RESOURCES_MOLYB">"c9701"</definedName>
    <definedName name="IQ_INDICATED_ORE_RESOURCES_NICK">"c9277"</definedName>
    <definedName name="IQ_INDICATED_ORE_RESOURCES_PLAT">"c9115"</definedName>
    <definedName name="IQ_INDICATED_ORE_RESOURCES_SILVER">"c9062"</definedName>
    <definedName name="IQ_INDICATED_ORE_RESOURCES_TITAN">"c9542"</definedName>
    <definedName name="IQ_INDICATED_ORE_RESOURCES_URAN">"c9595"</definedName>
    <definedName name="IQ_INDICATED_ORE_RESOURCES_ZINC">"c9330"</definedName>
    <definedName name="IQ_INDICATED_RECOV_ATTRIB_RESOURCES_ALUM">"c9243"</definedName>
    <definedName name="IQ_INDICATED_RECOV_ATTRIB_RESOURCES_COAL">"c9817"</definedName>
    <definedName name="IQ_INDICATED_RECOV_ATTRIB_RESOURCES_COP">"c9187"</definedName>
    <definedName name="IQ_INDICATED_RECOV_ATTRIB_RESOURCES_DIAM">"c9667"</definedName>
    <definedName name="IQ_INDICATED_RECOV_ATTRIB_RESOURCES_GOLD">"c9028"</definedName>
    <definedName name="IQ_INDICATED_RECOV_ATTRIB_RESOURCES_IRON">"c9402"</definedName>
    <definedName name="IQ_INDICATED_RECOV_ATTRIB_RESOURCES_LEAD">"c9455"</definedName>
    <definedName name="IQ_INDICATED_RECOV_ATTRIB_RESOURCES_MANG">"c9508"</definedName>
    <definedName name="IQ_INDICATED_RECOV_ATTRIB_RESOURCES_MET_COAL">"c9757"</definedName>
    <definedName name="IQ_INDICATED_RECOV_ATTRIB_RESOURCES_MOLYB">"c9720"</definedName>
    <definedName name="IQ_INDICATED_RECOV_ATTRIB_RESOURCES_NICK">"c9296"</definedName>
    <definedName name="IQ_INDICATED_RECOV_ATTRIB_RESOURCES_PLAT">"c9134"</definedName>
    <definedName name="IQ_INDICATED_RECOV_ATTRIB_RESOURCES_SILVER">"c9081"</definedName>
    <definedName name="IQ_INDICATED_RECOV_ATTRIB_RESOURCES_STEAM">"c9787"</definedName>
    <definedName name="IQ_INDICATED_RECOV_ATTRIB_RESOURCES_TITAN">"c9561"</definedName>
    <definedName name="IQ_INDICATED_RECOV_ATTRIB_RESOURCES_URAN">"c9614"</definedName>
    <definedName name="IQ_INDICATED_RECOV_ATTRIB_RESOURCES_ZINC">"c9349"</definedName>
    <definedName name="IQ_INDICATED_RECOV_RESOURCES_ALUM">"c9233"</definedName>
    <definedName name="IQ_INDICATED_RECOV_RESOURCES_COAL">"c9812"</definedName>
    <definedName name="IQ_INDICATED_RECOV_RESOURCES_COP">"c9177"</definedName>
    <definedName name="IQ_INDICATED_RECOV_RESOURCES_DIAM">"c9657"</definedName>
    <definedName name="IQ_INDICATED_RECOV_RESOURCES_GOLD">"c9018"</definedName>
    <definedName name="IQ_INDICATED_RECOV_RESOURCES_IRON">"c9392"</definedName>
    <definedName name="IQ_INDICATED_RECOV_RESOURCES_LEAD">"c9445"</definedName>
    <definedName name="IQ_INDICATED_RECOV_RESOURCES_MANG">"c9498"</definedName>
    <definedName name="IQ_INDICATED_RECOV_RESOURCES_MET_COAL">"c9752"</definedName>
    <definedName name="IQ_INDICATED_RECOV_RESOURCES_MOLYB">"c9710"</definedName>
    <definedName name="IQ_INDICATED_RECOV_RESOURCES_NICK">"c9286"</definedName>
    <definedName name="IQ_INDICATED_RECOV_RESOURCES_PLAT">"c9124"</definedName>
    <definedName name="IQ_INDICATED_RECOV_RESOURCES_SILVER">"c9071"</definedName>
    <definedName name="IQ_INDICATED_RECOV_RESOURCES_STEAM">"c9782"</definedName>
    <definedName name="IQ_INDICATED_RECOV_RESOURCES_TITAN">"c9551"</definedName>
    <definedName name="IQ_INDICATED_RECOV_RESOURCES_URAN">"c9604"</definedName>
    <definedName name="IQ_INDICATED_RECOV_RESOURCES_ZINC">"c9339"</definedName>
    <definedName name="IQ_INDICATED_RESOURCES_CALORIFIC_VALUE_COAL">"c9807"</definedName>
    <definedName name="IQ_INDICATED_RESOURCES_CALORIFIC_VALUE_MET_COAL">"c9747"</definedName>
    <definedName name="IQ_INDICATED_RESOURCES_CALORIFIC_VALUE_STEAM">"c9777"</definedName>
    <definedName name="IQ_INDICATED_RESOURCES_GRADE_ALUM">"c9225"</definedName>
    <definedName name="IQ_INDICATED_RESOURCES_GRADE_COP">"c9169"</definedName>
    <definedName name="IQ_INDICATED_RESOURCES_GRADE_DIAM">"c9649"</definedName>
    <definedName name="IQ_INDICATED_RESOURCES_GRADE_GOLD">"c9010"</definedName>
    <definedName name="IQ_INDICATED_RESOURCES_GRADE_IRON">"c9384"</definedName>
    <definedName name="IQ_INDICATED_RESOURCES_GRADE_LEAD">"c9437"</definedName>
    <definedName name="IQ_INDICATED_RESOURCES_GRADE_MANG">"c9490"</definedName>
    <definedName name="IQ_INDICATED_RESOURCES_GRADE_MOLYB">"c9702"</definedName>
    <definedName name="IQ_INDICATED_RESOURCES_GRADE_NICK">"c9278"</definedName>
    <definedName name="IQ_INDICATED_RESOURCES_GRADE_PLAT">"c9116"</definedName>
    <definedName name="IQ_INDICATED_RESOURCES_GRADE_SILVER">"c9063"</definedName>
    <definedName name="IQ_INDICATED_RESOURCES_GRADE_TITAN">"c9543"</definedName>
    <definedName name="IQ_INDICATED_RESOURCES_GRADE_URAN">"c9596"</definedName>
    <definedName name="IQ_INDICATED_RESOURCES_GRADE_ZINC">"c9331"</definedName>
    <definedName name="IQ_INDIVIDUALS_CHARGE_OFFS_FDIC">"c6599"</definedName>
    <definedName name="IQ_INDIVIDUALS_GROSS_LOANS_FFIEC">"c13411"</definedName>
    <definedName name="IQ_INDIVIDUALS_LOANS_FDIC">"c6318"</definedName>
    <definedName name="IQ_INDIVIDUALS_NET_CHARGE_OFFS_FDIC">"c6637"</definedName>
    <definedName name="IQ_INDIVIDUALS_OTHER_LOANS_FDIC">"c6321"</definedName>
    <definedName name="IQ_INDIVIDUALS_PARTNERSHIPS_CORP_DEPOSITS_FOREIGN_FDIC">"c6479"</definedName>
    <definedName name="IQ_INDIVIDUALS_PARTNERSHIPS_CORP_NONTRANSACTION_ACCOUNTS_FDIC">"c6545"</definedName>
    <definedName name="IQ_INDIVIDUALS_PARTNERSHIPS_CORP_TOTAL_DEPOSITS_FDIC">"c6471"</definedName>
    <definedName name="IQ_INDIVIDUALS_PARTNERSHIPS_CORP_TRANSACTION_ACCOUNTS_FDIC">"c6537"</definedName>
    <definedName name="IQ_INDIVIDUALS_RECOVERIES_FDIC">"c6618"</definedName>
    <definedName name="IQ_INDIVIDUALS_RISK_BASED_FFIEC">"c13432"</definedName>
    <definedName name="IQ_INDUSTRIAL_PROD">"c6895"</definedName>
    <definedName name="IQ_INDUSTRIAL_PROD_APR">"c7555"</definedName>
    <definedName name="IQ_INDUSTRIAL_PROD_APR_FC">"c8435"</definedName>
    <definedName name="IQ_INDUSTRIAL_PROD_FC">"c7775"</definedName>
    <definedName name="IQ_INDUSTRIAL_PROD_POP">"c7115"</definedName>
    <definedName name="IQ_INDUSTRIAL_PROD_POP_FC">"c7995"</definedName>
    <definedName name="IQ_INDUSTRIAL_PROD_YOY">"c7335"</definedName>
    <definedName name="IQ_INDUSTRIAL_PROD_YOY_FC">"c8215"</definedName>
    <definedName name="IQ_INDUSTRY">"c3601"</definedName>
    <definedName name="IQ_INDUSTRY_GROUP">"c3602"</definedName>
    <definedName name="IQ_INDUSTRY_SECTOR">"c3603"</definedName>
    <definedName name="IQ_INFERRED_ATTRIB_ORE_RESOURCES_ALUM">"c9240"</definedName>
    <definedName name="IQ_INFERRED_ATTRIB_ORE_RESOURCES_COP">"c9184"</definedName>
    <definedName name="IQ_INFERRED_ATTRIB_ORE_RESOURCES_DIAM">"c9664"</definedName>
    <definedName name="IQ_INFERRED_ATTRIB_ORE_RESOURCES_GOLD">"c9025"</definedName>
    <definedName name="IQ_INFERRED_ATTRIB_ORE_RESOURCES_IRON">"c9399"</definedName>
    <definedName name="IQ_INFERRED_ATTRIB_ORE_RESOURCES_LEAD">"c9452"</definedName>
    <definedName name="IQ_INFERRED_ATTRIB_ORE_RESOURCES_MANG">"c9505"</definedName>
    <definedName name="IQ_INFERRED_ATTRIB_ORE_RESOURCES_MOLYB">"c9717"</definedName>
    <definedName name="IQ_INFERRED_ATTRIB_ORE_RESOURCES_NICK">"c9293"</definedName>
    <definedName name="IQ_INFERRED_ATTRIB_ORE_RESOURCES_PLAT">"c9131"</definedName>
    <definedName name="IQ_INFERRED_ATTRIB_ORE_RESOURCES_SILVER">"c9078"</definedName>
    <definedName name="IQ_INFERRED_ATTRIB_ORE_RESOURCES_TITAN">"c9558"</definedName>
    <definedName name="IQ_INFERRED_ATTRIB_ORE_RESOURCES_URAN">"c9611"</definedName>
    <definedName name="IQ_INFERRED_ATTRIB_ORE_RESOURCES_ZINC">"c9346"</definedName>
    <definedName name="IQ_INFERRED_ORE_RESOURCES_ALUM">"c9228"</definedName>
    <definedName name="IQ_INFERRED_ORE_RESOURCES_COP">"c9172"</definedName>
    <definedName name="IQ_INFERRED_ORE_RESOURCES_DIAM">"c9652"</definedName>
    <definedName name="IQ_INFERRED_ORE_RESOURCES_GOLD">"c9013"</definedName>
    <definedName name="IQ_INFERRED_ORE_RESOURCES_IRON">"c9387"</definedName>
    <definedName name="IQ_INFERRED_ORE_RESOURCES_LEAD">"c9440"</definedName>
    <definedName name="IQ_INFERRED_ORE_RESOURCES_MANG">"c9493"</definedName>
    <definedName name="IQ_INFERRED_ORE_RESOURCES_MOLYB">"c9705"</definedName>
    <definedName name="IQ_INFERRED_ORE_RESOURCES_NICK">"c9281"</definedName>
    <definedName name="IQ_INFERRED_ORE_RESOURCES_PLAT">"c9119"</definedName>
    <definedName name="IQ_INFERRED_ORE_RESOURCES_SILVER">"c9066"</definedName>
    <definedName name="IQ_INFERRED_ORE_RESOURCES_TITAN">"c9546"</definedName>
    <definedName name="IQ_INFERRED_ORE_RESOURCES_URAN">"c9599"</definedName>
    <definedName name="IQ_INFERRED_ORE_RESOURCES_ZINC">"c9334"</definedName>
    <definedName name="IQ_INFERRED_RECOV_ATTRIB_RESOURCES_ALUM">"c9245"</definedName>
    <definedName name="IQ_INFERRED_RECOV_ATTRIB_RESOURCES_COAL">"c9819"</definedName>
    <definedName name="IQ_INFERRED_RECOV_ATTRIB_RESOURCES_COP">"c9189"</definedName>
    <definedName name="IQ_INFERRED_RECOV_ATTRIB_RESOURCES_DIAM">"c9669"</definedName>
    <definedName name="IQ_INFERRED_RECOV_ATTRIB_RESOURCES_GOLD">"c9030"</definedName>
    <definedName name="IQ_INFERRED_RECOV_ATTRIB_RESOURCES_IRON">"c9404"</definedName>
    <definedName name="IQ_INFERRED_RECOV_ATTRIB_RESOURCES_LEAD">"c9457"</definedName>
    <definedName name="IQ_INFERRED_RECOV_ATTRIB_RESOURCES_MANG">"c9510"</definedName>
    <definedName name="IQ_INFERRED_RECOV_ATTRIB_RESOURCES_MET_COAL">"c9759"</definedName>
    <definedName name="IQ_INFERRED_RECOV_ATTRIB_RESOURCES_MOLYB">"c9722"</definedName>
    <definedName name="IQ_INFERRED_RECOV_ATTRIB_RESOURCES_NICK">"c9298"</definedName>
    <definedName name="IQ_INFERRED_RECOV_ATTRIB_RESOURCES_PLAT">"c9136"</definedName>
    <definedName name="IQ_INFERRED_RECOV_ATTRIB_RESOURCES_SILVER">"c9083"</definedName>
    <definedName name="IQ_INFERRED_RECOV_ATTRIB_RESOURCES_STEAM">"c9789"</definedName>
    <definedName name="IQ_INFERRED_RECOV_ATTRIB_RESOURCES_TITAN">"c9563"</definedName>
    <definedName name="IQ_INFERRED_RECOV_ATTRIB_RESOURCES_URAN">"c9616"</definedName>
    <definedName name="IQ_INFERRED_RECOV_ATTRIB_RESOURCES_ZINC">"c9351"</definedName>
    <definedName name="IQ_INFERRED_RECOV_RESOURCES_ALUM">"c9235"</definedName>
    <definedName name="IQ_INFERRED_RECOV_RESOURCES_COAL">"c9814"</definedName>
    <definedName name="IQ_INFERRED_RECOV_RESOURCES_COP">"c9179"</definedName>
    <definedName name="IQ_INFERRED_RECOV_RESOURCES_DIAM">"c9659"</definedName>
    <definedName name="IQ_INFERRED_RECOV_RESOURCES_GOLD">"c9020"</definedName>
    <definedName name="IQ_INFERRED_RECOV_RESOURCES_IRON">"c9394"</definedName>
    <definedName name="IQ_INFERRED_RECOV_RESOURCES_LEAD">"c9447"</definedName>
    <definedName name="IQ_INFERRED_RECOV_RESOURCES_MANG">"c9500"</definedName>
    <definedName name="IQ_INFERRED_RECOV_RESOURCES_MET_COAL">"c9754"</definedName>
    <definedName name="IQ_INFERRED_RECOV_RESOURCES_MOLYB">"c9712"</definedName>
    <definedName name="IQ_INFERRED_RECOV_RESOURCES_NICK">"c9288"</definedName>
    <definedName name="IQ_INFERRED_RECOV_RESOURCES_PLAT">"c9126"</definedName>
    <definedName name="IQ_INFERRED_RECOV_RESOURCES_SILVER">"c9073"</definedName>
    <definedName name="IQ_INFERRED_RECOV_RESOURCES_STEAM">"c9784"</definedName>
    <definedName name="IQ_INFERRED_RECOV_RESOURCES_TITAN">"c9553"</definedName>
    <definedName name="IQ_INFERRED_RECOV_RESOURCES_URAN">"c9606"</definedName>
    <definedName name="IQ_INFERRED_RECOV_RESOURCES_ZINC">"c9341"</definedName>
    <definedName name="IQ_INFERRED_RESOURCES_CALORIFIC_VALUE_COAL">"c9809"</definedName>
    <definedName name="IQ_INFERRED_RESOURCES_CALORIFIC_VALUE_MET_COAL">"c9749"</definedName>
    <definedName name="IQ_INFERRED_RESOURCES_CALORIFIC_VALUE_STEAM">"c9779"</definedName>
    <definedName name="IQ_INFERRED_RESOURCES_GRADE_ALUM">"c9229"</definedName>
    <definedName name="IQ_INFERRED_RESOURCES_GRADE_COP">"c9173"</definedName>
    <definedName name="IQ_INFERRED_RESOURCES_GRADE_DIAM">"c9653"</definedName>
    <definedName name="IQ_INFERRED_RESOURCES_GRADE_GOLD">"c9014"</definedName>
    <definedName name="IQ_INFERRED_RESOURCES_GRADE_IRON">"c9388"</definedName>
    <definedName name="IQ_INFERRED_RESOURCES_GRADE_LEAD">"c9441"</definedName>
    <definedName name="IQ_INFERRED_RESOURCES_GRADE_MANG">"c9494"</definedName>
    <definedName name="IQ_INFERRED_RESOURCES_GRADE_MOLYB">"c9706"</definedName>
    <definedName name="IQ_INFERRED_RESOURCES_GRADE_NICK">"c9282"</definedName>
    <definedName name="IQ_INFERRED_RESOURCES_GRADE_PLAT">"c9120"</definedName>
    <definedName name="IQ_INFERRED_RESOURCES_GRADE_SILVER">"c9067"</definedName>
    <definedName name="IQ_INFERRED_RESOURCES_GRADE_TITAN">"c9547"</definedName>
    <definedName name="IQ_INFERRED_RESOURCES_GRADE_URAN">"c9600"</definedName>
    <definedName name="IQ_INFERRED_RESOURCES_GRADE_ZINC">"c9335"</definedName>
    <definedName name="IQ_INFLATION_RATE">"c6899"</definedName>
    <definedName name="IQ_INFLATION_RATE_CORE">"c11783"</definedName>
    <definedName name="IQ_INFLATION_RATE_CORE_POP">"c11784"</definedName>
    <definedName name="IQ_INFLATION_RATE_CORE_YOY">"c11785"</definedName>
    <definedName name="IQ_INFLATION_RATE_FC">"c7779"</definedName>
    <definedName name="IQ_INFLATION_RATE_POP">"c7119"</definedName>
    <definedName name="IQ_INFLATION_RATE_POP_FC">"c7999"</definedName>
    <definedName name="IQ_INFLATION_RATE_YOY">"c7339"</definedName>
    <definedName name="IQ_INFLATION_RATE_YOY_FC">"c8219"</definedName>
    <definedName name="IQ_INITIAL_CLAIMS">"c6900"</definedName>
    <definedName name="IQ_INITIAL_CLAIMS_APR">"c7560"</definedName>
    <definedName name="IQ_INITIAL_CLAIMS_APR_FC">"c8440"</definedName>
    <definedName name="IQ_INITIAL_CLAIMS_FC">"c7780"</definedName>
    <definedName name="IQ_INITIAL_CLAIMS_POP">"c7120"</definedName>
    <definedName name="IQ_INITIAL_CLAIMS_POP_FC">"c8000"</definedName>
    <definedName name="IQ_INS_ANNUITY_LIAB">"c563"</definedName>
    <definedName name="IQ_INS_ANNUITY_REV">"c2788"</definedName>
    <definedName name="IQ_INS_DIV_EXP">"c564"</definedName>
    <definedName name="IQ_INS_DIV_REV">"c565"</definedName>
    <definedName name="IQ_INS_IN_FORCE">"c566"</definedName>
    <definedName name="IQ_INS_LIAB">"c567"</definedName>
    <definedName name="IQ_INS_POLICY_EXP">"c568"</definedName>
    <definedName name="IQ_INS_REV">"c569"</definedName>
    <definedName name="IQ_INS_SETTLE">"c570"</definedName>
    <definedName name="IQ_INS_SETTLE_BNK">"c571"</definedName>
    <definedName name="IQ_INS_SETTLE_BR">"c572"</definedName>
    <definedName name="IQ_INS_SETTLE_FIN">"c573"</definedName>
    <definedName name="IQ_INS_SETTLE_INS">"c574"</definedName>
    <definedName name="IQ_INS_SETTLE_RE">"c6223"</definedName>
    <definedName name="IQ_INS_SETTLE_REIT">"c575"</definedName>
    <definedName name="IQ_INS_SETTLE_UTI">"c576"</definedName>
    <definedName name="IQ_INSIDER_3MTH_BOUGHT_PCT">"c1534"</definedName>
    <definedName name="IQ_INSIDER_3MTH_NET_PCT">"c1535"</definedName>
    <definedName name="IQ_INSIDER_3MTH_SOLD_PCT">"c1533"</definedName>
    <definedName name="IQ_INSIDER_6MTH_BOUGHT_PCT">"c1537"</definedName>
    <definedName name="IQ_INSIDER_6MTH_NET_PCT">"c1538"</definedName>
    <definedName name="IQ_INSIDER_6MTH_SOLD_PCT">"c1536"</definedName>
    <definedName name="IQ_INSIDER_LOANS_FDIC">"c6365"</definedName>
    <definedName name="IQ_INSIDER_OVER_TOTAL">"c1581"</definedName>
    <definedName name="IQ_INSIDER_OWNER">"c577"</definedName>
    <definedName name="IQ_INSIDER_PERCENT">"c578"</definedName>
    <definedName name="IQ_INSIDER_SHARES">"c579"</definedName>
    <definedName name="IQ_INST_DEPOSITS">"c89"</definedName>
    <definedName name="IQ_INSTITUTIONAL_OVER_TOTAL">"c1580"</definedName>
    <definedName name="IQ_INSTITUTIONAL_OWNER">"c580"</definedName>
    <definedName name="IQ_INSTITUTIONAL_PERCENT">"c581"</definedName>
    <definedName name="IQ_INSTITUTIONAL_SHARES">"c582"</definedName>
    <definedName name="IQ_INSTITUTIONS_EARNINGS_GAINS_FDIC">"c6723"</definedName>
    <definedName name="IQ_INSUR_RECEIV">"c1600"</definedName>
    <definedName name="IQ_INSURANCE_COMMISSION_FEES_FDIC">"c6670"</definedName>
    <definedName name="IQ_INSURANCE_REINSURANCE_UNDERWRITING_INCOME_FFIEC">"c13008"</definedName>
    <definedName name="IQ_INSURANCE_REV_OPERATING_INC_FFIEC">"c13387"</definedName>
    <definedName name="IQ_INSURANCE_UNDERWRITING_INCOME_FDIC">"c6671"</definedName>
    <definedName name="IQ_INT_BEARING_DEPOSITS">"c1166"</definedName>
    <definedName name="IQ_INT_BEARING_FUNDS_AVG_ASSETS_FFIEC">"c13355"</definedName>
    <definedName name="IQ_INT_BEARING_LIABILITIES_REPRICE_ASSETS_TOT_FFIEC">"c13452"</definedName>
    <definedName name="IQ_INT_BORROW">"c583"</definedName>
    <definedName name="IQ_INT_DEMAND_NOTES_FDIC">"c6567"</definedName>
    <definedName name="IQ_INT_DEPOSITS">"c584"</definedName>
    <definedName name="IQ_INT_DEPOSITS_DOM_FFIEC">"c12852"</definedName>
    <definedName name="IQ_INT_DEPOSITS_DOM_QUARTERLY_AVG_FFIEC">"c13088"</definedName>
    <definedName name="IQ_INT_DEPOSITS_FOREIGN_FFIEC">"c12855"</definedName>
    <definedName name="IQ_INT_DEPOSITS_FOREIGN_QUARTERLY_AVG_FFIEC">"c13089"</definedName>
    <definedName name="IQ_INT_DIV_INC">"c585"</definedName>
    <definedName name="IQ_INT_DIV_INC_MBS_FFIEC">"c12984"</definedName>
    <definedName name="IQ_INT_DIV_INC_SECURITIES_FFIEC">"c12982"</definedName>
    <definedName name="IQ_INT_DIV_INC_SECURITIES_OTHER_FFIEC">"c12985"</definedName>
    <definedName name="IQ_INT_DIV_INC_TREASURY_SECURITIES_FFIEC">"c12983"</definedName>
    <definedName name="IQ_INT_DOMESTIC_DEPOSITS_FDIC">"c6564"</definedName>
    <definedName name="IQ_INT_EXP_AVG_ASSETS_FFIEC">"c13357"</definedName>
    <definedName name="IQ_INT_EXP_BR">"c586"</definedName>
    <definedName name="IQ_INT_EXP_COVERAGE">"c587"</definedName>
    <definedName name="IQ_INT_EXP_EARNING_ASSETS_FFIEC">"c13376"</definedName>
    <definedName name="IQ_INT_EXP_FED_FUNDS_PURCHASED_FFIEC">"c12996"</definedName>
    <definedName name="IQ_INT_EXP_FIN">"c588"</definedName>
    <definedName name="IQ_INT_EXP_INCL_CAP">"c2988"</definedName>
    <definedName name="IQ_INT_EXP_INS">"c589"</definedName>
    <definedName name="IQ_INT_EXP_LTD">"c2086"</definedName>
    <definedName name="IQ_INT_EXP_RE">"c6224"</definedName>
    <definedName name="IQ_INT_EXP_REIT">"c590"</definedName>
    <definedName name="IQ_INT_EXP_TOTAL">"c591"</definedName>
    <definedName name="IQ_INT_EXP_TOTAL_BNK_SUBTOTAL_AP">"c8977"</definedName>
    <definedName name="IQ_INT_EXP_TOTAL_FDIC">"c6569"</definedName>
    <definedName name="IQ_INT_EXP_UTI">"c592"</definedName>
    <definedName name="IQ_INT_FED_FUNDS_FDIC">"c6566"</definedName>
    <definedName name="IQ_INT_FEE_INC_LOANS_1_4_DOM_FFIEC">"c12976"</definedName>
    <definedName name="IQ_INT_FEE_INC_LOANS_DOM_FFIEC">"c13335"</definedName>
    <definedName name="IQ_INT_FEE_INC_LOANS_FOREIGN_FFIEC">"c12979"</definedName>
    <definedName name="IQ_INT_FEE_INC_LOANS_OTHER_DOM_FFIEC">"c12978"</definedName>
    <definedName name="IQ_INT_FEE_INC_SECURED_RE_DOM_FFIEC">"c12977"</definedName>
    <definedName name="IQ_INT_FEE_INCOME_FFIEC">"c12974"</definedName>
    <definedName name="IQ_INT_FOREIGN_DEPOSITS_FDIC">"c6565"</definedName>
    <definedName name="IQ_INT_INC_AVG_ASSETS_FFIEC">"c13356"</definedName>
    <definedName name="IQ_INT_INC_BR">"c593"</definedName>
    <definedName name="IQ_INT_INC_DEPOSITORY_INST_FDIC">"c6558"</definedName>
    <definedName name="IQ_INT_INC_DOM_LOANS_FDIC">"c6555"</definedName>
    <definedName name="IQ_INT_INC_DUE_DEPOSITORY_INSTITUTIONS_FFIEC">"c12981"</definedName>
    <definedName name="IQ_INT_INC_EARNING_ASSETS_FFIEC">"c13375"</definedName>
    <definedName name="IQ_INT_INC_FED_FUNDS_FDIC">"c6561"</definedName>
    <definedName name="IQ_INT_INC_FED_FUNDS_SOLD_FFIEC">"c12987"</definedName>
    <definedName name="IQ_INT_INC_FIN">"c594"</definedName>
    <definedName name="IQ_INT_INC_FOREIGN_LOANS_FDIC">"c6556"</definedName>
    <definedName name="IQ_INT_INC_INVEST">"c595"</definedName>
    <definedName name="IQ_INT_INC_LEASE_RECEIVABLES_FDIC">"c6557"</definedName>
    <definedName name="IQ_INT_INC_LOANS">"c596"</definedName>
    <definedName name="IQ_INT_INC_OTHER_FDIC">"c6562"</definedName>
    <definedName name="IQ_INT_INC_RE">"c6225"</definedName>
    <definedName name="IQ_INT_INC_REIT">"c597"</definedName>
    <definedName name="IQ_INT_INC_SECURITIES_FDIC">"c6559"</definedName>
    <definedName name="IQ_INT_INC_TE_AVG_ASSETS_FFIEC">"c13358"</definedName>
    <definedName name="IQ_INT_INC_TE_EARNING_ASSETS_FFIEC">"c13377"</definedName>
    <definedName name="IQ_INT_INC_TOTAL">"c598"</definedName>
    <definedName name="IQ_INT_INC_TOTAL_BNK_SUBTOTAL_AP">"c8976"</definedName>
    <definedName name="IQ_INT_INC_TOTAL_FDIC">"c6563"</definedName>
    <definedName name="IQ_INT_INC_TRADING_ACCOUNTS_FDIC">"c6560"</definedName>
    <definedName name="IQ_INT_INC_TRADING_ASSETS_FFIEC">"c12986"</definedName>
    <definedName name="IQ_INT_INC_UTI">"c599"</definedName>
    <definedName name="IQ_INT_INV_INC">"c600"</definedName>
    <definedName name="IQ_INT_INV_INC_RE">"c6226"</definedName>
    <definedName name="IQ_INT_INV_INC_REIT">"c601"</definedName>
    <definedName name="IQ_INT_INV_INC_UTI">"c602"</definedName>
    <definedName name="IQ_INT_ON_BORROWING_COVERAGE">"c603"</definedName>
    <definedName name="IQ_INT_ON_DEPOSITS_DOM_FFIEC">"c12991"</definedName>
    <definedName name="IQ_INT_ON_DEPOSITS_FFIEC">"c12990"</definedName>
    <definedName name="IQ_INT_ON_DEPOSITS_FOREIGN_FFIEC">"c12995"</definedName>
    <definedName name="IQ_INT_RATE_EXPOSURE_FFIEC">"c13058"</definedName>
    <definedName name="IQ_INT_RATE_SPREAD">"c604"</definedName>
    <definedName name="IQ_INT_SUB_NOTES_FDIC">"c6568"</definedName>
    <definedName name="IQ_INT_SUB_NOTES_FFIEC">"c12998"</definedName>
    <definedName name="IQ_INT_TIME_DEPOSITS_LESS_THAN_100K_DOM_FFIEC">"c12993"</definedName>
    <definedName name="IQ_INT_TIME_DEPOSITS_MORE_THAN_100K_DOM_FFIEC">"c12992"</definedName>
    <definedName name="IQ_INT_TRADING_LIABILITIES_FFIEC">"c12997"</definedName>
    <definedName name="IQ_INTANGIBLES_NET">"c1407"</definedName>
    <definedName name="IQ_INTEREST_BEARING_BALANCES_FDIC">"c6371"</definedName>
    <definedName name="IQ_INTEREST_BEARING_CASH_FOREIGN_FFIEC">"c12776"</definedName>
    <definedName name="IQ_INTEREST_BEARING_CASH_US_FFIEC">"c12775"</definedName>
    <definedName name="IQ_INTEREST_BEARING_DEPOSITS_DOMESTIC_FDIC">"c6478"</definedName>
    <definedName name="IQ_INTEREST_BEARING_DEPOSITS_FDIC">"c6373"</definedName>
    <definedName name="IQ_INTEREST_BEARING_DEPOSITS_FOREIGN_FDIC">"c6485"</definedName>
    <definedName name="IQ_INTEREST_CASH_DEPOSITS">"c2255"</definedName>
    <definedName name="IQ_INTEREST_EXP">"c618"</definedName>
    <definedName name="IQ_INTEREST_EXP_NET">"c1450"</definedName>
    <definedName name="IQ_INTEREST_EXP_NON">"c1383"</definedName>
    <definedName name="IQ_INTEREST_EXP_SUPPL">"c1460"</definedName>
    <definedName name="IQ_INTEREST_INC">"c1393"</definedName>
    <definedName name="IQ_INTEREST_INC_NON">"c1384"</definedName>
    <definedName name="IQ_INTEREST_INVEST_INC">"c619"</definedName>
    <definedName name="IQ_INTEREST_RATE_CONTRACTS_FDIC">"c6512"</definedName>
    <definedName name="IQ_INTEREST_RATE_EXPOSURES_FDIC">"c6662"</definedName>
    <definedName name="IQ_INV_10YR_ANN_CAGR">"c6164"</definedName>
    <definedName name="IQ_INV_10YR_ANN_GROWTH">"c1930"</definedName>
    <definedName name="IQ_INV_1YR_ANN_GROWTH">"c1925"</definedName>
    <definedName name="IQ_INV_2YR_ANN_CAGR">"c6160"</definedName>
    <definedName name="IQ_INV_2YR_ANN_GROWTH">"c1926"</definedName>
    <definedName name="IQ_INV_3YR_ANN_CAGR">"c6161"</definedName>
    <definedName name="IQ_INV_3YR_ANN_GROWTH">"c1927"</definedName>
    <definedName name="IQ_INV_5YR_ANN_CAGR">"c6162"</definedName>
    <definedName name="IQ_INV_5YR_ANN_GROWTH">"c1928"</definedName>
    <definedName name="IQ_INV_7YR_ANN_CAGR">"c6163"</definedName>
    <definedName name="IQ_INV_7YR_ANN_GROWTH">"c1929"</definedName>
    <definedName name="IQ_INV_BANKING_FEE">"c620"</definedName>
    <definedName name="IQ_INV_METHOD">"c621"</definedName>
    <definedName name="IQ_INVENTORIES">"c6901"</definedName>
    <definedName name="IQ_INVENTORIES_APR">"c7561"</definedName>
    <definedName name="IQ_INVENTORIES_APR_FC">"c8441"</definedName>
    <definedName name="IQ_INVENTORIES_FC">"c7781"</definedName>
    <definedName name="IQ_INVENTORIES_POP">"c7121"</definedName>
    <definedName name="IQ_INVENTORIES_POP_FC">"c8001"</definedName>
    <definedName name="IQ_INVENTORIES_YOY">"c7341"</definedName>
    <definedName name="IQ_INVENTORIES_YOY_FC">"c8221"</definedName>
    <definedName name="IQ_INVENTORY">"c622"</definedName>
    <definedName name="IQ_INVENTORY_TURNS">"c623"</definedName>
    <definedName name="IQ_INVENTORY_UTI">"c624"</definedName>
    <definedName name="IQ_INVEST_DEBT">"c625"</definedName>
    <definedName name="IQ_INVEST_EQUITY_PREF">"c626"</definedName>
    <definedName name="IQ_INVEST_FHLB">"c627"</definedName>
    <definedName name="IQ_INVEST_GOV_SECURITY">"c5510"</definedName>
    <definedName name="IQ_INVEST_LOANS_CF">"c628"</definedName>
    <definedName name="IQ_INVEST_LOANS_CF_BNK">"c629"</definedName>
    <definedName name="IQ_INVEST_LOANS_CF_BR">"c630"</definedName>
    <definedName name="IQ_INVEST_LOANS_CF_FIN">"c631"</definedName>
    <definedName name="IQ_INVEST_LOANS_CF_INS">"c632"</definedName>
    <definedName name="IQ_INVEST_LOANS_CF_RE">"c6227"</definedName>
    <definedName name="IQ_INVEST_LOANS_CF_REIT">"c633"</definedName>
    <definedName name="IQ_INVEST_LOANS_CF_UTI">"c634"</definedName>
    <definedName name="IQ_INVEST_MUNI_SECURITY">"c5512"</definedName>
    <definedName name="IQ_INVEST_REAL_ESTATE">"c635"</definedName>
    <definedName name="IQ_INVEST_SECURITIES_ASSETS_TOT_FFIEC">"c13440"</definedName>
    <definedName name="IQ_INVEST_SECURITY">"c636"</definedName>
    <definedName name="IQ_INVEST_SECURITY_CF">"c637"</definedName>
    <definedName name="IQ_INVEST_SECURITY_CF_BNK">"c638"</definedName>
    <definedName name="IQ_INVEST_SECURITY_CF_BR">"c639"</definedName>
    <definedName name="IQ_INVEST_SECURITY_CF_FIN">"c640"</definedName>
    <definedName name="IQ_INVEST_SECURITY_CF_INS">"c641"</definedName>
    <definedName name="IQ_INVEST_SECURITY_CF_RE">"c6228"</definedName>
    <definedName name="IQ_INVEST_SECURITY_CF_REIT">"c642"</definedName>
    <definedName name="IQ_INVEST_SECURITY_CF_UTI">"c643"</definedName>
    <definedName name="IQ_INVEST_SECURITY_SUPPL">"c5511"</definedName>
    <definedName name="IQ_INVEST_UNCONSOLIDATED_SUBS_FFIEC">"c12834"</definedName>
    <definedName name="IQ_INVESTMENT_BANKING_BROKERAGE_FEES_FFIEC">"c13627"</definedName>
    <definedName name="IQ_INVESTMENT_BANKING_FEES_COMMISSIONS_FFIEC">"c13006"</definedName>
    <definedName name="IQ_INVESTMENT_BANKING_OTHER_FEES_FDIC">"c6666"</definedName>
    <definedName name="IQ_IPRD">"c644"</definedName>
    <definedName name="IQ_IRA_KEOGH_ACCOUNTS_FDIC">"c6496"</definedName>
    <definedName name="IQ_ISIN">"c12041"</definedName>
    <definedName name="IQ_ISM_INDEX">"c6902"</definedName>
    <definedName name="IQ_ISM_INDEX_APR">"c7562"</definedName>
    <definedName name="IQ_ISM_INDEX_APR_FC">"c8442"</definedName>
    <definedName name="IQ_ISM_INDEX_FC">"c7782"</definedName>
    <definedName name="IQ_ISM_INDEX_POP">"c7122"</definedName>
    <definedName name="IQ_ISM_INDEX_POP_FC">"c8002"</definedName>
    <definedName name="IQ_ISM_INDEX_YOY">"c7342"</definedName>
    <definedName name="IQ_ISM_INDEX_YOY_FC">"c8222"</definedName>
    <definedName name="IQ_ISM_SERVICES_APR_FC_UNUSED">"c8443"</definedName>
    <definedName name="IQ_ISM_SERVICES_APR_UNUSED">"c7563"</definedName>
    <definedName name="IQ_ISM_SERVICES_FC_UNUSED">"c7783"</definedName>
    <definedName name="IQ_ISM_SERVICES_INDEX">"c11862"</definedName>
    <definedName name="IQ_ISM_SERVICES_INDEX_APR">"c11865"</definedName>
    <definedName name="IQ_ISM_SERVICES_INDEX_POP">"c11863"</definedName>
    <definedName name="IQ_ISM_SERVICES_INDEX_YOY">"c11864"</definedName>
    <definedName name="IQ_ISM_SERVICES_POP_FC_UNUSED">"c8003"</definedName>
    <definedName name="IQ_ISM_SERVICES_POP_UNUSED">"c7123"</definedName>
    <definedName name="IQ_ISM_SERVICES_UNUSED">"c6903"</definedName>
    <definedName name="IQ_ISM_SERVICES_YOY_FC_UNUSED">"c8223"</definedName>
    <definedName name="IQ_ISM_SERVICES_YOY_UNUSED">"c7343"</definedName>
    <definedName name="IQ_ISS_DEBT_NET">"c1391"</definedName>
    <definedName name="IQ_ISS_STOCK_NET">"c1601"</definedName>
    <definedName name="IQ_ISSUED_GUARANTEED_US_FDIC">"c6404"</definedName>
    <definedName name="IQ_JR_SUB_DEBT">"c2534"</definedName>
    <definedName name="IQ_JR_SUB_DEBT_EBITDA">"c2560"</definedName>
    <definedName name="IQ_JR_SUB_DEBT_EBITDA_CAPEX">"c2561"</definedName>
    <definedName name="IQ_JR_SUB_DEBT_PCT">"c2535"</definedName>
    <definedName name="IQ_LAND">"c645"</definedName>
    <definedName name="IQ_LARGE_CAP_LABOR_COST_INDEX">"c6904"</definedName>
    <definedName name="IQ_LARGE_CAP_LABOR_COST_INDEX_APR">"c7564"</definedName>
    <definedName name="IQ_LARGE_CAP_LABOR_COST_INDEX_APR_FC">"c8444"</definedName>
    <definedName name="IQ_LARGE_CAP_LABOR_COST_INDEX_FC">"c7784"</definedName>
    <definedName name="IQ_LARGE_CAP_LABOR_COST_INDEX_POP">"c7124"</definedName>
    <definedName name="IQ_LARGE_CAP_LABOR_COST_INDEX_POP_FC">"c8004"</definedName>
    <definedName name="IQ_LARGE_CAP_LABOR_COST_INDEX_YOY">"c7344"</definedName>
    <definedName name="IQ_LARGE_CAP_LABOR_COST_INDEX_YOY_FC">"c8224"</definedName>
    <definedName name="IQ_LAST_SPLIT_DATE">"c2095"</definedName>
    <definedName name="IQ_LAST_SPLIT_FACTOR">"c2093"</definedName>
    <definedName name="IQ_LASTPRICINGDATE">"c3051"</definedName>
    <definedName name="IQ_LASTSALEPRICE">"c646"</definedName>
    <definedName name="IQ_LASTSALEPRICE_DATE">"c2109"</definedName>
    <definedName name="IQ_LATESTK">1000</definedName>
    <definedName name="IQ_LATESTQ">500</definedName>
    <definedName name="IQ_LEASE_FIN_RECEIVABLES_NON_US_CHARGE_OFFS_FFIEC">"c13631"</definedName>
    <definedName name="IQ_LEASE_FIN_RECEIVABLES_NON_US_RECOV_FFIEC">"c13635"</definedName>
    <definedName name="IQ_LEASE_FIN_RECEIVABLES_US_CHARGE_OFFS_FFIEC">"c13630"</definedName>
    <definedName name="IQ_LEASE_FIN_RECEIVABLES_US_RECOV_FFIEC">"c13634"</definedName>
    <definedName name="IQ_LEASE_FINANCING_REC_DUE_30_89_FFIEC">"c13276"</definedName>
    <definedName name="IQ_LEASE_FINANCING_REC_DUE_90_FFIEC">"c13302"</definedName>
    <definedName name="IQ_LEASE_FINANCING_REC_NON_ACCRUAL_FFIEC">"c13328"</definedName>
    <definedName name="IQ_LEASE_FINANCING_RECEIVABLES_CHARGE_OFFS_FDIC">"c6602"</definedName>
    <definedName name="IQ_LEASE_FINANCING_RECEIVABLES_DOM_FFIEC">"c12915"</definedName>
    <definedName name="IQ_LEASE_FINANCING_RECEIVABLES_FDIC">"c6433"</definedName>
    <definedName name="IQ_LEASE_FINANCING_RECEIVABLES_NET_CHARGE_OFFS_FDIC">"c6640"</definedName>
    <definedName name="IQ_LEASE_FINANCING_RECEIVABLES_RECOVERIES_FDIC">"c6621"</definedName>
    <definedName name="IQ_LEASE_FINANCING_RECEIVABLES_TOTAL_LOANS_FOREIGN_FDIC">"c6449"</definedName>
    <definedName name="IQ_LEASE_RECEIVABLES_FOREIGN_FFIEC">"c13483"</definedName>
    <definedName name="IQ_LEASES_INDIVIDUALS_CHARGE_OFFS_FFIEC">"c13184"</definedName>
    <definedName name="IQ_LEASES_INDIVIDUALS_RECOV_FFIEC">"c13206"</definedName>
    <definedName name="IQ_LEASES_PERSONAL_EXP_DUE_30_89_FFIEC">"c13277"</definedName>
    <definedName name="IQ_LEASES_PERSONAL_EXP_DUE_90_FFIEC">"c13303"</definedName>
    <definedName name="IQ_LEASES_PERSONAL_EXP_NON_ACCRUAL_FFIEC">"c13329"</definedName>
    <definedName name="IQ_LEGAL_FEES_FFIEC">"c13052"</definedName>
    <definedName name="IQ_LEGAL_SETTLE">"c647"</definedName>
    <definedName name="IQ_LEGAL_SETTLE_BNK">"c648"</definedName>
    <definedName name="IQ_LEGAL_SETTLE_BR">"c649"</definedName>
    <definedName name="IQ_LEGAL_SETTLE_FIN">"c650"</definedName>
    <definedName name="IQ_LEGAL_SETTLE_INS">"c651"</definedName>
    <definedName name="IQ_LEGAL_SETTLE_RE">"c6229"</definedName>
    <definedName name="IQ_LEGAL_SETTLE_REIT">"c652"</definedName>
    <definedName name="IQ_LEGAL_SETTLE_UTI">"c653"</definedName>
    <definedName name="IQ_LEVERAGE_RATIO">"c654"</definedName>
    <definedName name="IQ_LEVERED_FCF">"c1907"</definedName>
    <definedName name="IQ_LFCF_10YR_ANN_CAGR">"c6174"</definedName>
    <definedName name="IQ_LFCF_10YR_ANN_GROWTH">"c1942"</definedName>
    <definedName name="IQ_LFCF_1YR_ANN_GROWTH">"c1937"</definedName>
    <definedName name="IQ_LFCF_2YR_ANN_CAGR">"c6170"</definedName>
    <definedName name="IQ_LFCF_2YR_ANN_GROWTH">"c1938"</definedName>
    <definedName name="IQ_LFCF_3YR_ANN_CAGR">"c6171"</definedName>
    <definedName name="IQ_LFCF_3YR_ANN_GROWTH">"c1939"</definedName>
    <definedName name="IQ_LFCF_5YR_ANN_CAGR">"c6172"</definedName>
    <definedName name="IQ_LFCF_5YR_ANN_GROWTH">"c1940"</definedName>
    <definedName name="IQ_LFCF_7YR_ANN_CAGR">"c6173"</definedName>
    <definedName name="IQ_LFCF_7YR_ANN_GROWTH">"c1941"</definedName>
    <definedName name="IQ_LFCF_MARGIN">"c1961"</definedName>
    <definedName name="IQ_LH_STATUTORY_SURPLUS">"c2771"</definedName>
    <definedName name="IQ_LIAB_AP">"c8886"</definedName>
    <definedName name="IQ_LIAB_AP_ABS">"c8905"</definedName>
    <definedName name="IQ_LIAB_NAME_AP">"c8924"</definedName>
    <definedName name="IQ_LIAB_NAME_AP_ABS">"c8943"</definedName>
    <definedName name="IQ_LIABILITY_ACCEPTANCES_OUT_FFIEC">"c12866"</definedName>
    <definedName name="IQ_LIABILITY_SHORT_POSITIONS_DOM_FFIEC">"c12941"</definedName>
    <definedName name="IQ_LICENSED_POPS">"c2123"</definedName>
    <definedName name="IQ_LIFE_EARNED">"c2739"</definedName>
    <definedName name="IQ_LIFE_INSURANCE_ASSETS_FDIC">"c6372"</definedName>
    <definedName name="IQ_LIFE_INSURANCE_ASSETS_FFIEC">"c12847"</definedName>
    <definedName name="IQ_LIFOR">"c655"</definedName>
    <definedName name="IQ_LIQUID_ASSETS_ASSETS_TOT_FFIEC">"c13439"</definedName>
    <definedName name="IQ_LIQUID_ASSETS_NONCORE_FUNDING_FFIEC">"c13339"</definedName>
    <definedName name="IQ_LL">"c656"</definedName>
    <definedName name="IQ_LOAN_ALLOW_GROSS_LOANS_FFIEC">"c13415"</definedName>
    <definedName name="IQ_LOAN_ALLOWANCE_GROSS_LOSSES_FFIEC">"c13352"</definedName>
    <definedName name="IQ_LOAN_ALLOWANCE_NET_LOANS_FFIEC">"c13472"</definedName>
    <definedName name="IQ_LOAN_ALLOWANCE_NONACCRUAL_ASSETS_FFIEC">"c13473"</definedName>
    <definedName name="IQ_LOAN_ALLOWANCE_PAST_DUE_NONACCRUAL_FFIEC">"c13474"</definedName>
    <definedName name="IQ_LOAN_COMMITMENTS_FAIR_VALUE_TOT_FFIEC">"c13216"</definedName>
    <definedName name="IQ_LOAN_COMMITMENTS_LEVEL_1_FFIEC">"c13224"</definedName>
    <definedName name="IQ_LOAN_COMMITMENTS_LEVEL_2_FFIEC">"c13232"</definedName>
    <definedName name="IQ_LOAN_COMMITMENTS_LEVEL_3_FFIEC">"c13240"</definedName>
    <definedName name="IQ_LOAN_COMMITMENTS_REVOLVING_FDIC">"c6524"</definedName>
    <definedName name="IQ_LOAN_LEASE_RECEIV">"c657"</definedName>
    <definedName name="IQ_LOAN_LOSS">"c1386"</definedName>
    <definedName name="IQ_LOAN_LOSS_ALLOW_FDIC">"c6326"</definedName>
    <definedName name="IQ_LOAN_LOSS_ALLOWANCE_NONCURRENT_LOANS_FDIC">"c6740"</definedName>
    <definedName name="IQ_LOAN_LOSSES_AVERAGE_LOANS_FFIEC">"c13350"</definedName>
    <definedName name="IQ_LOAN_LOSSES_FDIC">"c6580"</definedName>
    <definedName name="IQ_LOAN_SERVICE_REV">"c658"</definedName>
    <definedName name="IQ_LOANS_AGRICULTURAL_PROD_LL_REC_FFIEC">"c12886"</definedName>
    <definedName name="IQ_LOANS_AND_LEASES_HELD_FDIC">"c6367"</definedName>
    <definedName name="IQ_LOANS_CF">"c659"</definedName>
    <definedName name="IQ_LOANS_CF_BNK">"c660"</definedName>
    <definedName name="IQ_LOANS_CF_BR">"c661"</definedName>
    <definedName name="IQ_LOANS_CF_FIN">"c662"</definedName>
    <definedName name="IQ_LOANS_CF_INS">"c663"</definedName>
    <definedName name="IQ_LOANS_CF_RE">"c6230"</definedName>
    <definedName name="IQ_LOANS_CF_REIT">"c664"</definedName>
    <definedName name="IQ_LOANS_CF_UTI">"c665"</definedName>
    <definedName name="IQ_LOANS_DEPOSITORY_INST_US_LL_REC_FFIEC">"c12884"</definedName>
    <definedName name="IQ_LOANS_DEPOSITORY_INSTITUTIONS_FDIC">"c6382"</definedName>
    <definedName name="IQ_LOANS_DOM_QUARTERLY_AVG_FFIEC">"c13084"</definedName>
    <definedName name="IQ_LOANS_FARMERS_CHARGE_OFFS_FFIEC">"c13177"</definedName>
    <definedName name="IQ_LOANS_FARMERS_RECOV_FFIEC">"c13199"</definedName>
    <definedName name="IQ_LOANS_FINANCE_AGRICULTURAL_DUE_30_89_FFIEC">"c13270"</definedName>
    <definedName name="IQ_LOANS_FINANCE_AGRICULTURAL_DUE_90_FFIEC">"c13296"</definedName>
    <definedName name="IQ_LOANS_FINANCE_AGRICULTURAL_NON_ACCRUAL_FFIEC">"c13322"</definedName>
    <definedName name="IQ_LOANS_FINANCE_AGRICULTURAL_PROD_LL_REC_DOM_FFIEC">"c12909"</definedName>
    <definedName name="IQ_LOANS_FOR_SALE">"c666"</definedName>
    <definedName name="IQ_LOANS_FOREIGN_GOV_CHARGE_OFFS_FFIEC">"c13182"</definedName>
    <definedName name="IQ_LOANS_FOREIGN_GOV_DUE_30_89_FFIEC">"c13274"</definedName>
    <definedName name="IQ_LOANS_FOREIGN_GOV_DUE_90_FFIEC">"c13300"</definedName>
    <definedName name="IQ_LOANS_FOREIGN_GOV_LL_REC_DOM_FFIEC">"c12912"</definedName>
    <definedName name="IQ_LOANS_FOREIGN_GOV_NON_ACCRUAL_FFIEC">"c13326"</definedName>
    <definedName name="IQ_LOANS_FOREIGN_GOV_RECOV_FFIEC">"c13204"</definedName>
    <definedName name="IQ_LOANS_FOREIGN_INST_CHARGE_OFFS_FFIEC">"c13176"</definedName>
    <definedName name="IQ_LOANS_FOREIGN_INST_RECOV_FFIEC">"c13198"</definedName>
    <definedName name="IQ_LOANS_FOREIGN_LL_REC_FFIEC">"c12885"</definedName>
    <definedName name="IQ_LOANS_GOV_GUARANTEED_DUE_30_89_FFIEC">"c13281"</definedName>
    <definedName name="IQ_LOANS_GOV_GUARANTEED_DUE_90_FFIEC">"c13307"</definedName>
    <definedName name="IQ_LOANS_GOV_GUARANTEED_EXCL_GNMA_DUE_30_89_FFIEC">"c13282"</definedName>
    <definedName name="IQ_LOANS_GOV_GUARANTEED_EXCL_GNMA_DUE_90_FFIEC">"c13308"</definedName>
    <definedName name="IQ_LOANS_GOV_GUARANTEED_EXCL_GNMA_NON_ACCRUAL_FFIEC">"c13333"</definedName>
    <definedName name="IQ_LOANS_GOV_GUARANTEED_NON_ACCRUAL_FFIEC">"c13332"</definedName>
    <definedName name="IQ_LOANS_HELD_FOREIGN_FDIC">"c6315"</definedName>
    <definedName name="IQ_LOANS_INDIVIDUALS_FOREIGN_FFIEC">"c13480"</definedName>
    <definedName name="IQ_LOANS_LEASES_ASSETS_TOT_FFIEC">"c13437"</definedName>
    <definedName name="IQ_LOANS_LEASES_FAIR_VALUE_TOT_FFIEC">"c13209"</definedName>
    <definedName name="IQ_LOANS_LEASES_FOREIGN_FDIC">"c6383"</definedName>
    <definedName name="IQ_LOANS_LEASES_GROSS_FDIC">"c6323"</definedName>
    <definedName name="IQ_LOANS_LEASES_GROSS_FOREIGN_FDIC">"c6384"</definedName>
    <definedName name="IQ_LOANS_LEASES_HELD_SALE_FFIEC">"c12808"</definedName>
    <definedName name="IQ_LOANS_LEASES_LEVEL_1_FFIEC">"c13217"</definedName>
    <definedName name="IQ_LOANS_LEASES_LEVEL_2_FFIEC">"c13225"</definedName>
    <definedName name="IQ_LOANS_LEASES_LEVEL_3_FFIEC">"c13233"</definedName>
    <definedName name="IQ_LOANS_LEASES_NET_FDIC">"c6327"</definedName>
    <definedName name="IQ_LOANS_LEASES_NET_UNEARNED_FDIC">"c6325"</definedName>
    <definedName name="IQ_LOANS_LEASES_NET_UNEARNED_INC_ALLOWANCE_FFIEC">"c12811"</definedName>
    <definedName name="IQ_LOANS_LEASES_NET_UNEARNED_INCOME_FFIEC">"c12809"</definedName>
    <definedName name="IQ_LOANS_LEASES_QUARTERLY_AVG_FFIEC">"c13081"</definedName>
    <definedName name="IQ_LOANS_LOC_ASSETS_TOT_FFIEC">"c13441"</definedName>
    <definedName name="IQ_LOANS_NOT_SECURED_RE_FDIC">"c6381"</definedName>
    <definedName name="IQ_LOANS_PAST_DUE">"c667"</definedName>
    <definedName name="IQ_LOANS_PURCHASING_CARRYING_SECURITIES_LL_REC_DOM_FFIEC">"c12913"</definedName>
    <definedName name="IQ_LOANS_RECEIV_CURRENT">"c668"</definedName>
    <definedName name="IQ_LOANS_RECEIV_LT">"c669"</definedName>
    <definedName name="IQ_LOANS_RECEIV_LT_UTI">"c670"</definedName>
    <definedName name="IQ_LOANS_SEC_RE_FOREIGN_CHARGE_OFFS_FFIEC">"c13174"</definedName>
    <definedName name="IQ_LOANS_SEC_RE_FOREIGN_RECOV_FFIEC">"c13196"</definedName>
    <definedName name="IQ_LOANS_SECURED_1_4_DOM_QUARTERLY_AVG_FFIEC">"c13082"</definedName>
    <definedName name="IQ_LOANS_SECURED_BY_RE_CHARGE_OFFS_FDIC">"c6588"</definedName>
    <definedName name="IQ_LOANS_SECURED_BY_RE_RECOVERIES_FDIC">"c6607"</definedName>
    <definedName name="IQ_LOANS_SECURED_CONSTRUCTION_TRADING_DOM_FFIEC">"c12925"</definedName>
    <definedName name="IQ_LOANS_SECURED_FARMLAND_TRADING_DOM_FFIEC">"c12926"</definedName>
    <definedName name="IQ_LOANS_SECURED_NON_US_FDIC">"c6380"</definedName>
    <definedName name="IQ_LOANS_SECURED_RE_DOM_QUARTERLY_AVG_FFIEC">"c13083"</definedName>
    <definedName name="IQ_LOANS_SECURED_RE_FFIEC">"c12820"</definedName>
    <definedName name="IQ_LOANS_SECURED_RE_LL_REC_FFIEC">"c12883"</definedName>
    <definedName name="IQ_LOANS_SECURED_RE_NET_CHARGE_OFFS_FDIC">"c6626"</definedName>
    <definedName name="IQ_LOANS_TO_DEPOSITORY_INSTITUTIONS_FOREIGN_FDIC">"c6453"</definedName>
    <definedName name="IQ_LOANS_TO_FOREIGN_GOVERNMENTS_FDIC">"c6448"</definedName>
    <definedName name="IQ_LOANS_TO_INDIVIDUALS_FOREIGN_FDIC">"c6452"</definedName>
    <definedName name="IQ_LOANS_US_INST_CHARGE_OFFS_FFIEC">"c13175"</definedName>
    <definedName name="IQ_LOANS_US_INST_RECOV_FFIEC">"c13197"</definedName>
    <definedName name="IQ_LONG_TERM_ASSETS_FDIC">"c6361"</definedName>
    <definedName name="IQ_LONG_TERM_DEBT">"c1387"</definedName>
    <definedName name="IQ_LONG_TERM_DEBT_OVER_TOTAL_CAP">"c1388"</definedName>
    <definedName name="IQ_LONG_TERM_GROWTH">"c671"</definedName>
    <definedName name="IQ_LONG_TERM_INV">"c1389"</definedName>
    <definedName name="IQ_LOSS_ALLOWANCE_LOANS_FDIC">"c6739"</definedName>
    <definedName name="IQ_LOSS_AVAIL_SALE_EQUITY_SEC_T1_FFIEC">"c13132"</definedName>
    <definedName name="IQ_LOSS_LOSS_EXP">"c672"</definedName>
    <definedName name="IQ_LOSS_TO_NET_EARNED">"c2751"</definedName>
    <definedName name="IQ_LOW_TARGET_PRICE">"c1652"</definedName>
    <definedName name="IQ_LOW_TARGET_PRICE_CIQ">"c4660"</definedName>
    <definedName name="IQ_LOWPRICE">"c673"</definedName>
    <definedName name="IQ_LT_ASSETS_AP">"c8882"</definedName>
    <definedName name="IQ_LT_ASSETS_AP_ABS">"c8901"</definedName>
    <definedName name="IQ_LT_ASSETS_NAME_AP">"c8920"</definedName>
    <definedName name="IQ_LT_ASSETS_NAME_AP_ABS">"c8939"</definedName>
    <definedName name="IQ_LT_DEBT">"c674"</definedName>
    <definedName name="IQ_LT_DEBT_BNK">"c675"</definedName>
    <definedName name="IQ_LT_DEBT_BR">"c676"</definedName>
    <definedName name="IQ_LT_DEBT_CAPITAL">"c677"</definedName>
    <definedName name="IQ_LT_DEBT_CAPITAL_LEASES">"c2542"</definedName>
    <definedName name="IQ_LT_DEBT_CAPITAL_LEASES_PCT">"c2543"</definedName>
    <definedName name="IQ_LT_DEBT_EQUITY">"c678"</definedName>
    <definedName name="IQ_LT_DEBT_FIN">"c679"</definedName>
    <definedName name="IQ_LT_DEBT_INS">"c680"</definedName>
    <definedName name="IQ_LT_DEBT_ISSUED">"c681"</definedName>
    <definedName name="IQ_LT_DEBT_ISSUED_BNK">"c682"</definedName>
    <definedName name="IQ_LT_DEBT_ISSUED_BR">"c683"</definedName>
    <definedName name="IQ_LT_DEBT_ISSUED_FIN">"c684"</definedName>
    <definedName name="IQ_LT_DEBT_ISSUED_INS">"c685"</definedName>
    <definedName name="IQ_LT_DEBT_ISSUED_RE">"c6231"</definedName>
    <definedName name="IQ_LT_DEBT_ISSUED_REIT">"c686"</definedName>
    <definedName name="IQ_LT_DEBT_ISSUED_UTI">"c687"</definedName>
    <definedName name="IQ_LT_DEBT_MATURING_1YR_INT_SENSITIVITY_FFIEC">"c13097"</definedName>
    <definedName name="IQ_LT_DEBT_RE">"c6232"</definedName>
    <definedName name="IQ_LT_DEBT_REIT">"c688"</definedName>
    <definedName name="IQ_LT_DEBT_REPAID">"c689"</definedName>
    <definedName name="IQ_LT_DEBT_REPAID_BNK">"c690"</definedName>
    <definedName name="IQ_LT_DEBT_REPAID_BR">"c691"</definedName>
    <definedName name="IQ_LT_DEBT_REPAID_FIN">"c692"</definedName>
    <definedName name="IQ_LT_DEBT_REPAID_INS">"c693"</definedName>
    <definedName name="IQ_LT_DEBT_REPAID_RE">"c6233"</definedName>
    <definedName name="IQ_LT_DEBT_REPAID_REIT">"c694"</definedName>
    <definedName name="IQ_LT_DEBT_REPAID_UTI">"c695"</definedName>
    <definedName name="IQ_LT_DEBT_REPRICE_ASSETS_TOT_FFIEC">"c13453"</definedName>
    <definedName name="IQ_LT_DEBT_REPRICING_WITHIN_1_YR_INT_SENSITIVITY_FFIEC">"c13095"</definedName>
    <definedName name="IQ_LT_DEBT_UTI">"c696"</definedName>
    <definedName name="IQ_LT_INVEST">"c697"</definedName>
    <definedName name="IQ_LT_INVEST_BR">"c698"</definedName>
    <definedName name="IQ_LT_INVEST_FIN">"c699"</definedName>
    <definedName name="IQ_LT_INVEST_RE">"c6234"</definedName>
    <definedName name="IQ_LT_INVEST_REIT">"c700"</definedName>
    <definedName name="IQ_LT_INVEST_UTI">"c701"</definedName>
    <definedName name="IQ_LT_LIAB_AP">"c8885"</definedName>
    <definedName name="IQ_LT_LIAB_AP_ABS">"c8904"</definedName>
    <definedName name="IQ_LT_LIAB_NAME_AP">"c8923"</definedName>
    <definedName name="IQ_LT_LIAB_NAME_AP_ABS">"c8942"</definedName>
    <definedName name="IQ_LT_NOTE_RECEIV">"c1602"</definedName>
    <definedName name="IQ_LTD_DUE_AFTER_FIVE">"c704"</definedName>
    <definedName name="IQ_LTD_DUE_CY">"c705"</definedName>
    <definedName name="IQ_LTD_DUE_CY1">"c706"</definedName>
    <definedName name="IQ_LTD_DUE_CY2">"c707"</definedName>
    <definedName name="IQ_LTD_DUE_CY3">"c708"</definedName>
    <definedName name="IQ_LTD_DUE_CY4">"c709"</definedName>
    <definedName name="IQ_LTD_DUE_NEXT_FIVE">"c710"</definedName>
    <definedName name="IQ_LTM">2000</definedName>
    <definedName name="IQ_LTM_REVENUE_OVER_EMPLOYEES">"c1437"</definedName>
    <definedName name="IQ_M1">"c6906"</definedName>
    <definedName name="IQ_M1_APR">"c7566"</definedName>
    <definedName name="IQ_M1_APR_FC">"c8446"</definedName>
    <definedName name="IQ_M1_FC">"c7786"</definedName>
    <definedName name="IQ_M1_POP">"c7126"</definedName>
    <definedName name="IQ_M1_POP_FC">"c8006"</definedName>
    <definedName name="IQ_M1_YOY">"c7346"</definedName>
    <definedName name="IQ_M1_YOY_FC">"c8226"</definedName>
    <definedName name="IQ_M2">"c6907"</definedName>
    <definedName name="IQ_M2_APR">"c7567"</definedName>
    <definedName name="IQ_M2_APR_FC">"c8447"</definedName>
    <definedName name="IQ_M2_FC">"c7787"</definedName>
    <definedName name="IQ_M2_POP">"c7127"</definedName>
    <definedName name="IQ_M2_POP_FC">"c8007"</definedName>
    <definedName name="IQ_M2_YOY">"c7347"</definedName>
    <definedName name="IQ_M2_YOY_FC">"c8227"</definedName>
    <definedName name="IQ_M3">"c6908"</definedName>
    <definedName name="IQ_M3_APR">"c7568"</definedName>
    <definedName name="IQ_M3_APR_FC">"c8448"</definedName>
    <definedName name="IQ_M3_FC">"c7788"</definedName>
    <definedName name="IQ_M3_POP">"c7128"</definedName>
    <definedName name="IQ_M3_POP_FC">"c8008"</definedName>
    <definedName name="IQ_M3_YOY">"c7348"</definedName>
    <definedName name="IQ_M3_YOY_FC">"c8228"</definedName>
    <definedName name="IQ_MACHINERY">"c711"</definedName>
    <definedName name="IQ_MAINT_CAPEX">"c2947"</definedName>
    <definedName name="IQ_MAINT_CAPEX_ACT_OR_EST_CIQ">"c4987"</definedName>
    <definedName name="IQ_MAINT_REPAIR">"c2087"</definedName>
    <definedName name="IQ_MAN_INVENTORIES">"c6913"</definedName>
    <definedName name="IQ_MAN_INVENTORIES_APR">"c7573"</definedName>
    <definedName name="IQ_MAN_INVENTORIES_APR_FC">"c8453"</definedName>
    <definedName name="IQ_MAN_INVENTORIES_FC">"c7793"</definedName>
    <definedName name="IQ_MAN_INVENTORIES_POP">"c7133"</definedName>
    <definedName name="IQ_MAN_INVENTORIES_POP_FC">"c8013"</definedName>
    <definedName name="IQ_MAN_INVENTORIES_YOY">"c7353"</definedName>
    <definedName name="IQ_MAN_INVENTORIES_YOY_FC">"c8233"</definedName>
    <definedName name="IQ_MAN_IS_RATIO">"c6912"</definedName>
    <definedName name="IQ_MAN_IS_RATIO_APR">"c7572"</definedName>
    <definedName name="IQ_MAN_IS_RATIO_APR_FC">"c8452"</definedName>
    <definedName name="IQ_MAN_IS_RATIO_FC">"c7792"</definedName>
    <definedName name="IQ_MAN_IS_RATIO_POP">"c7132"</definedName>
    <definedName name="IQ_MAN_IS_RATIO_POP_FC">"c8012"</definedName>
    <definedName name="IQ_MAN_IS_RATIO_YOY">"c7352"</definedName>
    <definedName name="IQ_MAN_IS_RATIO_YOY_FC">"c8232"</definedName>
    <definedName name="IQ_MAN_ORDERS">"c6914"</definedName>
    <definedName name="IQ_MAN_ORDERS_APR">"c7574"</definedName>
    <definedName name="IQ_MAN_ORDERS_APR_FC">"c8454"</definedName>
    <definedName name="IQ_MAN_ORDERS_FC">"c7794"</definedName>
    <definedName name="IQ_MAN_ORDERS_POP">"c7134"</definedName>
    <definedName name="IQ_MAN_ORDERS_POP_FC">"c8014"</definedName>
    <definedName name="IQ_MAN_ORDERS_YOY">"c7354"</definedName>
    <definedName name="IQ_MAN_ORDERS_YOY_FC">"c8234"</definedName>
    <definedName name="IQ_MAN_OUTPUT_HR">"c6915"</definedName>
    <definedName name="IQ_MAN_OUTPUT_HR_APR">"c7575"</definedName>
    <definedName name="IQ_MAN_OUTPUT_HR_APR_FC">"c8455"</definedName>
    <definedName name="IQ_MAN_OUTPUT_HR_FC">"c7795"</definedName>
    <definedName name="IQ_MAN_OUTPUT_HR_POP">"c7135"</definedName>
    <definedName name="IQ_MAN_OUTPUT_HR_POP_FC">"c8015"</definedName>
    <definedName name="IQ_MAN_OUTPUT_HR_YOY">"c7355"</definedName>
    <definedName name="IQ_MAN_OUTPUT_HR_YOY_FC">"c8235"</definedName>
    <definedName name="IQ_MAN_PAYROLLS">"c6916"</definedName>
    <definedName name="IQ_MAN_PAYROLLS_APR">"c7576"</definedName>
    <definedName name="IQ_MAN_PAYROLLS_APR_FC">"c8456"</definedName>
    <definedName name="IQ_MAN_PAYROLLS_FC">"c7796"</definedName>
    <definedName name="IQ_MAN_PAYROLLS_POP">"c7136"</definedName>
    <definedName name="IQ_MAN_PAYROLLS_POP_FC">"c8016"</definedName>
    <definedName name="IQ_MAN_PAYROLLS_YOY">"c7356"</definedName>
    <definedName name="IQ_MAN_PAYROLLS_YOY_FC">"c8236"</definedName>
    <definedName name="IQ_MAN_SHIPMENTS">"c6917"</definedName>
    <definedName name="IQ_MAN_SHIPMENTS_APR">"c7577"</definedName>
    <definedName name="IQ_MAN_SHIPMENTS_APR_FC">"c8457"</definedName>
    <definedName name="IQ_MAN_SHIPMENTS_FC">"c7797"</definedName>
    <definedName name="IQ_MAN_SHIPMENTS_POP">"c7137"</definedName>
    <definedName name="IQ_MAN_SHIPMENTS_POP_FC">"c8017"</definedName>
    <definedName name="IQ_MAN_SHIPMENTS_YOY">"c7357"</definedName>
    <definedName name="IQ_MAN_SHIPMENTS_YOY_FC">"c8237"</definedName>
    <definedName name="IQ_MAN_TOTAL_HR">"c6918"</definedName>
    <definedName name="IQ_MAN_TOTAL_HR_APR">"c7578"</definedName>
    <definedName name="IQ_MAN_TOTAL_HR_APR_FC">"c8458"</definedName>
    <definedName name="IQ_MAN_TOTAL_HR_FC">"c7798"</definedName>
    <definedName name="IQ_MAN_TOTAL_HR_POP">"c7138"</definedName>
    <definedName name="IQ_MAN_TOTAL_HR_POP_FC">"c8018"</definedName>
    <definedName name="IQ_MAN_TOTAL_HR_YOY">"c7358"</definedName>
    <definedName name="IQ_MAN_TOTAL_HR_YOY_FC">"c8238"</definedName>
    <definedName name="IQ_MAN_TRADE_INVENTORIES">"c6910"</definedName>
    <definedName name="IQ_MAN_TRADE_INVENTORIES_APR">"c7570"</definedName>
    <definedName name="IQ_MAN_TRADE_INVENTORIES_APR_FC">"c8450"</definedName>
    <definedName name="IQ_MAN_TRADE_INVENTORIES_FC">"c7790"</definedName>
    <definedName name="IQ_MAN_TRADE_INVENTORIES_POP">"c7130"</definedName>
    <definedName name="IQ_MAN_TRADE_INVENTORIES_POP_FC">"c8010"</definedName>
    <definedName name="IQ_MAN_TRADE_INVENTORIES_YOY">"c7350"</definedName>
    <definedName name="IQ_MAN_TRADE_INVENTORIES_YOY_FC">"c8230"</definedName>
    <definedName name="IQ_MAN_TRADE_IS_RATIO">"c6909"</definedName>
    <definedName name="IQ_MAN_TRADE_IS_RATIO_FC">"c7789"</definedName>
    <definedName name="IQ_MAN_TRADE_IS_RATIO_POP">"c7129"</definedName>
    <definedName name="IQ_MAN_TRADE_IS_RATIO_POP_FC">"c8009"</definedName>
    <definedName name="IQ_MAN_TRADE_IS_RATIO_YOY">"c7349"</definedName>
    <definedName name="IQ_MAN_TRADE_IS_RATIO_YOY_FC">"c8229"</definedName>
    <definedName name="IQ_MAN_TRADE_SALES">"c6911"</definedName>
    <definedName name="IQ_MAN_TRADE_SALES_APR">"c7571"</definedName>
    <definedName name="IQ_MAN_TRADE_SALES_APR_FC">"c8451"</definedName>
    <definedName name="IQ_MAN_TRADE_SALES_FC">"c7791"</definedName>
    <definedName name="IQ_MAN_TRADE_SALES_POP">"c7131"</definedName>
    <definedName name="IQ_MAN_TRADE_SALES_POP_FC">"c8011"</definedName>
    <definedName name="IQ_MAN_TRADE_SALES_YOY">"c7351"</definedName>
    <definedName name="IQ_MAN_TRADE_SALES_YOY_FC">"c8231"</definedName>
    <definedName name="IQ_MAN_WAGES">"c6919"</definedName>
    <definedName name="IQ_MAN_WAGES_APR">"c7579"</definedName>
    <definedName name="IQ_MAN_WAGES_APR_FC">"c8459"</definedName>
    <definedName name="IQ_MAN_WAGES_FC">"c7799"</definedName>
    <definedName name="IQ_MAN_WAGES_POP">"c7139"</definedName>
    <definedName name="IQ_MAN_WAGES_POP_FC">"c8019"</definedName>
    <definedName name="IQ_MAN_WAGES_YOY">"c7359"</definedName>
    <definedName name="IQ_MAN_WAGES_YOY_FC">"c8239"</definedName>
    <definedName name="IQ_MANAGED_PROP">"c8763"</definedName>
    <definedName name="IQ_MANAGED_SQ_FT">"c8779"</definedName>
    <definedName name="IQ_MANAGED_UNITS">"c8771"</definedName>
    <definedName name="IQ_MARGIN_ANNUAL_PREMIUM_EQUIVALENT_NEW_BUSINESS">"c9970"</definedName>
    <definedName name="IQ_MARGIN_PV_PREMIUMS_NEW_BUSINESS">"c9971"</definedName>
    <definedName name="IQ_MARKET_CAP_LFCF">"c2209"</definedName>
    <definedName name="IQ_MARKETCAP">"c712"</definedName>
    <definedName name="IQ_MARKETING">"c2239"</definedName>
    <definedName name="IQ_MATURITY_ONE_YEAR_LESS_FDIC">"c6425"</definedName>
    <definedName name="IQ_MBS_INVEST_SECURITIES_FFIEC">"c13460"</definedName>
    <definedName name="IQ_MBS_OTHER_ISSUED_FNMA_OTHERS_AVAIL_SALE_FFIEC">"c12799"</definedName>
    <definedName name="IQ_MBS_OTHER_ISSUED_FNMA_OTHERS_FFIEC">"c12785"</definedName>
    <definedName name="IQ_MBS_PASS_THROUGH_FNMA_AVAIL_SALE_FFIEC">"c12797"</definedName>
    <definedName name="IQ_MBS_PASS_THROUGH_FNMA_FFIEC">"c12783"</definedName>
    <definedName name="IQ_MBS_PASS_THROUGH_GNMA_AVAIL_SALE_FFIEC">"c12796"</definedName>
    <definedName name="IQ_MBS_PASS_THROUGH_GNMA_FFIEC">"c12782"</definedName>
    <definedName name="IQ_MBS_PASS_THROUGH_ISSUED_FNMA_GNMA_TRADING_DOM_FFIEC">"c12921"</definedName>
    <definedName name="IQ_MBS_PASS_THROUGH_OTHER_AVAIL_SALE_FFIEC">"c12798"</definedName>
    <definedName name="IQ_MBS_PASS_THROUGH_OTHER_FFIEC">"c12784"</definedName>
    <definedName name="IQ_MC_ASO_COVERED_LIVES">"c9918"</definedName>
    <definedName name="IQ_MC_ASO_MEMBERSHIP">"c9921"</definedName>
    <definedName name="IQ_MC_CLAIMS_RESERVES">"c9941"</definedName>
    <definedName name="IQ_MC_COMBINED_RATIO">"c9933"</definedName>
    <definedName name="IQ_MC_DAYS_CLAIMS_PAYABLE">"c9937"</definedName>
    <definedName name="IQ_MC_DAYS_CLAIMS_PAYABLE_EXCL_CAPITATION">"c9938"</definedName>
    <definedName name="IQ_MC_MEDICAL_COSTS_PMPM">"c9925"</definedName>
    <definedName name="IQ_MC_PARENT_CASH">"c9942"</definedName>
    <definedName name="IQ_MC_PREMIUMS_PMPM">"c9924"</definedName>
    <definedName name="IQ_MC_RATIO">"c2783"</definedName>
    <definedName name="IQ_MC_RECEIPT_CYCLE_TIME_DAYS">"c9939"</definedName>
    <definedName name="IQ_MC_RECEIPT_CYCLE_TIME_MONTHS">"c9940"</definedName>
    <definedName name="IQ_MC_RISK_COVERED_LIVES">"c9917"</definedName>
    <definedName name="IQ_MC_RISK_MEMBERSHIP">"c9920"</definedName>
    <definedName name="IQ_MC_SELLILNG_COSTS_RATIO">"c9928"</definedName>
    <definedName name="IQ_MC_SGA_PMPM">"c9926"</definedName>
    <definedName name="IQ_MC_STATUTORY_SURPLUS">"c2772"</definedName>
    <definedName name="IQ_MC_TOTAL_COVERED_LIVES">"c9919"</definedName>
    <definedName name="IQ_MC_TOTAL_MEMBERSHIP">"c9922"</definedName>
    <definedName name="IQ_MC_TOTAL_MEMBERSHIP_CAPITATION">"c9923"</definedName>
    <definedName name="IQ_MC_UNPROCESSED_CLAIMS_INVENTORY_DAYS">"c9936"</definedName>
    <definedName name="IQ_MC_UNPROCESSED_CLAIMS_INVENTORY_NUMBER">"c9934"</definedName>
    <definedName name="IQ_MC_UNPROCESSED_CLAIMS_INVENTORY_VALUE">"c9935"</definedName>
    <definedName name="IQ_MEASURED_ATTRIB_ORE_RESOURCES_ALUM">"c9237"</definedName>
    <definedName name="IQ_MEASURED_ATTRIB_ORE_RESOURCES_COP">"c9181"</definedName>
    <definedName name="IQ_MEASURED_ATTRIB_ORE_RESOURCES_DIAM">"c9661"</definedName>
    <definedName name="IQ_MEASURED_ATTRIB_ORE_RESOURCES_GOLD">"c9022"</definedName>
    <definedName name="IQ_MEASURED_ATTRIB_ORE_RESOURCES_IRON">"c9396"</definedName>
    <definedName name="IQ_MEASURED_ATTRIB_ORE_RESOURCES_LEAD">"c9449"</definedName>
    <definedName name="IQ_MEASURED_ATTRIB_ORE_RESOURCES_MANG">"c9502"</definedName>
    <definedName name="IQ_MEASURED_ATTRIB_ORE_RESOURCES_MOLYB">"c9714"</definedName>
    <definedName name="IQ_MEASURED_ATTRIB_ORE_RESOURCES_NICK">"c9290"</definedName>
    <definedName name="IQ_MEASURED_ATTRIB_ORE_RESOURCES_PLAT">"c9128"</definedName>
    <definedName name="IQ_MEASURED_ATTRIB_ORE_RESOURCES_SILVER">"c9075"</definedName>
    <definedName name="IQ_MEASURED_ATTRIB_ORE_RESOURCES_TITAN">"c9555"</definedName>
    <definedName name="IQ_MEASURED_ATTRIB_ORE_RESOURCES_URAN">"c9608"</definedName>
    <definedName name="IQ_MEASURED_ATTRIB_ORE_RESOURCES_ZINC">"c9343"</definedName>
    <definedName name="IQ_MEASURED_INDICATED_ATTRIB_ORE_RESOURCES_ALUM">"c9239"</definedName>
    <definedName name="IQ_MEASURED_INDICATED_ATTRIB_ORE_RESOURCES_COP">"c9183"</definedName>
    <definedName name="IQ_MEASURED_INDICATED_ATTRIB_ORE_RESOURCES_DIAM">"c9663"</definedName>
    <definedName name="IQ_MEASURED_INDICATED_ATTRIB_ORE_RESOURCES_GOLD">"c9024"</definedName>
    <definedName name="IQ_MEASURED_INDICATED_ATTRIB_ORE_RESOURCES_IRON">"c9398"</definedName>
    <definedName name="IQ_MEASURED_INDICATED_ATTRIB_ORE_RESOURCES_LEAD">"c9451"</definedName>
    <definedName name="IQ_MEASURED_INDICATED_ATTRIB_ORE_RESOURCES_MANG">"c9504"</definedName>
    <definedName name="IQ_MEASURED_INDICATED_ATTRIB_ORE_RESOURCES_MOLYB">"c9716"</definedName>
    <definedName name="IQ_MEASURED_INDICATED_ATTRIB_ORE_RESOURCES_NICK">"c9292"</definedName>
    <definedName name="IQ_MEASURED_INDICATED_ATTRIB_ORE_RESOURCES_PLAT">"c9130"</definedName>
    <definedName name="IQ_MEASURED_INDICATED_ATTRIB_ORE_RESOURCES_SILVER">"c9077"</definedName>
    <definedName name="IQ_MEASURED_INDICATED_ATTRIB_ORE_RESOURCES_TITAN">"c9557"</definedName>
    <definedName name="IQ_MEASURED_INDICATED_ATTRIB_ORE_RESOURCES_URAN">"c9610"</definedName>
    <definedName name="IQ_MEASURED_INDICATED_ATTRIB_ORE_RESOURCES_ZINC">"c9345"</definedName>
    <definedName name="IQ_MEASURED_INDICATED_ORE_RESOURCES_ALUM">"c9226"</definedName>
    <definedName name="IQ_MEASURED_INDICATED_ORE_RESOURCES_COP">"c9170"</definedName>
    <definedName name="IQ_MEASURED_INDICATED_ORE_RESOURCES_DIAM">"c9650"</definedName>
    <definedName name="IQ_MEASURED_INDICATED_ORE_RESOURCES_GOLD">"c9011"</definedName>
    <definedName name="IQ_MEASURED_INDICATED_ORE_RESOURCES_IRON">"c9385"</definedName>
    <definedName name="IQ_MEASURED_INDICATED_ORE_RESOURCES_LEAD">"c9438"</definedName>
    <definedName name="IQ_MEASURED_INDICATED_ORE_RESOURCES_MANG">"c9491"</definedName>
    <definedName name="IQ_MEASURED_INDICATED_ORE_RESOURCES_MOLYB">"c9703"</definedName>
    <definedName name="IQ_MEASURED_INDICATED_ORE_RESOURCES_NICK">"c9279"</definedName>
    <definedName name="IQ_MEASURED_INDICATED_ORE_RESOURCES_PLAT">"c9117"</definedName>
    <definedName name="IQ_MEASURED_INDICATED_ORE_RESOURCES_SILVER">"c9064"</definedName>
    <definedName name="IQ_MEASURED_INDICATED_ORE_RESOURCES_TITAN">"c9544"</definedName>
    <definedName name="IQ_MEASURED_INDICATED_ORE_RESOURCES_URAN">"c9597"</definedName>
    <definedName name="IQ_MEASURED_INDICATED_ORE_RESOURCES_ZINC">"c9332"</definedName>
    <definedName name="IQ_MEASURED_INDICATED_RECOV_RESOURCES_ALUM">"c9234"</definedName>
    <definedName name="IQ_MEASURED_INDICATED_RECOV_RESOURCES_COAL">"c9813"</definedName>
    <definedName name="IQ_MEASURED_INDICATED_RECOV_RESOURCES_COP">"c9178"</definedName>
    <definedName name="IQ_MEASURED_INDICATED_RECOV_RESOURCES_DIAM">"c9658"</definedName>
    <definedName name="IQ_MEASURED_INDICATED_RECOV_RESOURCES_GOLD">"c9019"</definedName>
    <definedName name="IQ_MEASURED_INDICATED_RECOV_RESOURCES_IRON">"c9393"</definedName>
    <definedName name="IQ_MEASURED_INDICATED_RECOV_RESOURCES_LEAD">"c9446"</definedName>
    <definedName name="IQ_MEASURED_INDICATED_RECOV_RESOURCES_MANG">"c9499"</definedName>
    <definedName name="IQ_MEASURED_INDICATED_RECOV_RESOURCES_MET_COAL">"c9753"</definedName>
    <definedName name="IQ_MEASURED_INDICATED_RECOV_RESOURCES_MOLYB">"c9711"</definedName>
    <definedName name="IQ_MEASURED_INDICATED_RECOV_RESOURCES_NICK">"c9287"</definedName>
    <definedName name="IQ_MEASURED_INDICATED_RECOV_RESOURCES_PLAT">"c9125"</definedName>
    <definedName name="IQ_MEASURED_INDICATED_RECOV_RESOURCES_SILVER">"c9072"</definedName>
    <definedName name="IQ_MEASURED_INDICATED_RECOV_RESOURCES_STEAM">"c9783"</definedName>
    <definedName name="IQ_MEASURED_INDICATED_RECOV_RESOURCES_TITAN">"c9552"</definedName>
    <definedName name="IQ_MEASURED_INDICATED_RECOV_RESOURCES_URAN">"c9605"</definedName>
    <definedName name="IQ_MEASURED_INDICATED_RECOV_RESOURCES_ZINC">"c9340"</definedName>
    <definedName name="IQ_MEASURED_INDICATED_RESOURCES_GRADE_ALUM">"c9227"</definedName>
    <definedName name="IQ_MEASURED_INDICATED_RESOURCES_GRADE_COP">"c9171"</definedName>
    <definedName name="IQ_MEASURED_INDICATED_RESOURCES_GRADE_DIAM">"c9651"</definedName>
    <definedName name="IQ_MEASURED_INDICATED_RESOURCES_GRADE_GOLD">"c9012"</definedName>
    <definedName name="IQ_MEASURED_INDICATED_RESOURCES_GRADE_IRON">"c9386"</definedName>
    <definedName name="IQ_MEASURED_INDICATED_RESOURCES_GRADE_LEAD">"c9439"</definedName>
    <definedName name="IQ_MEASURED_INDICATED_RESOURCES_GRADE_MANG">"c9492"</definedName>
    <definedName name="IQ_MEASURED_INDICATED_RESOURCES_GRADE_MOLYB">"c9704"</definedName>
    <definedName name="IQ_MEASURED_INDICATED_RESOURCES_GRADE_NICK">"c9280"</definedName>
    <definedName name="IQ_MEASURED_INDICATED_RESOURCES_GRADE_PLAT">"c9118"</definedName>
    <definedName name="IQ_MEASURED_INDICATED_RESOURCES_GRADE_SILVER">"c9065"</definedName>
    <definedName name="IQ_MEASURED_INDICATED_RESOURCES_GRADE_TITAN">"c9545"</definedName>
    <definedName name="IQ_MEASURED_INDICATED_RESOURCES_GRADE_URAN">"c9598"</definedName>
    <definedName name="IQ_MEASURED_INDICATED_RESOURCES_GRADE_ZINC">"c9333"</definedName>
    <definedName name="IQ_MEASURED_ORE_RESOURCES_ALUM">"c9222"</definedName>
    <definedName name="IQ_MEASURED_ORE_RESOURCES_COP">"c9166"</definedName>
    <definedName name="IQ_MEASURED_ORE_RESOURCES_DIAM">"c9646"</definedName>
    <definedName name="IQ_MEASURED_ORE_RESOURCES_GOLD">"c9007"</definedName>
    <definedName name="IQ_MEASURED_ORE_RESOURCES_IRON">"c9381"</definedName>
    <definedName name="IQ_MEASURED_ORE_RESOURCES_LEAD">"c9434"</definedName>
    <definedName name="IQ_MEASURED_ORE_RESOURCES_MANG">"c9487"</definedName>
    <definedName name="IQ_MEASURED_ORE_RESOURCES_MOLYB">"c9699"</definedName>
    <definedName name="IQ_MEASURED_ORE_RESOURCES_NICK">"c9275"</definedName>
    <definedName name="IQ_MEASURED_ORE_RESOURCES_PLAT">"c9113"</definedName>
    <definedName name="IQ_MEASURED_ORE_RESOURCES_SILVER">"c9060"</definedName>
    <definedName name="IQ_MEASURED_ORE_RESOURCES_TITAN">"c9540"</definedName>
    <definedName name="IQ_MEASURED_ORE_RESOURCES_URAN">"c9593"</definedName>
    <definedName name="IQ_MEASURED_ORE_RESOURCES_ZINC">"c9328"</definedName>
    <definedName name="IQ_MEASURED_RECOV_ATTRIB_RESOURCES_ALUM">"c9242"</definedName>
    <definedName name="IQ_MEASURED_RECOV_ATTRIB_RESOURCES_COAL">"c9816"</definedName>
    <definedName name="IQ_MEASURED_RECOV_ATTRIB_RESOURCES_COP">"c9186"</definedName>
    <definedName name="IQ_MEASURED_RECOV_ATTRIB_RESOURCES_DIAM">"c9666"</definedName>
    <definedName name="IQ_MEASURED_RECOV_ATTRIB_RESOURCES_GOLD">"c9027"</definedName>
    <definedName name="IQ_MEASURED_RECOV_ATTRIB_RESOURCES_IRON">"c9401"</definedName>
    <definedName name="IQ_MEASURED_RECOV_ATTRIB_RESOURCES_LEAD">"c9454"</definedName>
    <definedName name="IQ_MEASURED_RECOV_ATTRIB_RESOURCES_MANG">"c9507"</definedName>
    <definedName name="IQ_MEASURED_RECOV_ATTRIB_RESOURCES_MET_COAL">"c9756"</definedName>
    <definedName name="IQ_MEASURED_RECOV_ATTRIB_RESOURCES_MOLYB">"c9719"</definedName>
    <definedName name="IQ_MEASURED_RECOV_ATTRIB_RESOURCES_NICK">"c9295"</definedName>
    <definedName name="IQ_MEASURED_RECOV_ATTRIB_RESOURCES_PLAT">"c9133"</definedName>
    <definedName name="IQ_MEASURED_RECOV_ATTRIB_RESOURCES_SILVER">"c9080"</definedName>
    <definedName name="IQ_MEASURED_RECOV_ATTRIB_RESOURCES_STEAM">"c9786"</definedName>
    <definedName name="IQ_MEASURED_RECOV_ATTRIB_RESOURCES_TITAN">"c9560"</definedName>
    <definedName name="IQ_MEASURED_RECOV_ATTRIB_RESOURCES_URAN">"c9613"</definedName>
    <definedName name="IQ_MEASURED_RECOV_ATTRIB_RESOURCES_ZINC">"c9348"</definedName>
    <definedName name="IQ_MEASURED_RECOV_RESOURCES_ALUM">"c9232"</definedName>
    <definedName name="IQ_MEASURED_RECOV_RESOURCES_COAL">"c9811"</definedName>
    <definedName name="IQ_MEASURED_RECOV_RESOURCES_COP">"c9176"</definedName>
    <definedName name="IQ_MEASURED_RECOV_RESOURCES_DIAM">"c9656"</definedName>
    <definedName name="IQ_MEASURED_RECOV_RESOURCES_GOLD">"c9017"</definedName>
    <definedName name="IQ_MEASURED_RECOV_RESOURCES_IRON">"c9391"</definedName>
    <definedName name="IQ_MEASURED_RECOV_RESOURCES_LEAD">"c9444"</definedName>
    <definedName name="IQ_MEASURED_RECOV_RESOURCES_MANG">"c9497"</definedName>
    <definedName name="IQ_MEASURED_RECOV_RESOURCES_MET_COAL">"c9751"</definedName>
    <definedName name="IQ_MEASURED_RECOV_RESOURCES_MOLYB">"c9709"</definedName>
    <definedName name="IQ_MEASURED_RECOV_RESOURCES_NICK">"c9285"</definedName>
    <definedName name="IQ_MEASURED_RECOV_RESOURCES_PLAT">"c9123"</definedName>
    <definedName name="IQ_MEASURED_RECOV_RESOURCES_SILVER">"c9070"</definedName>
    <definedName name="IQ_MEASURED_RECOV_RESOURCES_STEAM">"c9781"</definedName>
    <definedName name="IQ_MEASURED_RECOV_RESOURCES_TITAN">"c9550"</definedName>
    <definedName name="IQ_MEASURED_RECOV_RESOURCES_URAN">"c9603"</definedName>
    <definedName name="IQ_MEASURED_RECOV_RESOURCES_ZINC">"c9338"</definedName>
    <definedName name="IQ_MEASURED_RESOURCES_CALORIFIC_VALUE_COAL">"c9806"</definedName>
    <definedName name="IQ_MEASURED_RESOURCES_CALORIFIC_VALUE_MET_COAL">"c9746"</definedName>
    <definedName name="IQ_MEASURED_RESOURCES_CALORIFIC_VALUE_STEAM">"c9776"</definedName>
    <definedName name="IQ_MEASURED_RESOURCES_GRADE_ALUM">"c9223"</definedName>
    <definedName name="IQ_MEASURED_RESOURCES_GRADE_COP">"c9167"</definedName>
    <definedName name="IQ_MEASURED_RESOURCES_GRADE_DIAM">"c9647"</definedName>
    <definedName name="IQ_MEASURED_RESOURCES_GRADE_GOLD">"c9008"</definedName>
    <definedName name="IQ_MEASURED_RESOURCES_GRADE_IRON">"c9382"</definedName>
    <definedName name="IQ_MEASURED_RESOURCES_GRADE_LEAD">"c9435"</definedName>
    <definedName name="IQ_MEASURED_RESOURCES_GRADE_MANG">"c9488"</definedName>
    <definedName name="IQ_MEASURED_RESOURCES_GRADE_MOLYB">"c9700"</definedName>
    <definedName name="IQ_MEASURED_RESOURCES_GRADE_NICK">"c9276"</definedName>
    <definedName name="IQ_MEASURED_RESOURCES_GRADE_PLAT">"c9114"</definedName>
    <definedName name="IQ_MEASURED_RESOURCES_GRADE_SILVER">"c9061"</definedName>
    <definedName name="IQ_MEASURED_RESOURCES_GRADE_TITAN">"c9541"</definedName>
    <definedName name="IQ_MEASURED_RESOURCES_GRADE_URAN">"c9594"</definedName>
    <definedName name="IQ_MEASURED_RESOURCES_GRADE_ZINC">"c9329"</definedName>
    <definedName name="IQ_MEDIAN_NEW_HOME_SALES_APR_FC_UNUSED">"c8460"</definedName>
    <definedName name="IQ_MEDIAN_NEW_HOME_SALES_APR_UNUSED">"c7580"</definedName>
    <definedName name="IQ_MEDIAN_NEW_HOME_SALES_FC_UNUSED">"c7800"</definedName>
    <definedName name="IQ_MEDIAN_NEW_HOME_SALES_POP_FC_UNUSED">"c8020"</definedName>
    <definedName name="IQ_MEDIAN_NEW_HOME_SALES_POP_UNUSED">"c7140"</definedName>
    <definedName name="IQ_MEDIAN_NEW_HOME_SALES_UNUSED">"c6920"</definedName>
    <definedName name="IQ_MEDIAN_NEW_HOME_SALES_YOY_FC_UNUSED">"c8240"</definedName>
    <definedName name="IQ_MEDIAN_NEW_HOME_SALES_YOY_UNUSED">"c7360"</definedName>
    <definedName name="IQ_MEDIAN_TARGET_PRICE">"c1650"</definedName>
    <definedName name="IQ_MEDIAN_TARGET_PRICE_CIQ">"c4658"</definedName>
    <definedName name="IQ_MERGER">"c713"</definedName>
    <definedName name="IQ_MERGER_BNK">"c714"</definedName>
    <definedName name="IQ_MERGER_BR">"c715"</definedName>
    <definedName name="IQ_MERGER_FIN">"c716"</definedName>
    <definedName name="IQ_MERGER_INS">"c717"</definedName>
    <definedName name="IQ_MERGER_RE">"c6235"</definedName>
    <definedName name="IQ_MERGER_REIT">"c718"</definedName>
    <definedName name="IQ_MERGER_RESTRUCTURE">"c719"</definedName>
    <definedName name="IQ_MERGER_RESTRUCTURE_BNK">"c720"</definedName>
    <definedName name="IQ_MERGER_RESTRUCTURE_BR">"c721"</definedName>
    <definedName name="IQ_MERGER_RESTRUCTURE_FIN">"c722"</definedName>
    <definedName name="IQ_MERGER_RESTRUCTURE_INS">"c723"</definedName>
    <definedName name="IQ_MERGER_RESTRUCTURE_RE">"c6236"</definedName>
    <definedName name="IQ_MERGER_RESTRUCTURE_REIT">"c724"</definedName>
    <definedName name="IQ_MERGER_RESTRUCTURE_UTI">"c725"</definedName>
    <definedName name="IQ_MERGER_UTI">"c726"</definedName>
    <definedName name="IQ_MI_RECOV_ATTRIB_RESOURCES_ALUM">"c9244"</definedName>
    <definedName name="IQ_MI_RECOV_ATTRIB_RESOURCES_COAL">"c9818"</definedName>
    <definedName name="IQ_MI_RECOV_ATTRIB_RESOURCES_COP">"c9188"</definedName>
    <definedName name="IQ_MI_RECOV_ATTRIB_RESOURCES_DIAM">"c9668"</definedName>
    <definedName name="IQ_MI_RECOV_ATTRIB_RESOURCES_GOLD">"c9029"</definedName>
    <definedName name="IQ_MI_RECOV_ATTRIB_RESOURCES_IRON">"c9403"</definedName>
    <definedName name="IQ_MI_RECOV_ATTRIB_RESOURCES_LEAD">"c9456"</definedName>
    <definedName name="IQ_MI_RECOV_ATTRIB_RESOURCES_MANG">"c9509"</definedName>
    <definedName name="IQ_MI_RECOV_ATTRIB_RESOURCES_MET_COAL">"c9758"</definedName>
    <definedName name="IQ_MI_RECOV_ATTRIB_RESOURCES_MOLYB">"c9721"</definedName>
    <definedName name="IQ_MI_RECOV_ATTRIB_RESOURCES_NICK">"c9297"</definedName>
    <definedName name="IQ_MI_RECOV_ATTRIB_RESOURCES_PLAT">"c9135"</definedName>
    <definedName name="IQ_MI_RECOV_ATTRIB_RESOURCES_SILVER">"c9082"</definedName>
    <definedName name="IQ_MI_RECOV_ATTRIB_RESOURCES_STEAM">"c9788"</definedName>
    <definedName name="IQ_MI_RECOV_ATTRIB_RESOURCES_TITAN">"c9562"</definedName>
    <definedName name="IQ_MI_RECOV_ATTRIB_RESOURCES_URAN">"c9615"</definedName>
    <definedName name="IQ_MI_RECOV_ATTRIB_RESOURCES_ZINC">"c9350"</definedName>
    <definedName name="IQ_MI_RESOURCES_CALORIFIC_VALUE_COAL">"c9808"</definedName>
    <definedName name="IQ_MI_RESOURCES_CALORIFIC_VALUE_MET_COAL">"c9748"</definedName>
    <definedName name="IQ_MI_RESOURCES_CALORIFIC_VALUE_STEAM">"c9778"</definedName>
    <definedName name="IQ_MINORITY_INT_AVG_ASSETS_FFIEC">"c13367"</definedName>
    <definedName name="IQ_MINORITY_INT_BS_FFIEC">"c12874"</definedName>
    <definedName name="IQ_MINORITY_INT_FFIEC">"c13031"</definedName>
    <definedName name="IQ_MINORITY_INTEREST">"c727"</definedName>
    <definedName name="IQ_MINORITY_INTEREST_BNK">"c728"</definedName>
    <definedName name="IQ_MINORITY_INTEREST_BR">"c729"</definedName>
    <definedName name="IQ_MINORITY_INTEREST_CF">"c730"</definedName>
    <definedName name="IQ_MINORITY_INTEREST_FIN">"c731"</definedName>
    <definedName name="IQ_MINORITY_INTEREST_INS">"c732"</definedName>
    <definedName name="IQ_MINORITY_INTEREST_IS">"c733"</definedName>
    <definedName name="IQ_MINORITY_INTEREST_RE">"c6237"</definedName>
    <definedName name="IQ_MINORITY_INTEREST_REIT">"c734"</definedName>
    <definedName name="IQ_MINORITY_INTEREST_TOTAL">"c1905"</definedName>
    <definedName name="IQ_MINORITY_INTEREST_UTI">"c735"</definedName>
    <definedName name="IQ_MISC_ADJUST_CF">"c736"</definedName>
    <definedName name="IQ_MISC_EARN_ADJ">"c1603"</definedName>
    <definedName name="IQ_MKTCAP_EBT_EXCL">"c737"</definedName>
    <definedName name="IQ_MKTCAP_EBT_EXCL_AVG">"c738"</definedName>
    <definedName name="IQ_MKTCAP_EBT_INCL_AVG">"c739"</definedName>
    <definedName name="IQ_MKTCAP_TOTAL_REV">"c740"</definedName>
    <definedName name="IQ_MKTCAP_TOTAL_REV_AVG">"c741"</definedName>
    <definedName name="IQ_MKTCAP_TOTAL_REV_FWD">"c742"</definedName>
    <definedName name="IQ_MKTCAP_TOTAL_REV_FWD_CIQ">"c4041"</definedName>
    <definedName name="IQ_MM_ACCOUNT">"c743"</definedName>
    <definedName name="IQ_MM_ACCRETION_EXPENSE">"c9845"</definedName>
    <definedName name="IQ_MM_ARO_BEG">"c9842"</definedName>
    <definedName name="IQ_MM_ARO_TOTAL">"c9850"</definedName>
    <definedName name="IQ_MM_CURRENT_PORT_ARO">"c9851"</definedName>
    <definedName name="IQ_MM_DEVELOPED_ACREAGE">"c9832"</definedName>
    <definedName name="IQ_MM_DEVELOPED_SQ_KMS">"c9831"</definedName>
    <definedName name="IQ_MM_DEVELOPED_SQ_MILES">"c9833"</definedName>
    <definedName name="IQ_MM_EXPLORATION_EXPENDITURE_TOT">"c9840"</definedName>
    <definedName name="IQ_MM_FX_ADJUSTMENT">"c9847"</definedName>
    <definedName name="IQ_MM_LIABILITIES_INCURRED_ACQUIRED">"c9843"</definedName>
    <definedName name="IQ_MM_LIABILITIES_REL_SPIN_OFFS">"c9848"</definedName>
    <definedName name="IQ_MM_LIABILITIES_SETTLED_DISPOSED">"c9844"</definedName>
    <definedName name="IQ_MM_NON_CURRENT_PORT_ARO">"c9852"</definedName>
    <definedName name="IQ_MM_NUMBER_MINES">"c9839"</definedName>
    <definedName name="IQ_MM_OTHER_ADJUSTMENTS_ARO">"c9849"</definedName>
    <definedName name="IQ_MM_REMAINING_MINE_LIFE">"c9838"</definedName>
    <definedName name="IQ_MM_RESOURCES_INCL_EXCL_RESERVES">"c9841"</definedName>
    <definedName name="IQ_MM_REVISIONS_ESTIMATE">"c9846"</definedName>
    <definedName name="IQ_MM_STRIPPING_RATIO">"c9837"</definedName>
    <definedName name="IQ_MM_UNDEVELOPED_ACREAGE">"c9835"</definedName>
    <definedName name="IQ_MM_UNDEVELOPED_SQ_KMS">"c9834"</definedName>
    <definedName name="IQ_MM_UNDEVELOPED_SQ_MILES">"c9836"</definedName>
    <definedName name="IQ_MONEY_MARKET_ACCOUNTS_COMMERCIAL_BANK_SUBS_FFIEC">"c12947"</definedName>
    <definedName name="IQ_MONEY_MARKET_ACCOUNTS_OTHER_INSTITUTIONS_FFIEC">"c12952"</definedName>
    <definedName name="IQ_MONEY_MARKET_DEPOSIT_ACCOUNTS_FDIC">"c6553"</definedName>
    <definedName name="IQ_MONTH">15000</definedName>
    <definedName name="IQ_MORT_BANK_ACT">"c744"</definedName>
    <definedName name="IQ_MORT_BANKING_FEE">"c745"</definedName>
    <definedName name="IQ_MORT_INT_INC">"c746"</definedName>
    <definedName name="IQ_MORT_LOANS">"c747"</definedName>
    <definedName name="IQ_MORT_SECURITY">"c748"</definedName>
    <definedName name="IQ_MORTGAGE_BACKED_SECURITIES_FDIC">"c6402"</definedName>
    <definedName name="IQ_MORTGAGE_SERV_RIGHTS">"c2242"</definedName>
    <definedName name="IQ_MORTGAGE_SERVICING_ASSETS_FFIEC">"c12838"</definedName>
    <definedName name="IQ_MORTGAGE_SERVICING_FDIC">"c6335"</definedName>
    <definedName name="IQ_MULTI_RES_PROPERTIES_TRADING_DOM_FFIEC">"c12930"</definedName>
    <definedName name="IQ_MULTIFAMILY_LOANS_GROSS_LOANS_FFIEC">"c13404"</definedName>
    <definedName name="IQ_MULTIFAMILY_LOANS_RISK_BASED_FFIEC">"c13425"</definedName>
    <definedName name="IQ_MULTIFAMILY_RESIDENTIAL_LOANS_FDIC">"c6311"</definedName>
    <definedName name="IQ_MUNICIPAL_INVEST_SECURITIES_FFIEC">"c13459"</definedName>
    <definedName name="IQ_NAMES_REVISION_DATE_">40214.4540277778</definedName>
    <definedName name="IQ_NAPM_BUS_CONDITIONS">"c6921"</definedName>
    <definedName name="IQ_NAPM_BUS_CONDITIONS_APR">"c7581"</definedName>
    <definedName name="IQ_NAPM_BUS_CONDITIONS_APR_FC">"c8461"</definedName>
    <definedName name="IQ_NAPM_BUS_CONDITIONS_FC">"c7801"</definedName>
    <definedName name="IQ_NAPM_BUS_CONDITIONS_POP">"c7141"</definedName>
    <definedName name="IQ_NAPM_BUS_CONDITIONS_POP_FC">"c8021"</definedName>
    <definedName name="IQ_NAPM_BUS_CONDITIONS_YOY">"c7361"</definedName>
    <definedName name="IQ_NAPM_BUS_CONDITIONS_YOY_FC">"c8241"</definedName>
    <definedName name="IQ_NEGATIVE_FAIR_VALUE_DERIVATIVES_BENEFICIARY_FFIEC">"c13124"</definedName>
    <definedName name="IQ_NEGATIVE_FAIR_VALUE_DERIVATIVES_GUARANTOR_FFIEC">"c13117"</definedName>
    <definedName name="IQ_NET_CHANGE">"c749"</definedName>
    <definedName name="IQ_NET_CHARGE_OFFS_FDIC">"c6641"</definedName>
    <definedName name="IQ_NET_CHARGE_OFFS_LOANS_FDIC">"c6751"</definedName>
    <definedName name="IQ_NET_CLAIM_EXP_INCUR">"c2757"</definedName>
    <definedName name="IQ_NET_CLAIM_EXP_INCUR_CY">"c2761"</definedName>
    <definedName name="IQ_NET_CLAIM_EXP_INCUR_PY">"c2762"</definedName>
    <definedName name="IQ_NET_CLAIM_EXP_PAID">"c2760"</definedName>
    <definedName name="IQ_NET_CLAIM_EXP_PAID_CY">"c2763"</definedName>
    <definedName name="IQ_NET_CLAIM_EXP_PAID_PY">"c2764"</definedName>
    <definedName name="IQ_NET_CLAIM_EXP_RES">"c2754"</definedName>
    <definedName name="IQ_NET_DEBT">"c1584"</definedName>
    <definedName name="IQ_NET_DEBT_EBITDA">"c750"</definedName>
    <definedName name="IQ_NET_DEBT_EBITDA_CAPEX">"c2949"</definedName>
    <definedName name="IQ_NET_DEBT_ISSUED">"c751"</definedName>
    <definedName name="IQ_NET_DEBT_ISSUED_BNK">"c752"</definedName>
    <definedName name="IQ_NET_DEBT_ISSUED_BR">"c753"</definedName>
    <definedName name="IQ_NET_DEBT_ISSUED_FIN">"c754"</definedName>
    <definedName name="IQ_NET_DEBT_ISSUED_INS">"c755"</definedName>
    <definedName name="IQ_NET_DEBT_ISSUED_RE">"c6238"</definedName>
    <definedName name="IQ_NET_DEBT_ISSUED_REIT">"c756"</definedName>
    <definedName name="IQ_NET_DEBT_ISSUED_UTI">"c757"</definedName>
    <definedName name="IQ_NET_EARNED">"c2734"</definedName>
    <definedName name="IQ_NET_FUNDS_PURCHASED_ASSETS_TOT_FFIEC">"c13448"</definedName>
    <definedName name="IQ_NET_INC">"c1394"</definedName>
    <definedName name="IQ_NET_INC_BEFORE">"c1368"</definedName>
    <definedName name="IQ_NET_INC_CF">"c1397"</definedName>
    <definedName name="IQ_NET_INC_MARGIN">"c1398"</definedName>
    <definedName name="IQ_NET_INCOME_FDIC">"c6587"</definedName>
    <definedName name="IQ_NET_INCOME_LH_FFIEC">"c13110"</definedName>
    <definedName name="IQ_NET_INCOME_PC_FFIEC">"c13103"</definedName>
    <definedName name="IQ_NET_INCOME_SHE_FFIEC">"c12960"</definedName>
    <definedName name="IQ_NET_INT_INC_10YR_ANN_CAGR">"c6100"</definedName>
    <definedName name="IQ_NET_INT_INC_10YR_ANN_GROWTH">"c758"</definedName>
    <definedName name="IQ_NET_INT_INC_1YR_ANN_GROWTH">"c759"</definedName>
    <definedName name="IQ_NET_INT_INC_2YR_ANN_CAGR">"c6101"</definedName>
    <definedName name="IQ_NET_INT_INC_2YR_ANN_GROWTH">"c760"</definedName>
    <definedName name="IQ_NET_INT_INC_3YR_ANN_CAGR">"c6102"</definedName>
    <definedName name="IQ_NET_INT_INC_3YR_ANN_GROWTH">"c761"</definedName>
    <definedName name="IQ_NET_INT_INC_5YR_ANN_CAGR">"c6103"</definedName>
    <definedName name="IQ_NET_INT_INC_5YR_ANN_GROWTH">"c762"</definedName>
    <definedName name="IQ_NET_INT_INC_7YR_ANN_CAGR">"c6104"</definedName>
    <definedName name="IQ_NET_INT_INC_7YR_ANN_GROWTH">"c763"</definedName>
    <definedName name="IQ_NET_INT_INC_AFTER_LL_BNK_SUBTOTAL_AP">"c8979"</definedName>
    <definedName name="IQ_NET_INT_INC_BNK">"c764"</definedName>
    <definedName name="IQ_NET_INT_INC_BNK_AP">"c8874"</definedName>
    <definedName name="IQ_NET_INT_INC_BNK_AP_ABS">"c8893"</definedName>
    <definedName name="IQ_NET_INT_INC_BNK_FDIC">"c6570"</definedName>
    <definedName name="IQ_NET_INT_INC_BNK_NAME_AP">"c8912"</definedName>
    <definedName name="IQ_NET_INT_INC_BNK_NAME_AP_ABS">"c8931"</definedName>
    <definedName name="IQ_NET_INT_INC_BNK_SUBTOTAL_AP">"c8978"</definedName>
    <definedName name="IQ_NET_INT_INC_BR">"c765"</definedName>
    <definedName name="IQ_NET_INT_INC_FIN">"c766"</definedName>
    <definedName name="IQ_NET_INT_INC_TOTAL_REV">"c767"</definedName>
    <definedName name="IQ_NET_INT_INCOME_FFIEC">"c13001"</definedName>
    <definedName name="IQ_NET_INT_INCOME_FTE_FFIEC">"c13036"</definedName>
    <definedName name="IQ_NET_INT_MARGIN">"c768"</definedName>
    <definedName name="IQ_NET_INTEREST_EXP">"c769"</definedName>
    <definedName name="IQ_NET_INTEREST_EXP_RE">"c6239"</definedName>
    <definedName name="IQ_NET_INTEREST_EXP_REIT">"c770"</definedName>
    <definedName name="IQ_NET_INTEREST_EXP_UTI">"c771"</definedName>
    <definedName name="IQ_NET_INTEREST_INC">"c1392"</definedName>
    <definedName name="IQ_NET_INTEREST_INC_AFTER_LL">"c1604"</definedName>
    <definedName name="IQ_NET_INTEREST_MARGIN_FDIC">"c6726"</definedName>
    <definedName name="IQ_NET_LIFE_INS_IN_FORCE">"c2769"</definedName>
    <definedName name="IQ_NET_LOANS">"c772"</definedName>
    <definedName name="IQ_NET_LOANS_10YR_ANN_CAGR">"c6105"</definedName>
    <definedName name="IQ_NET_LOANS_10YR_ANN_GROWTH">"c773"</definedName>
    <definedName name="IQ_NET_LOANS_1YR_ANN_GROWTH">"c774"</definedName>
    <definedName name="IQ_NET_LOANS_2YR_ANN_CAGR">"c6106"</definedName>
    <definedName name="IQ_NET_LOANS_2YR_ANN_GROWTH">"c775"</definedName>
    <definedName name="IQ_NET_LOANS_3YR_ANN_CAGR">"c6107"</definedName>
    <definedName name="IQ_NET_LOANS_3YR_ANN_GROWTH">"c776"</definedName>
    <definedName name="IQ_NET_LOANS_5YR_ANN_CAGR">"c6108"</definedName>
    <definedName name="IQ_NET_LOANS_5YR_ANN_GROWTH">"c777"</definedName>
    <definedName name="IQ_NET_LOANS_7YR_ANN_CAGR">"c6109"</definedName>
    <definedName name="IQ_NET_LOANS_7YR_ANN_GROWTH">"c778"</definedName>
    <definedName name="IQ_NET_LOANS_CORE_DEPOSITS_FFIEC">"c13341"</definedName>
    <definedName name="IQ_NET_LOANS_DEPOSITS_FFIEC">"c13340"</definedName>
    <definedName name="IQ_NET_LOANS_EQUITY_FFIEC">"c13347"</definedName>
    <definedName name="IQ_NET_LOANS_LEASES_CORE_DEPOSITS_FDIC">"c6743"</definedName>
    <definedName name="IQ_NET_LOANS_LEASES_DEPOSITS_FDIC">"c6742"</definedName>
    <definedName name="IQ_NET_LOANS_TOTAL_DEPOSITS">"c779"</definedName>
    <definedName name="IQ_NET_OPERATING_INCOME_ASSETS_FDIC">"c6729"</definedName>
    <definedName name="IQ_NET_RENTAL_EXP_FN">"c780"</definedName>
    <definedName name="IQ_NET_SECURITIZATION_INCOME_FDIC">"c6669"</definedName>
    <definedName name="IQ_NET_SERVICING_FEES_FDIC">"c6668"</definedName>
    <definedName name="IQ_NET_TO_GROSS_EARNED">"c2750"</definedName>
    <definedName name="IQ_NET_TO_GROSS_WRITTEN">"c2729"</definedName>
    <definedName name="IQ_NET_WORKING_CAP">"c3493"</definedName>
    <definedName name="IQ_NET_WRITTEN">"c2728"</definedName>
    <definedName name="IQ_NEW_PREM">"c2785"</definedName>
    <definedName name="IQ_NEXT_YR_PROD_EST_MAX_ALUM">"c9251"</definedName>
    <definedName name="IQ_NEXT_YR_PROD_EST_MAX_CATHODE_COP">"c9198"</definedName>
    <definedName name="IQ_NEXT_YR_PROD_EST_MAX_COP">"c9196"</definedName>
    <definedName name="IQ_NEXT_YR_PROD_EST_MAX_DIAM">"c9675"</definedName>
    <definedName name="IQ_NEXT_YR_PROD_EST_MAX_GOLD">"c9036"</definedName>
    <definedName name="IQ_NEXT_YR_PROD_EST_MAX_IRON">"c9410"</definedName>
    <definedName name="IQ_NEXT_YR_PROD_EST_MAX_LEAD">"c9463"</definedName>
    <definedName name="IQ_NEXT_YR_PROD_EST_MAX_MANG">"c9516"</definedName>
    <definedName name="IQ_NEXT_YR_PROD_EST_MAX_MOLYB">"c9728"</definedName>
    <definedName name="IQ_NEXT_YR_PROD_EST_MAX_NICK">"c9304"</definedName>
    <definedName name="IQ_NEXT_YR_PROD_EST_MAX_PLAT">"c9142"</definedName>
    <definedName name="IQ_NEXT_YR_PROD_EST_MAX_SILVER">"c9089"</definedName>
    <definedName name="IQ_NEXT_YR_PROD_EST_MAX_TITAN">"c9569"</definedName>
    <definedName name="IQ_NEXT_YR_PROD_EST_MAX_URAN">"c9622"</definedName>
    <definedName name="IQ_NEXT_YR_PROD_EST_MAX_ZINC">"c9357"</definedName>
    <definedName name="IQ_NEXT_YR_PROD_EST_MIN_ALUM">"c9250"</definedName>
    <definedName name="IQ_NEXT_YR_PROD_EST_MIN_CATHODE_COP">"c9197"</definedName>
    <definedName name="IQ_NEXT_YR_PROD_EST_MIN_COP">"c9195"</definedName>
    <definedName name="IQ_NEXT_YR_PROD_EST_MIN_DIAM">"c9674"</definedName>
    <definedName name="IQ_NEXT_YR_PROD_EST_MIN_GOLD">"c9035"</definedName>
    <definedName name="IQ_NEXT_YR_PROD_EST_MIN_IRON">"c9409"</definedName>
    <definedName name="IQ_NEXT_YR_PROD_EST_MIN_LEAD">"c9462"</definedName>
    <definedName name="IQ_NEXT_YR_PROD_EST_MIN_MANG">"c9515"</definedName>
    <definedName name="IQ_NEXT_YR_PROD_EST_MIN_MOLYB">"c9727"</definedName>
    <definedName name="IQ_NEXT_YR_PROD_EST_MIN_NICK">"c9303"</definedName>
    <definedName name="IQ_NEXT_YR_PROD_EST_MIN_PLAT">"c9141"</definedName>
    <definedName name="IQ_NEXT_YR_PROD_EST_MIN_SILVER">"c9088"</definedName>
    <definedName name="IQ_NEXT_YR_PROD_EST_MIN_TITAN">"c9568"</definedName>
    <definedName name="IQ_NEXT_YR_PROD_EST_MIN_URAN">"c9621"</definedName>
    <definedName name="IQ_NEXT_YR_PROD_EST_MIN_ZINC">"c9356"</definedName>
    <definedName name="IQ_NI">"c781"</definedName>
    <definedName name="IQ_NI_10YR_ANN_CAGR">"c6110"</definedName>
    <definedName name="IQ_NI_10YR_ANN_GROWTH">"c782"</definedName>
    <definedName name="IQ_NI_1YR_ANN_GROWTH">"c783"</definedName>
    <definedName name="IQ_NI_2YR_ANN_CAGR">"c6111"</definedName>
    <definedName name="IQ_NI_2YR_ANN_GROWTH">"c784"</definedName>
    <definedName name="IQ_NI_3YR_ANN_CAGR">"c6112"</definedName>
    <definedName name="IQ_NI_3YR_ANN_GROWTH">"c785"</definedName>
    <definedName name="IQ_NI_5YR_ANN_CAGR">"c6113"</definedName>
    <definedName name="IQ_NI_5YR_ANN_GROWTH">"c786"</definedName>
    <definedName name="IQ_NI_7YR_ANN_CAGR">"c6114"</definedName>
    <definedName name="IQ_NI_7YR_ANN_GROWTH">"c787"</definedName>
    <definedName name="IQ_NI_AFTER_CAPITALIZED">"c788"</definedName>
    <definedName name="IQ_NI_AVAIL_EXCL">"c789"</definedName>
    <definedName name="IQ_NI_AVAIL_EXCL_MARGIN">"c790"</definedName>
    <definedName name="IQ_NI_AVAIL_INCL">"c791"</definedName>
    <definedName name="IQ_NI_AVAIL_SUBTOTAL_AP">"c8984"</definedName>
    <definedName name="IQ_NI_AVG_ASSETS_FFIEC">"c13370"</definedName>
    <definedName name="IQ_NI_BEFORE_CAPITALIZED">"c792"</definedName>
    <definedName name="IQ_NI_CF">"c793"</definedName>
    <definedName name="IQ_NI_CHARGES_AP">"c8879"</definedName>
    <definedName name="IQ_NI_CHARGES_AP_ABS">"c8898"</definedName>
    <definedName name="IQ_NI_CHARGES_NAME_AP">"c8917"</definedName>
    <definedName name="IQ_NI_CHARGES_NAME_AP_ABS">"c8936"</definedName>
    <definedName name="IQ_NI_FFIEC">"c13034"</definedName>
    <definedName name="IQ_NI_MARGIN">"c794"</definedName>
    <definedName name="IQ_NI_NORM">"c1901"</definedName>
    <definedName name="IQ_NI_NORM_10YR_ANN_CAGR">"c6189"</definedName>
    <definedName name="IQ_NI_NORM_10YR_ANN_GROWTH">"c1960"</definedName>
    <definedName name="IQ_NI_NORM_1YR_ANN_GROWTH">"c1955"</definedName>
    <definedName name="IQ_NI_NORM_2YR_ANN_CAGR">"c6185"</definedName>
    <definedName name="IQ_NI_NORM_2YR_ANN_GROWTH">"c1956"</definedName>
    <definedName name="IQ_NI_NORM_3YR_ANN_CAGR">"c6186"</definedName>
    <definedName name="IQ_NI_NORM_3YR_ANN_GROWTH">"c1957"</definedName>
    <definedName name="IQ_NI_NORM_5YR_ANN_CAGR">"c6187"</definedName>
    <definedName name="IQ_NI_NORM_5YR_ANN_GROWTH">"c1958"</definedName>
    <definedName name="IQ_NI_NORM_7YR_ANN_CAGR">"c6188"</definedName>
    <definedName name="IQ_NI_NORM_7YR_ANN_GROWTH">"c1959"</definedName>
    <definedName name="IQ_NI_NORM_MARGIN">"c1964"</definedName>
    <definedName name="IQ_NI_SBC_ACT_OR_EST_CIQ">"c5012"</definedName>
    <definedName name="IQ_NI_SBC_GW_ACT_OR_EST_CIQ">"c5016"</definedName>
    <definedName name="IQ_NI_SFAS">"c795"</definedName>
    <definedName name="IQ_NI_SUBTOTAL_AP">"c8983"</definedName>
    <definedName name="IQ_NLA_PCT_LEASED_CONSOL">"c8815"</definedName>
    <definedName name="IQ_NLA_PCT_LEASED_MANAGED">"c8817"</definedName>
    <definedName name="IQ_NLA_PCT_LEASED_OTHER">"c8818"</definedName>
    <definedName name="IQ_NLA_PCT_LEASED_TOTAL">"c8819"</definedName>
    <definedName name="IQ_NLA_PCT_LEASED_UNCONSOL">"c8816"</definedName>
    <definedName name="IQ_NLA_SQ_FT_CONSOL">"c8800"</definedName>
    <definedName name="IQ_NLA_SQ_FT_MANAGED">"c8802"</definedName>
    <definedName name="IQ_NLA_SQ_FT_OTHER">"c8803"</definedName>
    <definedName name="IQ_NLA_SQ_FT_TOTAL">"c8804"</definedName>
    <definedName name="IQ_NLA_SQ_FT_UNCONSOL">"c8801"</definedName>
    <definedName name="IQ_NLA_SQ_METER_CONSOL">"c8805"</definedName>
    <definedName name="IQ_NLA_SQ_METER_MANAGED">"c8807"</definedName>
    <definedName name="IQ_NLA_SQ_METER_OTHER">"c8808"</definedName>
    <definedName name="IQ_NLA_SQ_METER_TOTAL">"c8809"</definedName>
    <definedName name="IQ_NLA_SQ_METER_UNCONSOL">"c8806"</definedName>
    <definedName name="IQ_NOL_CF_1YR">"c3465"</definedName>
    <definedName name="IQ_NOL_CF_2YR">"c3466"</definedName>
    <definedName name="IQ_NOL_CF_3YR">"c3467"</definedName>
    <definedName name="IQ_NOL_CF_4YR">"c3468"</definedName>
    <definedName name="IQ_NOL_CF_5YR">"c3469"</definedName>
    <definedName name="IQ_NOL_CF_AFTER_FIVE">"c3470"</definedName>
    <definedName name="IQ_NOL_CF_MAX_YEAR">"c3473"</definedName>
    <definedName name="IQ_NOL_CF_NO_EXP">"c3471"</definedName>
    <definedName name="IQ_NOL_CF_TOTAL">"c3472"</definedName>
    <definedName name="IQ_NON_ACCRU_ALLOW_RECEIVABLES_FFIEC">"c13353"</definedName>
    <definedName name="IQ_NON_ACCRUAL_LOANS">"c796"</definedName>
    <definedName name="IQ_NON_CASH">"c1399"</definedName>
    <definedName name="IQ_NON_CASH_ITEMS">"c797"</definedName>
    <definedName name="IQ_NON_FARM_NONRES_PROPERTIES_TRADING_DOM_FFIEC">"c12931"</definedName>
    <definedName name="IQ_NON_INS_EXP">"c798"</definedName>
    <definedName name="IQ_NON_INS_REV">"c799"</definedName>
    <definedName name="IQ_NON_INT_BAL_OTHER_INSTITUTIONS_FFIEC">"c12950"</definedName>
    <definedName name="IQ_NON_INT_BEAR_CD">"c11750"</definedName>
    <definedName name="IQ_NON_INT_BEARING_DEPOSITS">"c800"</definedName>
    <definedName name="IQ_NON_INT_DEPOSITS_DOM_FFIEC">"c12851"</definedName>
    <definedName name="IQ_NON_INT_DEPOSITS_FOREIGN_FFIEC">"c12854"</definedName>
    <definedName name="IQ_NON_INT_EXP">"c801"</definedName>
    <definedName name="IQ_NON_INT_EXP_BNK_AP">"c8877"</definedName>
    <definedName name="IQ_NON_INT_EXP_BNK_AP_ABS">"c8896"</definedName>
    <definedName name="IQ_NON_INT_EXP_BNK_NAME_AP">"c8915"</definedName>
    <definedName name="IQ_NON_INT_EXP_BNK_NAME_AP_ABS">"c8934"</definedName>
    <definedName name="IQ_NON_INT_EXP_BNK_SUBTOTAL_AP">"c8981"</definedName>
    <definedName name="IQ_NON_INT_EXP_FDIC">"c6579"</definedName>
    <definedName name="IQ_NON_INT_EXPENSE_FFIEC">"c13028"</definedName>
    <definedName name="IQ_NON_INT_INC">"c802"</definedName>
    <definedName name="IQ_NON_INT_INC_10YR_ANN_CAGR">"c6115"</definedName>
    <definedName name="IQ_NON_INT_INC_10YR_ANN_GROWTH">"c803"</definedName>
    <definedName name="IQ_NON_INT_INC_1YR_ANN_GROWTH">"c804"</definedName>
    <definedName name="IQ_NON_INT_INC_2YR_ANN_CAGR">"c6116"</definedName>
    <definedName name="IQ_NON_INT_INC_2YR_ANN_GROWTH">"c805"</definedName>
    <definedName name="IQ_NON_INT_INC_3YR_ANN_CAGR">"c6117"</definedName>
    <definedName name="IQ_NON_INT_INC_3YR_ANN_GROWTH">"c806"</definedName>
    <definedName name="IQ_NON_INT_INC_5YR_ANN_CAGR">"c6118"</definedName>
    <definedName name="IQ_NON_INT_INC_5YR_ANN_GROWTH">"c807"</definedName>
    <definedName name="IQ_NON_INT_INC_7YR_ANN_CAGR">"c6119"</definedName>
    <definedName name="IQ_NON_INT_INC_7YR_ANN_GROWTH">"c808"</definedName>
    <definedName name="IQ_NON_INT_INC_AVG_ASSETS_FFIEC">"c13359"</definedName>
    <definedName name="IQ_NON_INT_INC_BNK_AP">"c8876"</definedName>
    <definedName name="IQ_NON_INT_INC_BNK_AP_ABS">"c8895"</definedName>
    <definedName name="IQ_NON_INT_INC_BNK_NAME_AP">"c8914"</definedName>
    <definedName name="IQ_NON_INT_INC_BNK_NAME_AP_ABS">"c8933"</definedName>
    <definedName name="IQ_NON_INT_INC_BNK_SUBTOTAL_AP">"c8980"</definedName>
    <definedName name="IQ_NON_INT_INC_FDIC">"c6575"</definedName>
    <definedName name="IQ_NON_INT_INC_OPERATING_INC_FFIEC">"c13382"</definedName>
    <definedName name="IQ_NON_INT_INCOME_FFIEC">"c13017"</definedName>
    <definedName name="IQ_NON_INTEREST_EXP">"c1400"</definedName>
    <definedName name="IQ_NON_INTEREST_INC">"c1401"</definedName>
    <definedName name="IQ_NON_OPER_EXP">"c809"</definedName>
    <definedName name="IQ_NON_OPER_INC">"c810"</definedName>
    <definedName name="IQ_NON_PERF_ASSETS_10YR_ANN_CAGR">"c6120"</definedName>
    <definedName name="IQ_NON_PERF_ASSETS_10YR_ANN_GROWTH">"c811"</definedName>
    <definedName name="IQ_NON_PERF_ASSETS_1YR_ANN_GROWTH">"c812"</definedName>
    <definedName name="IQ_NON_PERF_ASSETS_2YR_ANN_CAGR">"c6121"</definedName>
    <definedName name="IQ_NON_PERF_ASSETS_2YR_ANN_GROWTH">"c813"</definedName>
    <definedName name="IQ_NON_PERF_ASSETS_3YR_ANN_CAGR">"c6122"</definedName>
    <definedName name="IQ_NON_PERF_ASSETS_3YR_ANN_GROWTH">"c814"</definedName>
    <definedName name="IQ_NON_PERF_ASSETS_5YR_ANN_CAGR">"c6123"</definedName>
    <definedName name="IQ_NON_PERF_ASSETS_5YR_ANN_GROWTH">"c815"</definedName>
    <definedName name="IQ_NON_PERF_ASSETS_7YR_ANN_CAGR">"c6124"</definedName>
    <definedName name="IQ_NON_PERF_ASSETS_7YR_ANN_GROWTH">"c816"</definedName>
    <definedName name="IQ_NON_PERF_ASSETS_TOTAL_ASSETS">"c817"</definedName>
    <definedName name="IQ_NON_PERF_LOANS_10YR_ANN_CAGR">"c6125"</definedName>
    <definedName name="IQ_NON_PERF_LOANS_10YR_ANN_GROWTH">"c818"</definedName>
    <definedName name="IQ_NON_PERF_LOANS_1YR_ANN_GROWTH">"c819"</definedName>
    <definedName name="IQ_NON_PERF_LOANS_2YR_ANN_CAGR">"c6126"</definedName>
    <definedName name="IQ_NON_PERF_LOANS_2YR_ANN_GROWTH">"c820"</definedName>
    <definedName name="IQ_NON_PERF_LOANS_3YR_ANN_CAGR">"c6127"</definedName>
    <definedName name="IQ_NON_PERF_LOANS_3YR_ANN_GROWTH">"c821"</definedName>
    <definedName name="IQ_NON_PERF_LOANS_5YR_ANN_CAGR">"c6128"</definedName>
    <definedName name="IQ_NON_PERF_LOANS_5YR_ANN_GROWTH">"c822"</definedName>
    <definedName name="IQ_NON_PERF_LOANS_7YR_ANN_CAGR">"c6129"</definedName>
    <definedName name="IQ_NON_PERF_LOANS_7YR_ANN_GROWTH">"c823"</definedName>
    <definedName name="IQ_NON_PERF_LOANS_TOTAL_ASSETS">"c824"</definedName>
    <definedName name="IQ_NON_PERF_LOANS_TOTAL_LOANS">"c825"</definedName>
    <definedName name="IQ_NON_PERFORMING_ASSETS">"c826"</definedName>
    <definedName name="IQ_NON_PERFORMING_LOANS">"c827"</definedName>
    <definedName name="IQ_NON_US_ADDRESS_LEASE_FIN_REC_FFIEC">"c13625"</definedName>
    <definedName name="IQ_NON_US_ADDRESSEES_TOTAL_LOANS_FOREIGN_FDIC">"c6443"</definedName>
    <definedName name="IQ_NON_US_CHARGE_OFFS_AND_RECOVERIES_FDIC">"c6650"</definedName>
    <definedName name="IQ_NON_US_CHARGE_OFFS_FDIC">"c6648"</definedName>
    <definedName name="IQ_NON_US_COMMERCIAL_INDUSTRIAL_CHARGE_OFFS_FDIC">"c6651"</definedName>
    <definedName name="IQ_NON_US_NET_LOANS_FDIC">"c6376"</definedName>
    <definedName name="IQ_NON_US_RECOVERIES_FDIC">"c6649"</definedName>
    <definedName name="IQ_NONCASH_INCOME_AMORT_CLOSED_END_LOANS_FFIEC">"c13078"</definedName>
    <definedName name="IQ_NONCASH_PENSION_EXP">"c3000"</definedName>
    <definedName name="IQ_NONCORE_ASSETS_TOT_FFIEC">"c13443"</definedName>
    <definedName name="IQ_NONCURRENT_LOANS_1_4_FAMILY_FDIC">"c6770"</definedName>
    <definedName name="IQ_NONCURRENT_LOANS_COMMERCIAL_INDUSTRIAL_FDIC">"c6773"</definedName>
    <definedName name="IQ_NONCURRENT_LOANS_COMMERCIAL_RE_FDIC">"c6768"</definedName>
    <definedName name="IQ_NONCURRENT_LOANS_COMMERCIAL_RE_NOT_SECURED_FDIC">"c6778"</definedName>
    <definedName name="IQ_NONCURRENT_LOANS_CONSTRUCTION_LAND_DEV_FDIC">"c6767"</definedName>
    <definedName name="IQ_NONCURRENT_LOANS_CREDIT_CARD_FDIC">"c6775"</definedName>
    <definedName name="IQ_NONCURRENT_LOANS_GUARANTEED_FDIC">"c6358"</definedName>
    <definedName name="IQ_NONCURRENT_LOANS_HOME_EQUITY_FDIC">"c6771"</definedName>
    <definedName name="IQ_NONCURRENT_LOANS_INDIVIDUALS_FDIC">"c6774"</definedName>
    <definedName name="IQ_NONCURRENT_LOANS_LEASES_FDIC">"c6357"</definedName>
    <definedName name="IQ_NONCURRENT_LOANS_MULTIFAMILY_FDIC">"c6769"</definedName>
    <definedName name="IQ_NONCURRENT_LOANS_OTHER_FAMILY_FDIC">"c6772"</definedName>
    <definedName name="IQ_NONCURRENT_LOANS_OTHER_INDIVIDUAL_FDIC">"c6776"</definedName>
    <definedName name="IQ_NONCURRENT_LOANS_OTHER_LOANS_FDIC">"c6777"</definedName>
    <definedName name="IQ_NONCURRENT_LOANS_RE_FDIC">"c6766"</definedName>
    <definedName name="IQ_NONCURRENT_LOANS_TOTAL_LOANS_FDIC">"c6765"</definedName>
    <definedName name="IQ_NONCURRENT_OREO_ASSETS_FDIC">"c6741"</definedName>
    <definedName name="IQ_NONDEF_CAPITAL_GOODS_ORDERS">"c6932"</definedName>
    <definedName name="IQ_NONDEF_CAPITAL_GOODS_ORDERS_APR">"c7592"</definedName>
    <definedName name="IQ_NONDEF_CAPITAL_GOODS_ORDERS_APR_FC">"c8472"</definedName>
    <definedName name="IQ_NONDEF_CAPITAL_GOODS_ORDERS_FC">"c7812"</definedName>
    <definedName name="IQ_NONDEF_CAPITAL_GOODS_ORDERS_POP">"c7152"</definedName>
    <definedName name="IQ_NONDEF_CAPITAL_GOODS_ORDERS_POP_FC">"c8032"</definedName>
    <definedName name="IQ_NONDEF_CAPITAL_GOODS_ORDERS_YOY">"c7372"</definedName>
    <definedName name="IQ_NONDEF_CAPITAL_GOODS_ORDERS_YOY_FC">"c8252"</definedName>
    <definedName name="IQ_NONDEF_CAPITAL_GOODS_SHIPMENTS">"c6933"</definedName>
    <definedName name="IQ_NONDEF_CAPITAL_GOODS_SHIPMENTS_APR">"c7593"</definedName>
    <definedName name="IQ_NONDEF_CAPITAL_GOODS_SHIPMENTS_APR_FC">"c8473"</definedName>
    <definedName name="IQ_NONDEF_CAPITAL_GOODS_SHIPMENTS_FC">"c7813"</definedName>
    <definedName name="IQ_NONDEF_CAPITAL_GOODS_SHIPMENTS_POP">"c7153"</definedName>
    <definedName name="IQ_NONDEF_CAPITAL_GOODS_SHIPMENTS_POP_FC">"c8033"</definedName>
    <definedName name="IQ_NONDEF_CAPITAL_GOODS_SHIPMENTS_YOY">"c7373"</definedName>
    <definedName name="IQ_NONDEF_CAPITAL_GOODS_SHIPMENTS_YOY_FC">"c8253"</definedName>
    <definedName name="IQ_NONDEF_SPENDING_SAAR">"c6934"</definedName>
    <definedName name="IQ_NONDEF_SPENDING_SAAR_APR">"c7594"</definedName>
    <definedName name="IQ_NONDEF_SPENDING_SAAR_APR_FC">"c8474"</definedName>
    <definedName name="IQ_NONDEF_SPENDING_SAAR_FC">"c7814"</definedName>
    <definedName name="IQ_NONDEF_SPENDING_SAAR_POP">"c7154"</definedName>
    <definedName name="IQ_NONDEF_SPENDING_SAAR_POP_FC">"c8034"</definedName>
    <definedName name="IQ_NONDEF_SPENDING_SAAR_YOY">"c7374"</definedName>
    <definedName name="IQ_NONDEF_SPENDING_SAAR_YOY_FC">"c8254"</definedName>
    <definedName name="IQ_NONFARM_EMP_HRS_PCT_CHANGE">"c6935"</definedName>
    <definedName name="IQ_NONFARM_EMP_HRS_PCT_CHANGE_FC">"c7815"</definedName>
    <definedName name="IQ_NONFARM_EMP_HRS_PCT_CHANGE_POP">"c7155"</definedName>
    <definedName name="IQ_NONFARM_EMP_HRS_PCT_CHANGE_POP_FC">"c8035"</definedName>
    <definedName name="IQ_NONFARM_EMP_HRS_PCT_CHANGE_YOY">"c7375"</definedName>
    <definedName name="IQ_NONFARM_EMP_HRS_PCT_CHANGE_YOY_FC">"c8255"</definedName>
    <definedName name="IQ_NONFARM_NONRES_GROSS_LOANS_FFIEC">"c13405"</definedName>
    <definedName name="IQ_NONFARM_NONRES_LL_REC_DOM_FFIEC">"c13626"</definedName>
    <definedName name="IQ_NONFARM_NONRES_RISK_BASED_FFIEC">"c13426"</definedName>
    <definedName name="IQ_NONFARM_OUTPUT_PER_HR">"c6936"</definedName>
    <definedName name="IQ_NONFARM_OUTPUT_PER_HR_APR">"c7596"</definedName>
    <definedName name="IQ_NONFARM_OUTPUT_PER_HR_APR_FC">"c8476"</definedName>
    <definedName name="IQ_NONFARM_OUTPUT_PER_HR_FC">"c7816"</definedName>
    <definedName name="IQ_NONFARM_OUTPUT_PER_HR_POP">"c7156"</definedName>
    <definedName name="IQ_NONFARM_OUTPUT_PER_HR_POP_FC">"c8036"</definedName>
    <definedName name="IQ_NONFARM_OUTPUT_PER_HR_YOY">"c7376"</definedName>
    <definedName name="IQ_NONFARM_OUTPUT_PER_HR_YOY_FC">"c8256"</definedName>
    <definedName name="IQ_NONFARM_PAYROLLS">"c6926"</definedName>
    <definedName name="IQ_NONFARM_PAYROLLS_APR">"c7586"</definedName>
    <definedName name="IQ_NONFARM_PAYROLLS_APR_FC">"c8466"</definedName>
    <definedName name="IQ_NONFARM_PAYROLLS_FC">"c7806"</definedName>
    <definedName name="IQ_NONFARM_PAYROLLS_POP">"c7146"</definedName>
    <definedName name="IQ_NONFARM_PAYROLLS_POP_FC">"c8026"</definedName>
    <definedName name="IQ_NONFARM_PAYROLLS_YOY">"c7366"</definedName>
    <definedName name="IQ_NONFARM_PAYROLLS_YOY_FC">"c8246"</definedName>
    <definedName name="IQ_NONFARM_TOTAL_HR_INDEX">"c6937"</definedName>
    <definedName name="IQ_NONFARM_TOTAL_HR_INDEX_APR">"c7597"</definedName>
    <definedName name="IQ_NONFARM_TOTAL_HR_INDEX_APR_FC">"c8477"</definedName>
    <definedName name="IQ_NONFARM_TOTAL_HR_INDEX_FC">"c7817"</definedName>
    <definedName name="IQ_NONFARM_TOTAL_HR_INDEX_POP">"c7157"</definedName>
    <definedName name="IQ_NONFARM_TOTAL_HR_INDEX_POP_FC">"c8037"</definedName>
    <definedName name="IQ_NONFARM_TOTAL_HR_INDEX_YOY">"c7377"</definedName>
    <definedName name="IQ_NONFARM_TOTAL_HR_INDEX_YOY_FC">"c8257"</definedName>
    <definedName name="IQ_NONFARM_WAGES">"c6938"</definedName>
    <definedName name="IQ_NONFARM_WAGES_APR">"c7598"</definedName>
    <definedName name="IQ_NONFARM_WAGES_APR_FC">"c8478"</definedName>
    <definedName name="IQ_NONFARM_WAGES_FC">"c7818"</definedName>
    <definedName name="IQ_NONFARM_WAGES_INDEX">"c6939"</definedName>
    <definedName name="IQ_NONFARM_WAGES_INDEX_APR">"c7599"</definedName>
    <definedName name="IQ_NONFARM_WAGES_INDEX_APR_FC">"c8479"</definedName>
    <definedName name="IQ_NONFARM_WAGES_INDEX_FC">"c7819"</definedName>
    <definedName name="IQ_NONFARM_WAGES_INDEX_POP">"c7159"</definedName>
    <definedName name="IQ_NONFARM_WAGES_INDEX_POP_FC">"c8039"</definedName>
    <definedName name="IQ_NONFARM_WAGES_INDEX_YOY">"c7379"</definedName>
    <definedName name="IQ_NONFARM_WAGES_INDEX_YOY_FC">"c8259"</definedName>
    <definedName name="IQ_NONFARM_WAGES_POP">"c7158"</definedName>
    <definedName name="IQ_NONFARM_WAGES_POP_FC">"c8038"</definedName>
    <definedName name="IQ_NONFARM_WAGES_YOY">"c7378"</definedName>
    <definedName name="IQ_NONFARM_WAGES_YOY_FC">"c8258"</definedName>
    <definedName name="IQ_NONINTEREST_BEARING_BALANCES_FDIC">"c6394"</definedName>
    <definedName name="IQ_NONINTEREST_BEARING_CASH_FFIEC">"c12774"</definedName>
    <definedName name="IQ_NONINTEREST_BEARING_DEPOSITS_DOMESTIC_FDIC">"c6477"</definedName>
    <definedName name="IQ_NONINTEREST_BEARING_DEPOSITS_FOREIGN_FDIC">"c6484"</definedName>
    <definedName name="IQ_NONINTEREST_EXPENSE_EARNING_ASSETS_FDIC">"c6728"</definedName>
    <definedName name="IQ_NONINTEREST_INCOME_EARNING_ASSETS_FDIC">"c6727"</definedName>
    <definedName name="IQ_NONMORTGAGE_SERVICING_FDIC">"c6336"</definedName>
    <definedName name="IQ_NONQUALIFYING_PREFERRED_T1_FFIEC">"c13134"</definedName>
    <definedName name="IQ_NONRECOURSE_DEBT">"c2550"</definedName>
    <definedName name="IQ_NONRECOURSE_DEBT_PCT">"c2551"</definedName>
    <definedName name="IQ_NONRES_FIXED_INVEST">"c6931"</definedName>
    <definedName name="IQ_NONRES_FIXED_INVEST_APR">"c7591"</definedName>
    <definedName name="IQ_NONRES_FIXED_INVEST_POP">"c7151"</definedName>
    <definedName name="IQ_NONRES_FIXED_INVEST_PRIV_APR_FC_UNUSED">"c8468"</definedName>
    <definedName name="IQ_NONRES_FIXED_INVEST_PRIV_APR_UNUSED">"c7588"</definedName>
    <definedName name="IQ_NONRES_FIXED_INVEST_PRIV_FC_UNUSED">"c7808"</definedName>
    <definedName name="IQ_NONRES_FIXED_INVEST_PRIV_POP_FC_UNUSED">"c8028"</definedName>
    <definedName name="IQ_NONRES_FIXED_INVEST_PRIV_POP_UNUSED">"c7148"</definedName>
    <definedName name="IQ_NONRES_FIXED_INVEST_PRIV_REAL">"c6989"</definedName>
    <definedName name="IQ_NONRES_FIXED_INVEST_PRIV_REAL_APR">"c7649"</definedName>
    <definedName name="IQ_NONRES_FIXED_INVEST_PRIV_REAL_APR_FC">"c8529"</definedName>
    <definedName name="IQ_NONRES_FIXED_INVEST_PRIV_REAL_FC">"c7869"</definedName>
    <definedName name="IQ_NONRES_FIXED_INVEST_PRIV_REAL_POP">"c7209"</definedName>
    <definedName name="IQ_NONRES_FIXED_INVEST_PRIV_REAL_POP_FC">"c8089"</definedName>
    <definedName name="IQ_NONRES_FIXED_INVEST_PRIV_REAL_SAAR">"c6990"</definedName>
    <definedName name="IQ_NONRES_FIXED_INVEST_PRIV_REAL_SAAR_APR">"c7650"</definedName>
    <definedName name="IQ_NONRES_FIXED_INVEST_PRIV_REAL_SAAR_APR_FC">"c8530"</definedName>
    <definedName name="IQ_NONRES_FIXED_INVEST_PRIV_REAL_SAAR_FC">"c7870"</definedName>
    <definedName name="IQ_NONRES_FIXED_INVEST_PRIV_REAL_SAAR_POP">"c7210"</definedName>
    <definedName name="IQ_NONRES_FIXED_INVEST_PRIV_REAL_SAAR_POP_FC">"c8090"</definedName>
    <definedName name="IQ_NONRES_FIXED_INVEST_PRIV_REAL_SAAR_USD_APR_FC">"c11981"</definedName>
    <definedName name="IQ_NONRES_FIXED_INVEST_PRIV_REAL_SAAR_USD_FC">"c11978"</definedName>
    <definedName name="IQ_NONRES_FIXED_INVEST_PRIV_REAL_SAAR_USD_POP_FC">"c11979"</definedName>
    <definedName name="IQ_NONRES_FIXED_INVEST_PRIV_REAL_SAAR_USD_YOY_FC">"c11980"</definedName>
    <definedName name="IQ_NONRES_FIXED_INVEST_PRIV_REAL_SAAR_YOY">"c7430"</definedName>
    <definedName name="IQ_NONRES_FIXED_INVEST_PRIV_REAL_SAAR_YOY_FC">"c8310"</definedName>
    <definedName name="IQ_NONRES_FIXED_INVEST_PRIV_REAL_USD_APR_FC">"c11977"</definedName>
    <definedName name="IQ_NONRES_FIXED_INVEST_PRIV_REAL_USD_FC">"c11974"</definedName>
    <definedName name="IQ_NONRES_FIXED_INVEST_PRIV_REAL_USD_POP_FC">"c11975"</definedName>
    <definedName name="IQ_NONRES_FIXED_INVEST_PRIV_REAL_USD_YOY_FC">"c11976"</definedName>
    <definedName name="IQ_NONRES_FIXED_INVEST_PRIV_REAL_YOY">"c7429"</definedName>
    <definedName name="IQ_NONRES_FIXED_INVEST_PRIV_REAL_YOY_FC">"c8309"</definedName>
    <definedName name="IQ_NONRES_FIXED_INVEST_PRIV_SAAR">"c6929"</definedName>
    <definedName name="IQ_NONRES_FIXED_INVEST_PRIV_SAAR_APR">"c7589"</definedName>
    <definedName name="IQ_NONRES_FIXED_INVEST_PRIV_SAAR_APR_FC">"c8469"</definedName>
    <definedName name="IQ_NONRES_FIXED_INVEST_PRIV_SAAR_FC">"c7809"</definedName>
    <definedName name="IQ_NONRES_FIXED_INVEST_PRIV_SAAR_POP">"c7149"</definedName>
    <definedName name="IQ_NONRES_FIXED_INVEST_PRIV_SAAR_POP_FC">"c8029"</definedName>
    <definedName name="IQ_NONRES_FIXED_INVEST_PRIV_SAAR_USD_APR_FC">"c11877"</definedName>
    <definedName name="IQ_NONRES_FIXED_INVEST_PRIV_SAAR_USD_FC">"c11874"</definedName>
    <definedName name="IQ_NONRES_FIXED_INVEST_PRIV_SAAR_USD_POP_FC">"c11875"</definedName>
    <definedName name="IQ_NONRES_FIXED_INVEST_PRIV_SAAR_USD_YOY_FC">"c11876"</definedName>
    <definedName name="IQ_NONRES_FIXED_INVEST_PRIV_SAAR_YOY">"c7369"</definedName>
    <definedName name="IQ_NONRES_FIXED_INVEST_PRIV_SAAR_YOY_FC">"c8249"</definedName>
    <definedName name="IQ_NONRES_FIXED_INVEST_PRIV_UNUSED">"c6928"</definedName>
    <definedName name="IQ_NONRES_FIXED_INVEST_PRIV_USD_APR_FC">"c11873"</definedName>
    <definedName name="IQ_NONRES_FIXED_INVEST_PRIV_USD_FC">"c11870"</definedName>
    <definedName name="IQ_NONRES_FIXED_INVEST_PRIV_USD_POP_FC">"c11871"</definedName>
    <definedName name="IQ_NONRES_FIXED_INVEST_PRIV_USD_YOY_FC">"c11872"</definedName>
    <definedName name="IQ_NONRES_FIXED_INVEST_PRIV_YOY_FC_UNUSED">"c8248"</definedName>
    <definedName name="IQ_NONRES_FIXED_INVEST_PRIV_YOY_UNUSED">"c7368"</definedName>
    <definedName name="IQ_NONRES_FIXED_INVEST_REAL">"c6993"</definedName>
    <definedName name="IQ_NONRES_FIXED_INVEST_REAL_APR">"c7653"</definedName>
    <definedName name="IQ_NONRES_FIXED_INVEST_REAL_POP">"c7213"</definedName>
    <definedName name="IQ_NONRES_FIXED_INVEST_REAL_SAAR">"c6987"</definedName>
    <definedName name="IQ_NONRES_FIXED_INVEST_REAL_SAAR_APR">"c7647"</definedName>
    <definedName name="IQ_NONRES_FIXED_INVEST_REAL_SAAR_APR_FC">"c8527"</definedName>
    <definedName name="IQ_NONRES_FIXED_INVEST_REAL_SAAR_FC">"c7867"</definedName>
    <definedName name="IQ_NONRES_FIXED_INVEST_REAL_SAAR_POP">"c7207"</definedName>
    <definedName name="IQ_NONRES_FIXED_INVEST_REAL_SAAR_POP_FC">"c8087"</definedName>
    <definedName name="IQ_NONRES_FIXED_INVEST_REAL_SAAR_YOY">"c7427"</definedName>
    <definedName name="IQ_NONRES_FIXED_INVEST_REAL_SAAR_YOY_FC">"c8307"</definedName>
    <definedName name="IQ_NONRES_FIXED_INVEST_REAL_USD_APR_FC">"c11973"</definedName>
    <definedName name="IQ_NONRES_FIXED_INVEST_REAL_USD_FC">"c11970"</definedName>
    <definedName name="IQ_NONRES_FIXED_INVEST_REAL_USD_POP_FC">"c11971"</definedName>
    <definedName name="IQ_NONRES_FIXED_INVEST_REAL_USD_YOY_FC">"c11972"</definedName>
    <definedName name="IQ_NONRES_FIXED_INVEST_REAL_YOY">"c7433"</definedName>
    <definedName name="IQ_NONRES_FIXED_INVEST_STRUCT">"c6930"</definedName>
    <definedName name="IQ_NONRES_FIXED_INVEST_STRUCT_APR">"c7590"</definedName>
    <definedName name="IQ_NONRES_FIXED_INVEST_STRUCT_APR_FC">"c8470"</definedName>
    <definedName name="IQ_NONRES_FIXED_INVEST_STRUCT_FC">"c7810"</definedName>
    <definedName name="IQ_NONRES_FIXED_INVEST_STRUCT_POP">"c7150"</definedName>
    <definedName name="IQ_NONRES_FIXED_INVEST_STRUCT_POP_FC">"c8030"</definedName>
    <definedName name="IQ_NONRES_FIXED_INVEST_STRUCT_REAL">"c6992"</definedName>
    <definedName name="IQ_NONRES_FIXED_INVEST_STRUCT_REAL_APR">"c7652"</definedName>
    <definedName name="IQ_NONRES_FIXED_INVEST_STRUCT_REAL_APR_FC">"c8532"</definedName>
    <definedName name="IQ_NONRES_FIXED_INVEST_STRUCT_REAL_FC">"c7872"</definedName>
    <definedName name="IQ_NONRES_FIXED_INVEST_STRUCT_REAL_POP">"c7212"</definedName>
    <definedName name="IQ_NONRES_FIXED_INVEST_STRUCT_REAL_POP_FC">"c8092"</definedName>
    <definedName name="IQ_NONRES_FIXED_INVEST_STRUCT_REAL_SAAR">"c6991"</definedName>
    <definedName name="IQ_NONRES_FIXED_INVEST_STRUCT_REAL_SAAR_APR">"c7651"</definedName>
    <definedName name="IQ_NONRES_FIXED_INVEST_STRUCT_REAL_SAAR_APR_FC">"c8531"</definedName>
    <definedName name="IQ_NONRES_FIXED_INVEST_STRUCT_REAL_SAAR_FC">"c7871"</definedName>
    <definedName name="IQ_NONRES_FIXED_INVEST_STRUCT_REAL_SAAR_POP">"c7211"</definedName>
    <definedName name="IQ_NONRES_FIXED_INVEST_STRUCT_REAL_SAAR_POP_FC">"c8091"</definedName>
    <definedName name="IQ_NONRES_FIXED_INVEST_STRUCT_REAL_SAAR_YOY">"c7431"</definedName>
    <definedName name="IQ_NONRES_FIXED_INVEST_STRUCT_REAL_SAAR_YOY_FC">"c8311"</definedName>
    <definedName name="IQ_NONRES_FIXED_INVEST_STRUCT_REAL_USD_APR_FC">"c11985"</definedName>
    <definedName name="IQ_NONRES_FIXED_INVEST_STRUCT_REAL_USD_FC">"c11982"</definedName>
    <definedName name="IQ_NONRES_FIXED_INVEST_STRUCT_REAL_USD_POP_FC">"c11983"</definedName>
    <definedName name="IQ_NONRES_FIXED_INVEST_STRUCT_REAL_USD_YOY_FC">"c11984"</definedName>
    <definedName name="IQ_NONRES_FIXED_INVEST_STRUCT_REAL_YOY">"c7432"</definedName>
    <definedName name="IQ_NONRES_FIXED_INVEST_STRUCT_REAL_YOY_FC">"c8312"</definedName>
    <definedName name="IQ_NONRES_FIXED_INVEST_STRUCT_USD_APR_FC">"c11881"</definedName>
    <definedName name="IQ_NONRES_FIXED_INVEST_STRUCT_USD_FC">"c11878"</definedName>
    <definedName name="IQ_NONRES_FIXED_INVEST_STRUCT_USD_POP_FC">"c11879"</definedName>
    <definedName name="IQ_NONRES_FIXED_INVEST_STRUCT_USD_YOY_FC">"c11880"</definedName>
    <definedName name="IQ_NONRES_FIXED_INVEST_STRUCT_YOY">"c7370"</definedName>
    <definedName name="IQ_NONRES_FIXED_INVEST_STRUCT_YOY_FC">"c8250"</definedName>
    <definedName name="IQ_NONRES_FIXED_INVEST_USD_APR_FC">"c11869"</definedName>
    <definedName name="IQ_NONRES_FIXED_INVEST_USD_FC">"c11866"</definedName>
    <definedName name="IQ_NONRES_FIXED_INVEST_USD_POP_FC">"c11867"</definedName>
    <definedName name="IQ_NONRES_FIXED_INVEST_USD_YOY_FC">"c11868"</definedName>
    <definedName name="IQ_NONRES_FIXED_INVEST_YOY">"c7371"</definedName>
    <definedName name="IQ_NONTRADING_SECURITIES_FAIR_VALUE_TOT_FFIEC">"c13211"</definedName>
    <definedName name="IQ_NONTRADING_SECURITIES_LEVEL_1_FFIEC">"c13219"</definedName>
    <definedName name="IQ_NONTRADING_SECURITIES_LEVEL_2_FFIEC">"c13227"</definedName>
    <definedName name="IQ_NONTRADING_SECURITIES_LEVEL_3_FFIEC">"c13235"</definedName>
    <definedName name="IQ_NONTRANSACTION_ACCOUNTS_FDIC">"c6552"</definedName>
    <definedName name="IQ_NONUTIL_REV">"c2089"</definedName>
    <definedName name="IQ_NORM_EPS_ACT_OR_EST_CIQ">"c5069"</definedName>
    <definedName name="IQ_NORMAL_INC_AFTER">"c1605"</definedName>
    <definedName name="IQ_NORMAL_INC_AVAIL">"c1606"</definedName>
    <definedName name="IQ_NORMAL_INC_BEFORE">"c1607"</definedName>
    <definedName name="IQ_NOTES_PAY">"c1423"</definedName>
    <definedName name="IQ_NOTIONAL_AMOUNT_CREDIT_DERIVATIVES_FDIC">"c6507"</definedName>
    <definedName name="IQ_NOTIONAL_AMT_DERIVATIVES_BENEFICIARY_FFIEC">"c13118"</definedName>
    <definedName name="IQ_NOTIONAL_AMT_DERIVATIVES_GUARANTOR_FFIEC">"c13111"</definedName>
    <definedName name="IQ_NOTIONAL_VALUE_EXCHANGE_SWAPS_FDIC">"c6516"</definedName>
    <definedName name="IQ_NOTIONAL_VALUE_OTHER_SWAPS_FDIC">"c6521"</definedName>
    <definedName name="IQ_NOTIONAL_VALUE_RATE_SWAPS_FDIC">"c6511"</definedName>
    <definedName name="IQ_NOW_ACCOUNT">"c828"</definedName>
    <definedName name="IQ_NOW_ATS_ACCOUNTS_COMMERCIAL_BANK_SUBS_FFIEC">"c12946"</definedName>
    <definedName name="IQ_NOW_ATS_ACCOUNTS_OTHER_INSTITUTIONS_FFIEC">"c12951"</definedName>
    <definedName name="IQ_NPPE">"c829"</definedName>
    <definedName name="IQ_NPPE_10YR_ANN_CAGR">"c6130"</definedName>
    <definedName name="IQ_NPPE_10YR_ANN_GROWTH">"c830"</definedName>
    <definedName name="IQ_NPPE_1YR_ANN_GROWTH">"c831"</definedName>
    <definedName name="IQ_NPPE_2YR_ANN_CAGR">"c6131"</definedName>
    <definedName name="IQ_NPPE_2YR_ANN_GROWTH">"c832"</definedName>
    <definedName name="IQ_NPPE_3YR_ANN_CAGR">"c6132"</definedName>
    <definedName name="IQ_NPPE_3YR_ANN_GROWTH">"c833"</definedName>
    <definedName name="IQ_NPPE_5YR_ANN_CAGR">"c6133"</definedName>
    <definedName name="IQ_NPPE_5YR_ANN_GROWTH">"c834"</definedName>
    <definedName name="IQ_NPPE_7YR_ANN_CAGR">"c6134"</definedName>
    <definedName name="IQ_NPPE_7YR_ANN_GROWTH">"c835"</definedName>
    <definedName name="IQ_NTM">6000</definedName>
    <definedName name="IQ_NUKE">"c836"</definedName>
    <definedName name="IQ_NUKE_CF">"c837"</definedName>
    <definedName name="IQ_NUKE_CONTR">"c838"</definedName>
    <definedName name="IQ_NUM_BRANCHES">"c2088"</definedName>
    <definedName name="IQ_NUMBER_ADRHOLDERS">"c1970"</definedName>
    <definedName name="IQ_NUMBER_DAYS">"c1904"</definedName>
    <definedName name="IQ_NUMBER_DEPOSITS_LESS_THAN_100K_FDIC">"c6495"</definedName>
    <definedName name="IQ_NUMBER_DEPOSITS_MORE_THAN_100K_FDIC">"c6493"</definedName>
    <definedName name="IQ_NUMBER_MINES_ALUM">"c9248"</definedName>
    <definedName name="IQ_NUMBER_MINES_COAL">"c9822"</definedName>
    <definedName name="IQ_NUMBER_MINES_COP">"c9193"</definedName>
    <definedName name="IQ_NUMBER_MINES_DIAM">"c9672"</definedName>
    <definedName name="IQ_NUMBER_MINES_GOLD">"c9033"</definedName>
    <definedName name="IQ_NUMBER_MINES_IRON">"c9407"</definedName>
    <definedName name="IQ_NUMBER_MINES_LEAD">"c9460"</definedName>
    <definedName name="IQ_NUMBER_MINES_MANG">"c9513"</definedName>
    <definedName name="IQ_NUMBER_MINES_MOLYB">"c9725"</definedName>
    <definedName name="IQ_NUMBER_MINES_NICK">"c9301"</definedName>
    <definedName name="IQ_NUMBER_MINES_PLAT">"c9139"</definedName>
    <definedName name="IQ_NUMBER_MINES_SILVER">"c9086"</definedName>
    <definedName name="IQ_NUMBER_MINES_TITAN">"c9566"</definedName>
    <definedName name="IQ_NUMBER_MINES_URAN">"c9619"</definedName>
    <definedName name="IQ_NUMBER_MINES_ZINC">"c9354"</definedName>
    <definedName name="IQ_NUMBER_SHAREHOLDERS">"c1967"</definedName>
    <definedName name="IQ_NUMBER_SHAREHOLDERS_CLASSA">"c1968"</definedName>
    <definedName name="IQ_NUMBER_SHAREHOLDERS_OTHER">"c1969"</definedName>
    <definedName name="IQ_OBLIGATIONS_OF_STATES_TOTAL_LOANS_FOREIGN_FDIC">"c6447"</definedName>
    <definedName name="IQ_OBLIGATIONS_STATES_FDIC">"c6431"</definedName>
    <definedName name="IQ_OCCUPANCY_CONSOL">"c8840"</definedName>
    <definedName name="IQ_OCCUPANCY_EXP_AVG_ASSETS_FFIEC">"c13372"</definedName>
    <definedName name="IQ_OCCUPANCY_EXP_OPERATING_INC_FFIEC">"c13380"</definedName>
    <definedName name="IQ_OCCUPANCY_MANAGED">"c8842"</definedName>
    <definedName name="IQ_OCCUPANCY_OTHER">"c8843"</definedName>
    <definedName name="IQ_OCCUPANCY_SAME_PROP">"c8845"</definedName>
    <definedName name="IQ_OCCUPANCY_TOTAL">"c8844"</definedName>
    <definedName name="IQ_OCCUPANCY_UNCONSOL">"c8841"</definedName>
    <definedName name="IQ_OCCUPY_EXP">"c839"</definedName>
    <definedName name="IQ_OG_10DISC">"c1998"</definedName>
    <definedName name="IQ_OG_10DISC_GAS">"c2018"</definedName>
    <definedName name="IQ_OG_10DISC_OIL">"c2008"</definedName>
    <definedName name="IQ_OG_ACQ_COST_PROVED">"c1975"</definedName>
    <definedName name="IQ_OG_ACQ_COST_PROVED_GAS">"c1987"</definedName>
    <definedName name="IQ_OG_ACQ_COST_PROVED_OIL">"c1981"</definedName>
    <definedName name="IQ_OG_ACQ_COST_UNPROVED">"c1976"</definedName>
    <definedName name="IQ_OG_ACQ_COST_UNPROVED_GAS">"c1988"</definedName>
    <definedName name="IQ_OG_ACQ_COST_UNPROVED_OIL">"c1982"</definedName>
    <definedName name="IQ_OG_AVG_DAILY_GAS_EQUIV_PRODUCTION_MMCFE">"c10061"</definedName>
    <definedName name="IQ_OG_AVG_DAILY_OIL_EQUIV_PRODUCTION_KBOE">"c10060"</definedName>
    <definedName name="IQ_OG_AVG_DAILY_PROD_GAS">"c2910"</definedName>
    <definedName name="IQ_OG_AVG_DAILY_PROD_NGL">"c2911"</definedName>
    <definedName name="IQ_OG_AVG_DAILY_PROD_OIL">"c2909"</definedName>
    <definedName name="IQ_OG_AVG_DAILY_PRODUCTION_GAS_MMCM">"c10059"</definedName>
    <definedName name="IQ_OG_AVG_DAILY_SALES_VOL_EQ_INC_GAS">"c5797"</definedName>
    <definedName name="IQ_OG_AVG_DAILY_SALES_VOL_EQ_INC_NGL">"c5798"</definedName>
    <definedName name="IQ_OG_AVG_DAILY_SALES_VOL_EQ_INC_OIL">"c5796"</definedName>
    <definedName name="IQ_OG_AVG_GAS_PRICE_CBM_HEDGED">"c10054"</definedName>
    <definedName name="IQ_OG_AVG_GAS_PRICE_CBM_UNHEDGED">"c10055"</definedName>
    <definedName name="IQ_OG_AVG_PRODUCTION_COST_BBL">"c10062"</definedName>
    <definedName name="IQ_OG_AVG_PRODUCTION_COST_BOE">"c10064"</definedName>
    <definedName name="IQ_OG_AVG_PRODUCTION_COST_MCF">"c10063"</definedName>
    <definedName name="IQ_OG_AVG_PRODUCTION_COST_MCFE">"c10065"</definedName>
    <definedName name="IQ_OG_CLOSE_BALANCE_GAS">"c2049"</definedName>
    <definedName name="IQ_OG_CLOSE_BALANCE_NGL">"c2920"</definedName>
    <definedName name="IQ_OG_CLOSE_BALANCE_OIL">"c2037"</definedName>
    <definedName name="IQ_OG_DAILY_PRDUCTION_GROWTH_GAS">"c12732"</definedName>
    <definedName name="IQ_OG_DAILY_PRDUCTION_GROWTH_GAS_EQUIVALENT">"c12733"</definedName>
    <definedName name="IQ_OG_DAILY_PRDUCTION_GROWTH_NGL">"c12734"</definedName>
    <definedName name="IQ_OG_DAILY_PRDUCTION_GROWTH_OIL">"c12735"</definedName>
    <definedName name="IQ_OG_DAILY_PRDUCTION_GROWTH_OIL_EQUIVALENT">"c12736"</definedName>
    <definedName name="IQ_OG_DAILY_PRODUCTION_GROWTH_GAS">"c10073"</definedName>
    <definedName name="IQ_OG_DAILY_PRODUCTION_GROWTH_GAS_EQUIVALENT">"c10076"</definedName>
    <definedName name="IQ_OG_DAILY_PRODUCTION_GROWTH_NGL">"c10074"</definedName>
    <definedName name="IQ_OG_DAILY_PRODUCTION_GROWTH_OIL">"c10072"</definedName>
    <definedName name="IQ_OG_DAILY_PRODUCTION_GROWTH_OIL_EQUIVALENT">"c10075"</definedName>
    <definedName name="IQ_OG_DCF_BEFORE_TAXES">"c2023"</definedName>
    <definedName name="IQ_OG_DCF_BEFORE_TAXES_GAS">"c2025"</definedName>
    <definedName name="IQ_OG_DCF_BEFORE_TAXES_OIL">"c2024"</definedName>
    <definedName name="IQ_OG_DEVELOPED_ACRE_GROSS_EQ_INC">"c5802"</definedName>
    <definedName name="IQ_OG_DEVELOPED_ACRE_NET_EQ_INC">"c5803"</definedName>
    <definedName name="IQ_OG_DEVELOPED_RESERVES_GAS">"c2053"</definedName>
    <definedName name="IQ_OG_DEVELOPED_RESERVES_GAS_BCM">"c10045"</definedName>
    <definedName name="IQ_OG_DEVELOPED_RESERVES_NGL">"c2922"</definedName>
    <definedName name="IQ_OG_DEVELOPED_RESERVES_OIL">"c2054"</definedName>
    <definedName name="IQ_OG_DEVELOPMENT_COSTS">"c1978"</definedName>
    <definedName name="IQ_OG_DEVELOPMENT_COSTS_GAS">"c1990"</definedName>
    <definedName name="IQ_OG_DEVELOPMENT_COSTS_OIL">"c1984"</definedName>
    <definedName name="IQ_OG_EQUITY_AFFILIATES_RESERVES_GAS_BCM">"c10047"</definedName>
    <definedName name="IQ_OG_EQUITY_DCF">"c2002"</definedName>
    <definedName name="IQ_OG_EQUITY_DCF_GAS">"c2022"</definedName>
    <definedName name="IQ_OG_EQUITY_DCF_OIL">"c2012"</definedName>
    <definedName name="IQ_OG_EQUTY_RESERVES_GAS">"c2050"</definedName>
    <definedName name="IQ_OG_EQUTY_RESERVES_NGL">"c2921"</definedName>
    <definedName name="IQ_OG_EQUTY_RESERVES_OIL">"c2038"</definedName>
    <definedName name="IQ_OG_EXPLORATION_COSTS">"c1977"</definedName>
    <definedName name="IQ_OG_EXPLORATION_COSTS_GAS">"c1989"</definedName>
    <definedName name="IQ_OG_EXPLORATION_COSTS_OIL">"c1983"</definedName>
    <definedName name="IQ_OG_EXPLORATION_DEVELOPMENT_COST">"c10081"</definedName>
    <definedName name="IQ_OG_EXT_DISC_GAS">"c2043"</definedName>
    <definedName name="IQ_OG_EXT_DISC_NGL">"c2914"</definedName>
    <definedName name="IQ_OG_EXT_DISC_OIL">"c2031"</definedName>
    <definedName name="IQ_OG_FUTURE_CASH_INFLOWS">"c1993"</definedName>
    <definedName name="IQ_OG_FUTURE_CASH_INFLOWS_GAS">"c2013"</definedName>
    <definedName name="IQ_OG_FUTURE_CASH_INFLOWS_OIL">"c2003"</definedName>
    <definedName name="IQ_OG_FUTURE_DEVELOPMENT_COSTS">"c1995"</definedName>
    <definedName name="IQ_OG_FUTURE_DEVELOPMENT_COSTS_GAS">"c2015"</definedName>
    <definedName name="IQ_OG_FUTURE_DEVELOPMENT_COSTS_OIL">"c2005"</definedName>
    <definedName name="IQ_OG_FUTURE_INC_TAXES">"c1997"</definedName>
    <definedName name="IQ_OG_FUTURE_INC_TAXES_GAS">"c2017"</definedName>
    <definedName name="IQ_OG_FUTURE_INC_TAXES_OIL">"c2007"</definedName>
    <definedName name="IQ_OG_FUTURE_PRODUCTION_COSTS">"c1994"</definedName>
    <definedName name="IQ_OG_FUTURE_PRODUCTION_COSTS_GAS">"c2014"</definedName>
    <definedName name="IQ_OG_FUTURE_PRODUCTION_COSTS_OIL">"c2004"</definedName>
    <definedName name="IQ_OG_GAS_PRICE_HEDGED">"c2056"</definedName>
    <definedName name="IQ_OG_GAS_PRICE_UNHEDGED">"c2058"</definedName>
    <definedName name="IQ_OG_GROSS_DEVELOPED_AREA_SQ_KM">"c10079"</definedName>
    <definedName name="IQ_OG_GROSS_DEVELOPMENT_DRY_WELLS_DRILLED">"c10098"</definedName>
    <definedName name="IQ_OG_GROSS_DEVELOPMENT_PRODUCTIVE_WELLS_DRILLED">"c10097"</definedName>
    <definedName name="IQ_OG_GROSS_DEVELOPMENT_TOTAL_WELLS_DRILLED">"c10099"</definedName>
    <definedName name="IQ_OG_GROSS_EXPLORATORY_DRY_WELLS_DRILLED">"c10095"</definedName>
    <definedName name="IQ_OG_GROSS_EXPLORATORY_PRODUCTIVE_WELLS_DRILLED">"c10094"</definedName>
    <definedName name="IQ_OG_GROSS_EXPLORATORY_TOTAL_WELLS_DRILLED">"c10096"</definedName>
    <definedName name="IQ_OG_GROSS_OPERATED_WELLS">"c10092"</definedName>
    <definedName name="IQ_OG_GROSS_PRODUCTIVE_WELLS_GAS">"c10087"</definedName>
    <definedName name="IQ_OG_GROSS_PRODUCTIVE_WELLS_OIL">"c10086"</definedName>
    <definedName name="IQ_OG_GROSS_PRODUCTIVE_WELLS_TOTAL">"c10088"</definedName>
    <definedName name="IQ_OG_GROSS_TOTAL_WELLS_DRILLED">"c10100"</definedName>
    <definedName name="IQ_OG_GROSS_UNDEVELOPED_AREA_SQ_KM">"c10077"</definedName>
    <definedName name="IQ_OG_GROSS_WELLS_DRILLING">"c10108"</definedName>
    <definedName name="IQ_OG_IMPROVED_RECOVERY_GAS">"c2044"</definedName>
    <definedName name="IQ_OG_IMPROVED_RECOVERY_NGL">"c2915"</definedName>
    <definedName name="IQ_OG_IMPROVED_RECOVERY_OIL">"c2032"</definedName>
    <definedName name="IQ_OG_LIQUID_GAS_PRICE_HEDGED">"c2233"</definedName>
    <definedName name="IQ_OG_LIQUID_GAS_PRICE_UNHEDGED">"c2234"</definedName>
    <definedName name="IQ_OG_NET_DEVELOPED_AREA_SQ_KM">"c10080"</definedName>
    <definedName name="IQ_OG_NET_DEVELOPMENT_DRY_WELLS_DRILLED">"c10105"</definedName>
    <definedName name="IQ_OG_NET_DEVELOPMENT_PRODUCTIVE_WELLS_DRILLED">"c10104"</definedName>
    <definedName name="IQ_OG_NET_DEVELOPMENT_TOTAL_WELLS_DRILLED">"c10106"</definedName>
    <definedName name="IQ_OG_NET_EXPLORATORY_DRY_WELLS_DRILLED">"c10102"</definedName>
    <definedName name="IQ_OG_NET_EXPLORATORY_PRODUCTIVE_WELLS_DRILLED">"c10101"</definedName>
    <definedName name="IQ_OG_NET_EXPLORATORY_TOTAL_WELLS_DRILLED">"c10103"</definedName>
    <definedName name="IQ_OG_NET_FUTURE_CASH_FLOWS">"c1996"</definedName>
    <definedName name="IQ_OG_NET_FUTURE_CASH_FLOWS_GAS">"c2016"</definedName>
    <definedName name="IQ_OG_NET_FUTURE_CASH_FLOWS_OIL">"c2006"</definedName>
    <definedName name="IQ_OG_NET_OPERATED_WELLS">"c10093"</definedName>
    <definedName name="IQ_OG_NET_PRODUCTIVE_WELLS_GAS">"c10090"</definedName>
    <definedName name="IQ_OG_NET_PRODUCTIVE_WELLS_OIL">"c10089"</definedName>
    <definedName name="IQ_OG_NET_PRODUCTIVE_WELLS_TOTAL">"c10091"</definedName>
    <definedName name="IQ_OG_NET_TOTAL_WELLS_DRILLED">"c10107"</definedName>
    <definedName name="IQ_OG_NET_UNDEVELOPED_AREA_SQ_KM">"c10078"</definedName>
    <definedName name="IQ_OG_NET_WELLS_DRILLING">"c10109"</definedName>
    <definedName name="IQ_OG_NUMBER_WELLS_NEW">"c10085"</definedName>
    <definedName name="IQ_OG_OIL_PRICE_HEDGED">"c2055"</definedName>
    <definedName name="IQ_OG_OIL_PRICE_UNHEDGED">"c2057"</definedName>
    <definedName name="IQ_OG_OPEN_BALANCE_GAS">"c2041"</definedName>
    <definedName name="IQ_OG_OPEN_BALANCE_NGL">"c2912"</definedName>
    <definedName name="IQ_OG_OPEN_BALANCE_OIL">"c2029"</definedName>
    <definedName name="IQ_OG_OTHER_ADJ_FCF">"c1999"</definedName>
    <definedName name="IQ_OG_OTHER_ADJ_FCF_GAS">"c2019"</definedName>
    <definedName name="IQ_OG_OTHER_ADJ_FCF_OIL">"c2009"</definedName>
    <definedName name="IQ_OG_OTHER_ADJ_GAS">"c2048"</definedName>
    <definedName name="IQ_OG_OTHER_ADJ_NGL">"c2919"</definedName>
    <definedName name="IQ_OG_OTHER_ADJ_OIL">"c2036"</definedName>
    <definedName name="IQ_OG_OTHER_COSTS">"c1979"</definedName>
    <definedName name="IQ_OG_OTHER_COSTS_GAS">"c1991"</definedName>
    <definedName name="IQ_OG_OTHER_COSTS_OIL">"c1985"</definedName>
    <definedName name="IQ_OG_PRDUCTION_GROWTH_GAS">"c12737"</definedName>
    <definedName name="IQ_OG_PRDUCTION_GROWTH_GAS_EQUIVALENT">"c12738"</definedName>
    <definedName name="IQ_OG_PRDUCTION_GROWTH_NGL">"c12739"</definedName>
    <definedName name="IQ_OG_PRDUCTION_GROWTH_OIL">"c12740"</definedName>
    <definedName name="IQ_OG_PRDUCTION_GROWTH_OIL_EQUIVALENT">"c12741"</definedName>
    <definedName name="IQ_OG_PRDUCTION_GROWTH_TOAL">"c12742"</definedName>
    <definedName name="IQ_OG_PRODUCTION_GAS">"c2047"</definedName>
    <definedName name="IQ_OG_PRODUCTION_GROWTH_GAS">"c10067"</definedName>
    <definedName name="IQ_OG_PRODUCTION_GROWTH_GAS_EQUIVALENT">"c10070"</definedName>
    <definedName name="IQ_OG_PRODUCTION_GROWTH_NGL">"c10068"</definedName>
    <definedName name="IQ_OG_PRODUCTION_GROWTH_OIL">"c10066"</definedName>
    <definedName name="IQ_OG_PRODUCTION_GROWTH_OIL_EQUIVALENT">"c10069"</definedName>
    <definedName name="IQ_OG_PRODUCTION_GROWTH_TOTAL">"c10071"</definedName>
    <definedName name="IQ_OG_PRODUCTION_NGL">"c2918"</definedName>
    <definedName name="IQ_OG_PRODUCTION_OIL">"c2035"</definedName>
    <definedName name="IQ_OG_PURCHASES_GAS">"c2045"</definedName>
    <definedName name="IQ_OG_PURCHASES_NGL">"c2916"</definedName>
    <definedName name="IQ_OG_PURCHASES_OIL">"c2033"</definedName>
    <definedName name="IQ_OG_RESERVE_REPLACEMENT_RATIO">"c5799"</definedName>
    <definedName name="IQ_OG_REVISIONS_GAS">"c2042"</definedName>
    <definedName name="IQ_OG_REVISIONS_NGL">"c2913"</definedName>
    <definedName name="IQ_OG_REVISIONS_OIL">"c2030"</definedName>
    <definedName name="IQ_OG_RIGS_NON_OPERATED">"c10083"</definedName>
    <definedName name="IQ_OG_RIGS_OPERATED">"c10082"</definedName>
    <definedName name="IQ_OG_RIGS_TOTAL">"c10084"</definedName>
    <definedName name="IQ_OG_SALES_IN_PLACE_GAS">"c2046"</definedName>
    <definedName name="IQ_OG_SALES_IN_PLACE_NGL">"c2917"</definedName>
    <definedName name="IQ_OG_SALES_IN_PLACE_OIL">"c2034"</definedName>
    <definedName name="IQ_OG_SALES_VOL_EQ_INC_GAS">"c5794"</definedName>
    <definedName name="IQ_OG_SALES_VOL_EQ_INC_NGL">"c5795"</definedName>
    <definedName name="IQ_OG_SALES_VOL_EQ_INC_OIL">"c5793"</definedName>
    <definedName name="IQ_OG_STANDARDIZED_DCF">"c2000"</definedName>
    <definedName name="IQ_OG_STANDARDIZED_DCF_GAS">"c2020"</definedName>
    <definedName name="IQ_OG_STANDARDIZED_DCF_HEDGED">"c2001"</definedName>
    <definedName name="IQ_OG_STANDARDIZED_DCF_HEDGED_GAS">"c2021"</definedName>
    <definedName name="IQ_OG_STANDARDIZED_DCF_HEDGED_OIL">"c2011"</definedName>
    <definedName name="IQ_OG_STANDARDIZED_DCF_OIL">"c2010"</definedName>
    <definedName name="IQ_OG_TAXES">"c2026"</definedName>
    <definedName name="IQ_OG_TAXES_GAS">"c2028"</definedName>
    <definedName name="IQ_OG_TAXES_OIL">"c2027"</definedName>
    <definedName name="IQ_OG_TOTAL_COSTS">"c1980"</definedName>
    <definedName name="IQ_OG_TOTAL_COSTS_GAS">"c1992"</definedName>
    <definedName name="IQ_OG_TOTAL_COSTS_OIL">"c1986"</definedName>
    <definedName name="IQ_OG_TOTAL_EST_PROVED_RESERVES_GAS">"c2052"</definedName>
    <definedName name="IQ_OG_TOTAL_GAS_EQUIV_PRODUCTION_BCFE">"c10058"</definedName>
    <definedName name="IQ_OG_TOTAL_GAS_PRODUCTION">"c2060"</definedName>
    <definedName name="IQ_OG_TOTAL_LIQUID_GAS_PRODUCTION">"c2235"</definedName>
    <definedName name="IQ_OG_TOTAL_OIL_EQUIV_PRODUCTION_MMBOE">"c10057"</definedName>
    <definedName name="IQ_OG_TOTAL_OIL_PRODUCTION">"c2059"</definedName>
    <definedName name="IQ_OG_TOTAL_POSSIBLE_RESERVES_GAS_BCF">"c10050"</definedName>
    <definedName name="IQ_OG_TOTAL_POSSIBLE_RESERVES_GAS_BCM">"c10051"</definedName>
    <definedName name="IQ_OG_TOTAL_POSSIBLE_RESERVES_OIL_MMBBLS">"c10053"</definedName>
    <definedName name="IQ_OG_TOTAL_PROBABLE_RESERVES_GAS_BCF">"c10048"</definedName>
    <definedName name="IQ_OG_TOTAL_PROBABLE_RESERVES_GAS_BCM">"c10049"</definedName>
    <definedName name="IQ_OG_TOTAL_PROBABLE_RESERVES_OIL_MMBBLS">"c10052"</definedName>
    <definedName name="IQ_OG_TOTAL_PRODUCTION_GAS_BCM">"c10056"</definedName>
    <definedName name="IQ_OG_TOTAL_PROVED_RESERVES_GAS_BCM">"c10046"</definedName>
    <definedName name="IQ_OG_UNDEVELOPED_ACRE_GROSS_EQ_INC">"c5800"</definedName>
    <definedName name="IQ_OG_UNDEVELOPED_ACRE_NET_EQ_INC">"c5801"</definedName>
    <definedName name="IQ_OG_UNDEVELOPED_RESERVES_GAS">"c2051"</definedName>
    <definedName name="IQ_OG_UNDEVELOPED_RESERVES_GAS_BCM">"c10044"</definedName>
    <definedName name="IQ_OG_UNDEVELOPED_RESERVES_NGL">"c2923"</definedName>
    <definedName name="IQ_OG_UNDEVELOPED_RESERVES_OIL">"c2039"</definedName>
    <definedName name="IQ_OIL_IMPAIR">"c840"</definedName>
    <definedName name="IQ_OL_COMM_AFTER_FIVE">"c841"</definedName>
    <definedName name="IQ_OL_COMM_CY">"c842"</definedName>
    <definedName name="IQ_OL_COMM_CY1">"c843"</definedName>
    <definedName name="IQ_OL_COMM_CY2">"c844"</definedName>
    <definedName name="IQ_OL_COMM_CY3">"c845"</definedName>
    <definedName name="IQ_OL_COMM_CY4">"c846"</definedName>
    <definedName name="IQ_OL_COMM_NEXT_FIVE">"c847"</definedName>
    <definedName name="IQ_OPEB_ACCRUED_LIAB">"c3308"</definedName>
    <definedName name="IQ_OPEB_ACCRUED_LIAB_DOM">"c3306"</definedName>
    <definedName name="IQ_OPEB_ACCRUED_LIAB_FOREIGN">"c3307"</definedName>
    <definedName name="IQ_OPEB_ACCUM_OTHER_CI">"c3314"</definedName>
    <definedName name="IQ_OPEB_ACCUM_OTHER_CI_DOM">"c3312"</definedName>
    <definedName name="IQ_OPEB_ACCUM_OTHER_CI_FOREIGN">"c3313"</definedName>
    <definedName name="IQ_OPEB_ACT_NEXT">"c5774"</definedName>
    <definedName name="IQ_OPEB_ACT_NEXT_DOM">"c5772"</definedName>
    <definedName name="IQ_OPEB_ACT_NEXT_FOREIGN">"c5773"</definedName>
    <definedName name="IQ_OPEB_AMT_RECOG_NEXT">"c5783"</definedName>
    <definedName name="IQ_OPEB_AMT_RECOG_NEXT_DOM">"c5781"</definedName>
    <definedName name="IQ_OPEB_AMT_RECOG_NEXT_FOREIGN">"c5782"</definedName>
    <definedName name="IQ_OPEB_ASSETS">"c3356"</definedName>
    <definedName name="IQ_OPEB_ASSETS_ACQ">"c3347"</definedName>
    <definedName name="IQ_OPEB_ASSETS_ACQ_DOM">"c3345"</definedName>
    <definedName name="IQ_OPEB_ASSETS_ACQ_FOREIGN">"c3346"</definedName>
    <definedName name="IQ_OPEB_ASSETS_ACTUAL_RETURN">"c3332"</definedName>
    <definedName name="IQ_OPEB_ASSETS_ACTUAL_RETURN_DOM">"c3330"</definedName>
    <definedName name="IQ_OPEB_ASSETS_ACTUAL_RETURN_FOREIGN">"c3331"</definedName>
    <definedName name="IQ_OPEB_ASSETS_BEG">"c3329"</definedName>
    <definedName name="IQ_OPEB_ASSETS_BEG_DOM">"c3327"</definedName>
    <definedName name="IQ_OPEB_ASSETS_BEG_FOREIGN">"c3328"</definedName>
    <definedName name="IQ_OPEB_ASSETS_BENEFITS_PAID">"c3341"</definedName>
    <definedName name="IQ_OPEB_ASSETS_BENEFITS_PAID_DOM">"c3339"</definedName>
    <definedName name="IQ_OPEB_ASSETS_BENEFITS_PAID_FOREIGN">"c3340"</definedName>
    <definedName name="IQ_OPEB_ASSETS_CURTAIL">"c3350"</definedName>
    <definedName name="IQ_OPEB_ASSETS_CURTAIL_DOM">"c3348"</definedName>
    <definedName name="IQ_OPEB_ASSETS_CURTAIL_FOREIGN">"c3349"</definedName>
    <definedName name="IQ_OPEB_ASSETS_DOM">"c3354"</definedName>
    <definedName name="IQ_OPEB_ASSETS_EMPLOYER_CONTRIBUTIONS">"c3335"</definedName>
    <definedName name="IQ_OPEB_ASSETS_EMPLOYER_CONTRIBUTIONS_DOM">"c3333"</definedName>
    <definedName name="IQ_OPEB_ASSETS_EMPLOYER_CONTRIBUTIONS_FOREIGN">"c3334"</definedName>
    <definedName name="IQ_OPEB_ASSETS_FOREIGN">"c3355"</definedName>
    <definedName name="IQ_OPEB_ASSETS_FX_ADJ">"c3344"</definedName>
    <definedName name="IQ_OPEB_ASSETS_FX_ADJ_DOM">"c3342"</definedName>
    <definedName name="IQ_OPEB_ASSETS_FX_ADJ_FOREIGN">"c3343"</definedName>
    <definedName name="IQ_OPEB_ASSETS_OTHER_PLAN_ADJ">"c3353"</definedName>
    <definedName name="IQ_OPEB_ASSETS_OTHER_PLAN_ADJ_DOM">"c3351"</definedName>
    <definedName name="IQ_OPEB_ASSETS_OTHER_PLAN_ADJ_FOREIGN">"c3352"</definedName>
    <definedName name="IQ_OPEB_ASSETS_PARTICIP_CONTRIBUTIONS">"c3338"</definedName>
    <definedName name="IQ_OPEB_ASSETS_PARTICIP_CONTRIBUTIONS_DOM">"c3336"</definedName>
    <definedName name="IQ_OPEB_ASSETS_PARTICIP_CONTRIBUTIONS_FOREIGN">"c3337"</definedName>
    <definedName name="IQ_OPEB_BENEFIT_INFO_DATE">"c3410"</definedName>
    <definedName name="IQ_OPEB_BENEFIT_INFO_DATE_DOM">"c3408"</definedName>
    <definedName name="IQ_OPEB_BENEFIT_INFO_DATE_FOREIGN">"c3409"</definedName>
    <definedName name="IQ_OPEB_BREAKDOWN_EQ">"c3275"</definedName>
    <definedName name="IQ_OPEB_BREAKDOWN_EQ_DOM">"c3273"</definedName>
    <definedName name="IQ_OPEB_BREAKDOWN_EQ_FOREIGN">"c3274"</definedName>
    <definedName name="IQ_OPEB_BREAKDOWN_FI">"c3278"</definedName>
    <definedName name="IQ_OPEB_BREAKDOWN_FI_DOM">"c3276"</definedName>
    <definedName name="IQ_OPEB_BREAKDOWN_FI_FOREIGN">"c3277"</definedName>
    <definedName name="IQ_OPEB_BREAKDOWN_OTHER">"c3284"</definedName>
    <definedName name="IQ_OPEB_BREAKDOWN_OTHER_DOM">"c3282"</definedName>
    <definedName name="IQ_OPEB_BREAKDOWN_OTHER_FOREIGN">"c3283"</definedName>
    <definedName name="IQ_OPEB_BREAKDOWN_PCT_EQ">"c3263"</definedName>
    <definedName name="IQ_OPEB_BREAKDOWN_PCT_EQ_DOM">"c3261"</definedName>
    <definedName name="IQ_OPEB_BREAKDOWN_PCT_EQ_FOREIGN">"c3262"</definedName>
    <definedName name="IQ_OPEB_BREAKDOWN_PCT_FI">"c3266"</definedName>
    <definedName name="IQ_OPEB_BREAKDOWN_PCT_FI_DOM">"c3264"</definedName>
    <definedName name="IQ_OPEB_BREAKDOWN_PCT_FI_FOREIGN">"c3265"</definedName>
    <definedName name="IQ_OPEB_BREAKDOWN_PCT_OTHER">"c3272"</definedName>
    <definedName name="IQ_OPEB_BREAKDOWN_PCT_OTHER_DOM">"c3270"</definedName>
    <definedName name="IQ_OPEB_BREAKDOWN_PCT_OTHER_FOREIGN">"c3271"</definedName>
    <definedName name="IQ_OPEB_BREAKDOWN_PCT_RE">"c3269"</definedName>
    <definedName name="IQ_OPEB_BREAKDOWN_PCT_RE_DOM">"c3267"</definedName>
    <definedName name="IQ_OPEB_BREAKDOWN_PCT_RE_FOREIGN">"c3268"</definedName>
    <definedName name="IQ_OPEB_BREAKDOWN_RE">"c3281"</definedName>
    <definedName name="IQ_OPEB_BREAKDOWN_RE_DOM">"c3279"</definedName>
    <definedName name="IQ_OPEB_BREAKDOWN_RE_FOREIGN">"c3280"</definedName>
    <definedName name="IQ_OPEB_CI_ACT">"c5759"</definedName>
    <definedName name="IQ_OPEB_CI_ACT_DOM">"c5757"</definedName>
    <definedName name="IQ_OPEB_CI_ACT_FOREIGN">"c5758"</definedName>
    <definedName name="IQ_OPEB_CI_NET_AMT_RECOG">"c5771"</definedName>
    <definedName name="IQ_OPEB_CI_NET_AMT_RECOG_DOM">"c5769"</definedName>
    <definedName name="IQ_OPEB_CI_NET_AMT_RECOG_FOREIGN">"c5770"</definedName>
    <definedName name="IQ_OPEB_CI_OTHER_MISC_ADJ">"c5768"</definedName>
    <definedName name="IQ_OPEB_CI_OTHER_MISC_ADJ_DOM">"c5766"</definedName>
    <definedName name="IQ_OPEB_CI_OTHER_MISC_ADJ_FOREIGN">"c5767"</definedName>
    <definedName name="IQ_OPEB_CI_PRIOR_SERVICE">"c5762"</definedName>
    <definedName name="IQ_OPEB_CI_PRIOR_SERVICE_DOM">"c5760"</definedName>
    <definedName name="IQ_OPEB_CI_PRIOR_SERVICE_FOREIGN">"c5761"</definedName>
    <definedName name="IQ_OPEB_CI_TRANSITION">"c5765"</definedName>
    <definedName name="IQ_OPEB_CI_TRANSITION_DOM">"c5763"</definedName>
    <definedName name="IQ_OPEB_CI_TRANSITION_FOREIGN">"c5764"</definedName>
    <definedName name="IQ_OPEB_CL">"c5789"</definedName>
    <definedName name="IQ_OPEB_CL_DOM">"c5787"</definedName>
    <definedName name="IQ_OPEB_CL_FOREIGN">"c5788"</definedName>
    <definedName name="IQ_OPEB_DECREASE_EFFECT_PBO">"c3458"</definedName>
    <definedName name="IQ_OPEB_DECREASE_EFFECT_PBO_DOM">"c3456"</definedName>
    <definedName name="IQ_OPEB_DECREASE_EFFECT_PBO_FOREIGN">"c3457"</definedName>
    <definedName name="IQ_OPEB_DECREASE_EFFECT_SERVICE_INT_COST">"c3455"</definedName>
    <definedName name="IQ_OPEB_DECREASE_EFFECT_SERVICE_INT_COST_DOM">"c3453"</definedName>
    <definedName name="IQ_OPEB_DECREASE_EFFECT_SERVICE_INT_COST_FOREIGN">"c3454"</definedName>
    <definedName name="IQ_OPEB_DISC_RATE_MAX">"c3422"</definedName>
    <definedName name="IQ_OPEB_DISC_RATE_MAX_DOM">"c3420"</definedName>
    <definedName name="IQ_OPEB_DISC_RATE_MAX_FOREIGN">"c3421"</definedName>
    <definedName name="IQ_OPEB_DISC_RATE_MIN">"c3419"</definedName>
    <definedName name="IQ_OPEB_DISC_RATE_MIN_DOM">"c3417"</definedName>
    <definedName name="IQ_OPEB_DISC_RATE_MIN_FOREIGN">"c3418"</definedName>
    <definedName name="IQ_OPEB_EST_BENEFIT_1YR">"c3287"</definedName>
    <definedName name="IQ_OPEB_EST_BENEFIT_1YR_DOM">"c3285"</definedName>
    <definedName name="IQ_OPEB_EST_BENEFIT_1YR_FOREIGN">"c3286"</definedName>
    <definedName name="IQ_OPEB_EST_BENEFIT_2YR">"c3290"</definedName>
    <definedName name="IQ_OPEB_EST_BENEFIT_2YR_DOM">"c3288"</definedName>
    <definedName name="IQ_OPEB_EST_BENEFIT_2YR_FOREIGN">"c3289"</definedName>
    <definedName name="IQ_OPEB_EST_BENEFIT_3YR">"c3293"</definedName>
    <definedName name="IQ_OPEB_EST_BENEFIT_3YR_DOM">"c3291"</definedName>
    <definedName name="IQ_OPEB_EST_BENEFIT_3YR_FOREIGN">"c3292"</definedName>
    <definedName name="IQ_OPEB_EST_BENEFIT_4YR">"c3296"</definedName>
    <definedName name="IQ_OPEB_EST_BENEFIT_4YR_DOM">"c3294"</definedName>
    <definedName name="IQ_OPEB_EST_BENEFIT_4YR_FOREIGN">"c3295"</definedName>
    <definedName name="IQ_OPEB_EST_BENEFIT_5YR">"c3299"</definedName>
    <definedName name="IQ_OPEB_EST_BENEFIT_5YR_DOM">"c3297"</definedName>
    <definedName name="IQ_OPEB_EST_BENEFIT_5YR_FOREIGN">"c3298"</definedName>
    <definedName name="IQ_OPEB_EST_BENEFIT_AFTER5">"c3302"</definedName>
    <definedName name="IQ_OPEB_EST_BENEFIT_AFTER5_DOM">"c3300"</definedName>
    <definedName name="IQ_OPEB_EST_BENEFIT_AFTER5_FOREIGN">"c3301"</definedName>
    <definedName name="IQ_OPEB_EXP_RATE_RETURN_MAX">"c3434"</definedName>
    <definedName name="IQ_OPEB_EXP_RATE_RETURN_MAX_DOM">"c3432"</definedName>
    <definedName name="IQ_OPEB_EXP_RATE_RETURN_MAX_FOREIGN">"c3433"</definedName>
    <definedName name="IQ_OPEB_EXP_RATE_RETURN_MIN">"c3431"</definedName>
    <definedName name="IQ_OPEB_EXP_RATE_RETURN_MIN_DOM">"c3429"</definedName>
    <definedName name="IQ_OPEB_EXP_RATE_RETURN_MIN_FOREIGN">"c3430"</definedName>
    <definedName name="IQ_OPEB_EXP_RETURN">"c3398"</definedName>
    <definedName name="IQ_OPEB_EXP_RETURN_DOM">"c3396"</definedName>
    <definedName name="IQ_OPEB_EXP_RETURN_FOREIGN">"c3397"</definedName>
    <definedName name="IQ_OPEB_HEALTH_COST_TREND_INITIAL">"c3413"</definedName>
    <definedName name="IQ_OPEB_HEALTH_COST_TREND_INITIAL_DOM">"c3411"</definedName>
    <definedName name="IQ_OPEB_HEALTH_COST_TREND_INITIAL_FOREIGN">"c3412"</definedName>
    <definedName name="IQ_OPEB_HEALTH_COST_TREND_ULTIMATE">"c3416"</definedName>
    <definedName name="IQ_OPEB_HEALTH_COST_TREND_ULTIMATE_DOM">"c3414"</definedName>
    <definedName name="IQ_OPEB_HEALTH_COST_TREND_ULTIMATE_FOREIGN">"c3415"</definedName>
    <definedName name="IQ_OPEB_INCREASE_EFFECT_PBO">"c3452"</definedName>
    <definedName name="IQ_OPEB_INCREASE_EFFECT_PBO_DOM">"c3450"</definedName>
    <definedName name="IQ_OPEB_INCREASE_EFFECT_PBO_FOREIGN">"c3451"</definedName>
    <definedName name="IQ_OPEB_INCREASE_EFFECT_SERVICE_INT_COST">"c3449"</definedName>
    <definedName name="IQ_OPEB_INCREASE_EFFECT_SERVICE_INT_COST_DOM">"c3447"</definedName>
    <definedName name="IQ_OPEB_INCREASE_EFFECT_SERVICE_INT_COST_FOREIGN">"c3448"</definedName>
    <definedName name="IQ_OPEB_INTAN_ASSETS">"c3311"</definedName>
    <definedName name="IQ_OPEB_INTAN_ASSETS_DOM">"c3309"</definedName>
    <definedName name="IQ_OPEB_INTAN_ASSETS_FOREIGN">"c3310"</definedName>
    <definedName name="IQ_OPEB_INTEREST_COST">"c3395"</definedName>
    <definedName name="IQ_OPEB_INTEREST_COST_DOM">"c3393"</definedName>
    <definedName name="IQ_OPEB_INTEREST_COST_FOREIGN">"c3394"</definedName>
    <definedName name="IQ_OPEB_LT_ASSETS">"c5786"</definedName>
    <definedName name="IQ_OPEB_LT_ASSETS_DOM">"c5784"</definedName>
    <definedName name="IQ_OPEB_LT_ASSETS_FOREIGN">"c5785"</definedName>
    <definedName name="IQ_OPEB_LT_LIAB">"c5792"</definedName>
    <definedName name="IQ_OPEB_LT_LIAB_DOM">"c5790"</definedName>
    <definedName name="IQ_OPEB_LT_LIAB_FOREIGN">"c5791"</definedName>
    <definedName name="IQ_OPEB_NET_ASSET_RECOG">"c3326"</definedName>
    <definedName name="IQ_OPEB_NET_ASSET_RECOG_DOM">"c3324"</definedName>
    <definedName name="IQ_OPEB_NET_ASSET_RECOG_FOREIGN">"c3325"</definedName>
    <definedName name="IQ_OPEB_OBLIGATION_ACCUMULATED">"c3407"</definedName>
    <definedName name="IQ_OPEB_OBLIGATION_ACCUMULATED_DOM">"c3405"</definedName>
    <definedName name="IQ_OPEB_OBLIGATION_ACCUMULATED_FOREIGN">"c3406"</definedName>
    <definedName name="IQ_OPEB_OBLIGATION_ACQ">"c3380"</definedName>
    <definedName name="IQ_OPEB_OBLIGATION_ACQ_DOM">"c3378"</definedName>
    <definedName name="IQ_OPEB_OBLIGATION_ACQ_FOREIGN">"c3379"</definedName>
    <definedName name="IQ_OPEB_OBLIGATION_ACTUARIAL_GAIN_LOSS">"c3371"</definedName>
    <definedName name="IQ_OPEB_OBLIGATION_ACTUARIAL_GAIN_LOSS_DOM">"c3369"</definedName>
    <definedName name="IQ_OPEB_OBLIGATION_ACTUARIAL_GAIN_LOSS_FOREIGN">"c3370"</definedName>
    <definedName name="IQ_OPEB_OBLIGATION_BEG">"c3359"</definedName>
    <definedName name="IQ_OPEB_OBLIGATION_BEG_DOM">"c3357"</definedName>
    <definedName name="IQ_OPEB_OBLIGATION_BEG_FOREIGN">"c3358"</definedName>
    <definedName name="IQ_OPEB_OBLIGATION_CURTAIL">"c3383"</definedName>
    <definedName name="IQ_OPEB_OBLIGATION_CURTAIL_DOM">"c3381"</definedName>
    <definedName name="IQ_OPEB_OBLIGATION_CURTAIL_FOREIGN">"c3382"</definedName>
    <definedName name="IQ_OPEB_OBLIGATION_EMPLOYEE_CONTRIBUTIONS">"c3368"</definedName>
    <definedName name="IQ_OPEB_OBLIGATION_EMPLOYEE_CONTRIBUTIONS_DOM">"c3366"</definedName>
    <definedName name="IQ_OPEB_OBLIGATION_EMPLOYEE_CONTRIBUTIONS_FOREIGN">"c3367"</definedName>
    <definedName name="IQ_OPEB_OBLIGATION_FX_ADJ">"c3377"</definedName>
    <definedName name="IQ_OPEB_OBLIGATION_FX_ADJ_DOM">"c3375"</definedName>
    <definedName name="IQ_OPEB_OBLIGATION_FX_ADJ_FOREIGN">"c3376"</definedName>
    <definedName name="IQ_OPEB_OBLIGATION_INTEREST_COST">"c3365"</definedName>
    <definedName name="IQ_OPEB_OBLIGATION_INTEREST_COST_DOM">"c3363"</definedName>
    <definedName name="IQ_OPEB_OBLIGATION_INTEREST_COST_FOREIGN">"c3364"</definedName>
    <definedName name="IQ_OPEB_OBLIGATION_OTHER_PLAN_ADJ">"c3386"</definedName>
    <definedName name="IQ_OPEB_OBLIGATION_OTHER_PLAN_ADJ_DOM">"c3384"</definedName>
    <definedName name="IQ_OPEB_OBLIGATION_OTHER_PLAN_ADJ_FOREIGN">"c3385"</definedName>
    <definedName name="IQ_OPEB_OBLIGATION_PAID">"c3374"</definedName>
    <definedName name="IQ_OPEB_OBLIGATION_PAID_DOM">"c3372"</definedName>
    <definedName name="IQ_OPEB_OBLIGATION_PAID_FOREIGN">"c3373"</definedName>
    <definedName name="IQ_OPEB_OBLIGATION_PROJECTED">"c3389"</definedName>
    <definedName name="IQ_OPEB_OBLIGATION_PROJECTED_DOM">"c3387"</definedName>
    <definedName name="IQ_OPEB_OBLIGATION_PROJECTED_FOREIGN">"c3388"</definedName>
    <definedName name="IQ_OPEB_OBLIGATION_SERVICE_COST">"c3362"</definedName>
    <definedName name="IQ_OPEB_OBLIGATION_SERVICE_COST_DOM">"c3360"</definedName>
    <definedName name="IQ_OPEB_OBLIGATION_SERVICE_COST_FOREIGN">"c3361"</definedName>
    <definedName name="IQ_OPEB_OTHER">"c3317"</definedName>
    <definedName name="IQ_OPEB_OTHER_ADJ">"c3323"</definedName>
    <definedName name="IQ_OPEB_OTHER_ADJ_DOM">"c3321"</definedName>
    <definedName name="IQ_OPEB_OTHER_ADJ_FOREIGN">"c3322"</definedName>
    <definedName name="IQ_OPEB_OTHER_COST">"c3401"</definedName>
    <definedName name="IQ_OPEB_OTHER_COST_DOM">"c3399"</definedName>
    <definedName name="IQ_OPEB_OTHER_COST_FOREIGN">"c3400"</definedName>
    <definedName name="IQ_OPEB_OTHER_DOM">"c3315"</definedName>
    <definedName name="IQ_OPEB_OTHER_FOREIGN">"c3316"</definedName>
    <definedName name="IQ_OPEB_PBO_ASSUMED_RATE_RET_MAX">"c3440"</definedName>
    <definedName name="IQ_OPEB_PBO_ASSUMED_RATE_RET_MAX_DOM">"c3438"</definedName>
    <definedName name="IQ_OPEB_PBO_ASSUMED_RATE_RET_MAX_FOREIGN">"c3439"</definedName>
    <definedName name="IQ_OPEB_PBO_ASSUMED_RATE_RET_MIN">"c3437"</definedName>
    <definedName name="IQ_OPEB_PBO_ASSUMED_RATE_RET_MIN_DOM">"c3435"</definedName>
    <definedName name="IQ_OPEB_PBO_ASSUMED_RATE_RET_MIN_FOREIGN">"c3436"</definedName>
    <definedName name="IQ_OPEB_PBO_RATE_COMP_INCREASE_MAX">"c3446"</definedName>
    <definedName name="IQ_OPEB_PBO_RATE_COMP_INCREASE_MAX_DOM">"c3444"</definedName>
    <definedName name="IQ_OPEB_PBO_RATE_COMP_INCREASE_MAX_FOREIGN">"c3445"</definedName>
    <definedName name="IQ_OPEB_PBO_RATE_COMP_INCREASE_MIN">"c3443"</definedName>
    <definedName name="IQ_OPEB_PBO_RATE_COMP_INCREASE_MIN_DOM">"c3441"</definedName>
    <definedName name="IQ_OPEB_PBO_RATE_COMP_INCREASE_MIN_FOREIGN">"c3442"</definedName>
    <definedName name="IQ_OPEB_PREPAID_COST">"c3305"</definedName>
    <definedName name="IQ_OPEB_PREPAID_COST_DOM">"c3303"</definedName>
    <definedName name="IQ_OPEB_PREPAID_COST_FOREIGN">"c3304"</definedName>
    <definedName name="IQ_OPEB_PRIOR_SERVICE_NEXT">"c5777"</definedName>
    <definedName name="IQ_OPEB_PRIOR_SERVICE_NEXT_DOM">"c5775"</definedName>
    <definedName name="IQ_OPEB_PRIOR_SERVICE_NEXT_FOREIGN">"c5776"</definedName>
    <definedName name="IQ_OPEB_RATE_COMP_INCREASE_MAX">"c3428"</definedName>
    <definedName name="IQ_OPEB_RATE_COMP_INCREASE_MAX_DOM">"c3426"</definedName>
    <definedName name="IQ_OPEB_RATE_COMP_INCREASE_MAX_FOREIGN">"c3427"</definedName>
    <definedName name="IQ_OPEB_RATE_COMP_INCREASE_MIN">"c3425"</definedName>
    <definedName name="IQ_OPEB_RATE_COMP_INCREASE_MIN_DOM">"c3423"</definedName>
    <definedName name="IQ_OPEB_RATE_COMP_INCREASE_MIN_FOREIGN">"c3424"</definedName>
    <definedName name="IQ_OPEB_SERVICE_COST">"c3392"</definedName>
    <definedName name="IQ_OPEB_SERVICE_COST_DOM">"c3390"</definedName>
    <definedName name="IQ_OPEB_SERVICE_COST_FOREIGN">"c3391"</definedName>
    <definedName name="IQ_OPEB_TOTAL_COST">"c3404"</definedName>
    <definedName name="IQ_OPEB_TOTAL_COST_DOM">"c3402"</definedName>
    <definedName name="IQ_OPEB_TOTAL_COST_FOREIGN">"c3403"</definedName>
    <definedName name="IQ_OPEB_TRANSITION_NEXT">"c5780"</definedName>
    <definedName name="IQ_OPEB_TRANSITION_NEXT_DOM">"c5778"</definedName>
    <definedName name="IQ_OPEB_TRANSITION_NEXT_FOREIGN">"c5779"</definedName>
    <definedName name="IQ_OPEB_UNRECOG_PRIOR">"c3320"</definedName>
    <definedName name="IQ_OPEB_UNRECOG_PRIOR_DOM">"c3318"</definedName>
    <definedName name="IQ_OPEB_UNRECOG_PRIOR_FOREIGN">"c3319"</definedName>
    <definedName name="IQ_OPENPRICE">"c848"</definedName>
    <definedName name="IQ_OPER_INC">"c849"</definedName>
    <definedName name="IQ_OPER_INC_BR">"c850"</definedName>
    <definedName name="IQ_OPER_INC_FIN">"c851"</definedName>
    <definedName name="IQ_OPER_INC_INS">"c852"</definedName>
    <definedName name="IQ_OPER_INC_MARGIN">"c1448"</definedName>
    <definedName name="IQ_OPER_INC_RE">"c6240"</definedName>
    <definedName name="IQ_OPER_INC_REIT">"c853"</definedName>
    <definedName name="IQ_OPER_INC_UTI">"c854"</definedName>
    <definedName name="IQ_OPERATING_EXP_AVG_ASSETS_FFIEC">"c13373"</definedName>
    <definedName name="IQ_OPERATING_INC_AVG_ASSETS_FFIEC">"c13368"</definedName>
    <definedName name="IQ_OPERATING_INC_TE_AVG_ASSETS_FFIEC">"c13360"</definedName>
    <definedName name="IQ_OPERATIONS_EXP">"c855"</definedName>
    <definedName name="IQ_OPTIONS_BEG_OS">"c1572"</definedName>
    <definedName name="IQ_OPTIONS_CANCELLED">"c856"</definedName>
    <definedName name="IQ_OPTIONS_END_OS">"c1573"</definedName>
    <definedName name="IQ_OPTIONS_EXERCISABLE_END_OS">"c5804"</definedName>
    <definedName name="IQ_OPTIONS_EXERCISED">"c2116"</definedName>
    <definedName name="IQ_OPTIONS_GRANTED">"c2673"</definedName>
    <definedName name="IQ_OPTIONS_ISSUED">"c857"</definedName>
    <definedName name="IQ_OPTIONS_STRIKE_PRICE_BEG_OS">"c5805"</definedName>
    <definedName name="IQ_OPTIONS_STRIKE_PRICE_CANCELLED">"c5807"</definedName>
    <definedName name="IQ_OPTIONS_STRIKE_PRICE_EXERCISABLE">"c5808"</definedName>
    <definedName name="IQ_OPTIONS_STRIKE_PRICE_EXERCISED">"c5806"</definedName>
    <definedName name="IQ_OPTIONS_STRIKE_PRICE_GRANTED">"c2678"</definedName>
    <definedName name="IQ_OPTIONS_STRIKE_PRICE_OS">"c2677"</definedName>
    <definedName name="IQ_ORDER_BACKLOG">"c2090"</definedName>
    <definedName name="IQ_OREO_1_4_RESIDENTIAL_FDIC">"c6454"</definedName>
    <definedName name="IQ_OREO_COMMERCIAL_RE_FDIC">"c6456"</definedName>
    <definedName name="IQ_OREO_CONSTRUCTION_DEVELOPMENT_FDIC">"c6457"</definedName>
    <definedName name="IQ_OREO_FARMLAND_FDIC">"c6458"</definedName>
    <definedName name="IQ_OREO_FFIEC">"c12831"</definedName>
    <definedName name="IQ_OREO_FOREIGN_FDIC">"c6460"</definedName>
    <definedName name="IQ_OREO_MULTI_FAMILY_RESIDENTIAL_FDIC">"c6455"</definedName>
    <definedName name="IQ_OREO_OTHER_FFIEC">"c12833"</definedName>
    <definedName name="IQ_OTHER_ADDITIONS_T1_FFIEC">"c13142"</definedName>
    <definedName name="IQ_OTHER_ADDITIONS_T2_FFIEC">"c13148"</definedName>
    <definedName name="IQ_OTHER_ADJUST_GROSS_LOANS">"c859"</definedName>
    <definedName name="IQ_OTHER_ADJUSTMENTS_COVERED">"c9961"</definedName>
    <definedName name="IQ_OTHER_ADJUSTMENTS_FFIEC">"c12972"</definedName>
    <definedName name="IQ_OTHER_ADJUSTMENTS_GROUP">"c9947"</definedName>
    <definedName name="IQ_OTHER_AMORT">"c5563"</definedName>
    <definedName name="IQ_OTHER_AMORT_BNK">"c5565"</definedName>
    <definedName name="IQ_OTHER_AMORT_BR">"c5566"</definedName>
    <definedName name="IQ_OTHER_AMORT_FIN">"c5567"</definedName>
    <definedName name="IQ_OTHER_AMORT_INS">"c5568"</definedName>
    <definedName name="IQ_OTHER_AMORT_RE">"c6287"</definedName>
    <definedName name="IQ_OTHER_AMORT_REIT">"c5569"</definedName>
    <definedName name="IQ_OTHER_AMORT_UTI">"c5570"</definedName>
    <definedName name="IQ_OTHER_ASSETS">"c860"</definedName>
    <definedName name="IQ_OTHER_ASSETS_BNK">"c861"</definedName>
    <definedName name="IQ_OTHER_ASSETS_BR">"c862"</definedName>
    <definedName name="IQ_OTHER_ASSETS_FDIC">"c6338"</definedName>
    <definedName name="IQ_OTHER_ASSETS_FFIEC">"c12848"</definedName>
    <definedName name="IQ_OTHER_ASSETS_FIN">"c863"</definedName>
    <definedName name="IQ_OTHER_ASSETS_INS">"c864"</definedName>
    <definedName name="IQ_OTHER_ASSETS_RE">"c6241"</definedName>
    <definedName name="IQ_OTHER_ASSETS_REIT">"c865"</definedName>
    <definedName name="IQ_OTHER_ASSETS_SERV_RIGHTS">"c2243"</definedName>
    <definedName name="IQ_OTHER_ASSETS_TOTAL_FFIEC">"c12841"</definedName>
    <definedName name="IQ_OTHER_ASSETS_UTI">"c866"</definedName>
    <definedName name="IQ_OTHER_BEARING_LIAB">"c1608"</definedName>
    <definedName name="IQ_OTHER_BEDS">"c8784"</definedName>
    <definedName name="IQ_OTHER_BENEFITS_OBLIGATION">"c867"</definedName>
    <definedName name="IQ_OTHER_BORROWED_FUNDS_FDIC">"c6345"</definedName>
    <definedName name="IQ_OTHER_BORROWED_MONEY_FFIEC">"c12862"</definedName>
    <definedName name="IQ_OTHER_BORROWED_MONEY_LT_FFIEC">"c12865"</definedName>
    <definedName name="IQ_OTHER_BORROWED_MONEY_ST_FFIEC">"c12864"</definedName>
    <definedName name="IQ_OTHER_CA">"c868"</definedName>
    <definedName name="IQ_OTHER_CA_SUPPL">"c869"</definedName>
    <definedName name="IQ_OTHER_CA_SUPPL_BNK">"c870"</definedName>
    <definedName name="IQ_OTHER_CA_SUPPL_BR">"c871"</definedName>
    <definedName name="IQ_OTHER_CA_SUPPL_FIN">"c872"</definedName>
    <definedName name="IQ_OTHER_CA_SUPPL_INS">"c873"</definedName>
    <definedName name="IQ_OTHER_CA_SUPPL_RE">"c6242"</definedName>
    <definedName name="IQ_OTHER_CA_SUPPL_REIT">"c874"</definedName>
    <definedName name="IQ_OTHER_CA_SUPPL_UTI">"c875"</definedName>
    <definedName name="IQ_OTHER_CA_UTI">"c876"</definedName>
    <definedName name="IQ_OTHER_CL">"c877"</definedName>
    <definedName name="IQ_OTHER_CL_SUPPL">"c878"</definedName>
    <definedName name="IQ_OTHER_CL_SUPPL_BNK">"c879"</definedName>
    <definedName name="IQ_OTHER_CL_SUPPL_BR">"c880"</definedName>
    <definedName name="IQ_OTHER_CL_SUPPL_FIN">"c881"</definedName>
    <definedName name="IQ_OTHER_CL_SUPPL_INS">"c6021"</definedName>
    <definedName name="IQ_OTHER_CL_SUPPL_RE">"c6243"</definedName>
    <definedName name="IQ_OTHER_CL_SUPPL_REIT">"c882"</definedName>
    <definedName name="IQ_OTHER_CL_SUPPL_UTI">"c883"</definedName>
    <definedName name="IQ_OTHER_CL_UTI">"c884"</definedName>
    <definedName name="IQ_OTHER_COMPREHENSIVE_INCOME_FDIC">"c6503"</definedName>
    <definedName name="IQ_OTHER_COMPREHENSIVE_INCOME_FFIEC">"c12970"</definedName>
    <definedName name="IQ_OTHER_CONSTRUCTION_GROSS_LOANS_FFIEC">"c13403"</definedName>
    <definedName name="IQ_OTHER_CONSTRUCTION_LOANS_DUE_30_89_FFIEC">"c13258"</definedName>
    <definedName name="IQ_OTHER_CONSTRUCTION_LOANS_DUE_90_FFIEC">"c13286"</definedName>
    <definedName name="IQ_OTHER_CONSTRUCTION_LOANS_NON_ACCRUAL_FFIEC">"c13312"</definedName>
    <definedName name="IQ_OTHER_CONSTRUCTION_LOANS_UNUSED_FFIEC">"c13245"</definedName>
    <definedName name="IQ_OTHER_CONSTRUCTION_RISK_BASED_FFIEC">"c13424"</definedName>
    <definedName name="IQ_OTHER_CONSUMER_LL_REC_FFIEC">"c12891"</definedName>
    <definedName name="IQ_OTHER_CONSUMER_LOANS_FFIEC">"c12824"</definedName>
    <definedName name="IQ_OTHER_CONSUMER_LOANS_TRADING_DOM_FFIEC">"c12935"</definedName>
    <definedName name="IQ_OTHER_CURRENT_ASSETS">"c1403"</definedName>
    <definedName name="IQ_OTHER_CURRENT_LIAB">"c1404"</definedName>
    <definedName name="IQ_OTHER_DEBT">"c2507"</definedName>
    <definedName name="IQ_OTHER_DEBT_PCT">"c2508"</definedName>
    <definedName name="IQ_OTHER_DEBT_SEC_DOM_AVAIL_SALE_FFIEC">"c12803"</definedName>
    <definedName name="IQ_OTHER_DEBT_SEC_FOREIGN_AVAIL_SALE_FFIEC">"c12804"</definedName>
    <definedName name="IQ_OTHER_DEBT_SEC_INVEST_SECURITIES_FFIEC">"c13462"</definedName>
    <definedName name="IQ_OTHER_DEBT_SEC_TRADING_DOM_FFIEC">"c12924"</definedName>
    <definedName name="IQ_OTHER_DEBT_SEC_TRADING_FFIEC">"c12819"</definedName>
    <definedName name="IQ_OTHER_DEBT_SECURITIES_DOM_FFIEC">"c12789"</definedName>
    <definedName name="IQ_OTHER_DEBT_SECURITIES_FOREIGN_FFIEC">"c12790"</definedName>
    <definedName name="IQ_OTHER_DEDUCTIONS_LEVERAGE_RATIO_FFIEC">"c13158"</definedName>
    <definedName name="IQ_OTHER_DEP">"c885"</definedName>
    <definedName name="IQ_OTHER_DEPOSITORY_INSTITUTIONS_LOANS_FDIC">"c6436"</definedName>
    <definedName name="IQ_OTHER_DEPOSITORY_INSTITUTIONS_TOTAL_LOANS_FOREIGN_FDIC">"c6442"</definedName>
    <definedName name="IQ_OTHER_DEPOSITS_FFIEC">"c12994"</definedName>
    <definedName name="IQ_OTHER_DERIVATIVES_BENEFICIARY_FFIEC">"c13122"</definedName>
    <definedName name="IQ_OTHER_DERIVATIVES_GUARANTOR_FFIEC">"c13115"</definedName>
    <definedName name="IQ_OTHER_DOMESTIC_DEBT_SECURITIES_FDIC">"c6302"</definedName>
    <definedName name="IQ_OTHER_EARNING">"c1609"</definedName>
    <definedName name="IQ_OTHER_EQUITY">"c886"</definedName>
    <definedName name="IQ_OTHER_EQUITY_BNK">"c887"</definedName>
    <definedName name="IQ_OTHER_EQUITY_BR">"c888"</definedName>
    <definedName name="IQ_OTHER_EQUITY_CAPITAL_COMPS_FFIEC">"c12880"</definedName>
    <definedName name="IQ_OTHER_EQUITY_FFIEC">"c12879"</definedName>
    <definedName name="IQ_OTHER_EQUITY_FIN">"c889"</definedName>
    <definedName name="IQ_OTHER_EQUITY_INS">"c890"</definedName>
    <definedName name="IQ_OTHER_EQUITY_RE">"c6244"</definedName>
    <definedName name="IQ_OTHER_EQUITY_REIT">"c891"</definedName>
    <definedName name="IQ_OTHER_EQUITY_UTI">"c892"</definedName>
    <definedName name="IQ_OTHER_EXP_OPERATING_INC_FFIEC">"c13381"</definedName>
    <definedName name="IQ_OTHER_FINANCE_ACT">"c893"</definedName>
    <definedName name="IQ_OTHER_FINANCE_ACT_BNK">"c894"</definedName>
    <definedName name="IQ_OTHER_FINANCE_ACT_BR">"c895"</definedName>
    <definedName name="IQ_OTHER_FINANCE_ACT_FIN">"c896"</definedName>
    <definedName name="IQ_OTHER_FINANCE_ACT_INS">"c897"</definedName>
    <definedName name="IQ_OTHER_FINANCE_ACT_RE">"c6245"</definedName>
    <definedName name="IQ_OTHER_FINANCE_ACT_REIT">"c898"</definedName>
    <definedName name="IQ_OTHER_FINANCE_ACT_SUPPL">"c899"</definedName>
    <definedName name="IQ_OTHER_FINANCE_ACT_SUPPL_BNK">"c900"</definedName>
    <definedName name="IQ_OTHER_FINANCE_ACT_SUPPL_BR">"c901"</definedName>
    <definedName name="IQ_OTHER_FINANCE_ACT_SUPPL_FIN">"c902"</definedName>
    <definedName name="IQ_OTHER_FINANCE_ACT_SUPPL_INS">"c903"</definedName>
    <definedName name="IQ_OTHER_FINANCE_ACT_SUPPL_RE">"c6246"</definedName>
    <definedName name="IQ_OTHER_FINANCE_ACT_SUPPL_REIT">"c904"</definedName>
    <definedName name="IQ_OTHER_FINANCE_ACT_SUPPL_UTI">"c905"</definedName>
    <definedName name="IQ_OTHER_FINANCE_ACT_UTI">"c906"</definedName>
    <definedName name="IQ_OTHER_FOREIGN_LOANS_FOREIGN_FFIEC">"c13482"</definedName>
    <definedName name="IQ_OTHER_INSURANCE_FEES_FDIC">"c6672"</definedName>
    <definedName name="IQ_OTHER_INSURANCE_PREMIUMS_FFIEC">"c13071"</definedName>
    <definedName name="IQ_OTHER_INT_EXPENSE_FFIEC">"c12999"</definedName>
    <definedName name="IQ_OTHER_INT_INCOME_FFIEC">"c12988"</definedName>
    <definedName name="IQ_OTHER_INTAN">"c907"</definedName>
    <definedName name="IQ_OTHER_INTAN_BNK">"c908"</definedName>
    <definedName name="IQ_OTHER_INTAN_BR">"c909"</definedName>
    <definedName name="IQ_OTHER_INTAN_FIN">"c910"</definedName>
    <definedName name="IQ_OTHER_INTAN_INS">"c911"</definedName>
    <definedName name="IQ_OTHER_INTAN_RE">"c6247"</definedName>
    <definedName name="IQ_OTHER_INTAN_REIT">"c912"</definedName>
    <definedName name="IQ_OTHER_INTAN_UTI">"c913"</definedName>
    <definedName name="IQ_OTHER_INTANGIBLE_ASSETS_FFIEC">"c12837"</definedName>
    <definedName name="IQ_OTHER_INTANGIBLE_ASSETS_TOT_FFIEC">"c12840"</definedName>
    <definedName name="IQ_OTHER_INTANGIBLE_FDIC">"c6337"</definedName>
    <definedName name="IQ_OTHER_INV">"c914"</definedName>
    <definedName name="IQ_OTHER_INVEST">"c915"</definedName>
    <definedName name="IQ_OTHER_INVEST_ACT">"c916"</definedName>
    <definedName name="IQ_OTHER_INVEST_ACT_BNK">"c917"</definedName>
    <definedName name="IQ_OTHER_INVEST_ACT_BR">"c918"</definedName>
    <definedName name="IQ_OTHER_INVEST_ACT_FIN">"c919"</definedName>
    <definedName name="IQ_OTHER_INVEST_ACT_INS">"c920"</definedName>
    <definedName name="IQ_OTHER_INVEST_ACT_RE">"c6248"</definedName>
    <definedName name="IQ_OTHER_INVEST_ACT_REIT">"c921"</definedName>
    <definedName name="IQ_OTHER_INVEST_ACT_SUPPL">"c922"</definedName>
    <definedName name="IQ_OTHER_INVEST_ACT_SUPPL_BNK">"c923"</definedName>
    <definedName name="IQ_OTHER_INVEST_ACT_SUPPL_BR">"c924"</definedName>
    <definedName name="IQ_OTHER_INVEST_ACT_SUPPL_FIN">"c925"</definedName>
    <definedName name="IQ_OTHER_INVEST_ACT_SUPPL_INS">"c926"</definedName>
    <definedName name="IQ_OTHER_INVEST_ACT_SUPPL_RE">"c6249"</definedName>
    <definedName name="IQ_OTHER_INVEST_ACT_SUPPL_REIT">"c927"</definedName>
    <definedName name="IQ_OTHER_INVEST_ACT_SUPPL_UTI">"c928"</definedName>
    <definedName name="IQ_OTHER_INVEST_ACT_UTI">"c929"</definedName>
    <definedName name="IQ_OTHER_INVESTING">"c1408"</definedName>
    <definedName name="IQ_OTHER_LEASES_DUE_30_89_FFIEC">"c13278"</definedName>
    <definedName name="IQ_OTHER_LEASES_DUE_90_FFIEC">"c13304"</definedName>
    <definedName name="IQ_OTHER_LEASES_LL_REC_FFIEC">"c12896"</definedName>
    <definedName name="IQ_OTHER_LEASES_NON_ACCRUAL_FFIEC">"c13330"</definedName>
    <definedName name="IQ_OTHER_LIAB">"c930"</definedName>
    <definedName name="IQ_OTHER_LIAB_BNK">"c931"</definedName>
    <definedName name="IQ_OTHER_LIAB_BR">"c932"</definedName>
    <definedName name="IQ_OTHER_LIAB_FIN">"c933"</definedName>
    <definedName name="IQ_OTHER_LIAB_INS">"c934"</definedName>
    <definedName name="IQ_OTHER_LIAB_LT">"c935"</definedName>
    <definedName name="IQ_OTHER_LIAB_LT_BNK">"c936"</definedName>
    <definedName name="IQ_OTHER_LIAB_LT_BR">"c937"</definedName>
    <definedName name="IQ_OTHER_LIAB_LT_FIN">"c938"</definedName>
    <definedName name="IQ_OTHER_LIAB_LT_INS">"c939"</definedName>
    <definedName name="IQ_OTHER_LIAB_LT_RE">"c6250"</definedName>
    <definedName name="IQ_OTHER_LIAB_LT_REIT">"c940"</definedName>
    <definedName name="IQ_OTHER_LIAB_LT_UTI">"c941"</definedName>
    <definedName name="IQ_OTHER_LIAB_RE">"c6251"</definedName>
    <definedName name="IQ_OTHER_LIAB_REIT">"c942"</definedName>
    <definedName name="IQ_OTHER_LIAB_UTI">"c943"</definedName>
    <definedName name="IQ_OTHER_LIAB_WRITTEN">"c944"</definedName>
    <definedName name="IQ_OTHER_LIABILITIES_FDIC">"c6347"</definedName>
    <definedName name="IQ_OTHER_LIABILITIES_FFIEC">"c12872"</definedName>
    <definedName name="IQ_OTHER_LIABILITIES_TOTAL_FFIEC">"c12869"</definedName>
    <definedName name="IQ_OTHER_LL_REC_FFIEC">"c12894"</definedName>
    <definedName name="IQ_OTHER_LOANS">"c945"</definedName>
    <definedName name="IQ_OTHER_LOANS_CHARGE_OFFS_FDIC">"c6601"</definedName>
    <definedName name="IQ_OTHER_LOANS_DUE_30_89_FFIEC">"c13275"</definedName>
    <definedName name="IQ_OTHER_LOANS_DUE_90_FFIEC">"c13301"</definedName>
    <definedName name="IQ_OTHER_LOANS_FFIEC">"c12825"</definedName>
    <definedName name="IQ_OTHER_LOANS_FOREIGN_FDIC">"c6446"</definedName>
    <definedName name="IQ_OTHER_LOANS_GROSS_LOANS_FFIEC">"c13414"</definedName>
    <definedName name="IQ_OTHER_LOANS_INDIVIDUALS_CHARGE_OFFS_FFIEC">"c13181"</definedName>
    <definedName name="IQ_OTHER_LOANS_INDIVIDUALS_DUE_30_89_FFIEC">"c13273"</definedName>
    <definedName name="IQ_OTHER_LOANS_INDIVIDUALS_DUE_90_FFIEC">"c13299"</definedName>
    <definedName name="IQ_OTHER_LOANS_INDIVIDUALS_NON_ACCRUAL_FFIEC">"c13325"</definedName>
    <definedName name="IQ_OTHER_LOANS_INDIVIDUALS_RECOV_FFIEC">"c13203"</definedName>
    <definedName name="IQ_OTHER_LOANS_LEASES_FDIC">"c6322"</definedName>
    <definedName name="IQ_OTHER_LOANS_LL_REC_DOM_FFIEC">"c12914"</definedName>
    <definedName name="IQ_OTHER_LOANS_NET_CHARGE_OFFS_FDIC">"c6639"</definedName>
    <definedName name="IQ_OTHER_LOANS_NON_ACCRUAL_FFIEC">"c13327"</definedName>
    <definedName name="IQ_OTHER_LOANS_RECOVERIES_FDIC">"c6620"</definedName>
    <definedName name="IQ_OTHER_LOANS_RISK_BASED_FFIEC">"c13435"</definedName>
    <definedName name="IQ_OTHER_LOANS_TOTAL_FDIC">"c6432"</definedName>
    <definedName name="IQ_OTHER_LOANS_TRADING_DOM_FFIEC">"c12936"</definedName>
    <definedName name="IQ_OTHER_LONG_TERM">"c1409"</definedName>
    <definedName name="IQ_OTHER_LT_ASSETS">"c946"</definedName>
    <definedName name="IQ_OTHER_LT_ASSETS_BNK">"c947"</definedName>
    <definedName name="IQ_OTHER_LT_ASSETS_BR">"c948"</definedName>
    <definedName name="IQ_OTHER_LT_ASSETS_FIN">"c949"</definedName>
    <definedName name="IQ_OTHER_LT_ASSETS_INS">"c950"</definedName>
    <definedName name="IQ_OTHER_LT_ASSETS_RE">"c6252"</definedName>
    <definedName name="IQ_OTHER_LT_ASSETS_REIT">"c951"</definedName>
    <definedName name="IQ_OTHER_LT_ASSETS_UTI">"c952"</definedName>
    <definedName name="IQ_OTHER_MBS_AVAIL_SALE_FFIEC">"c12801"</definedName>
    <definedName name="IQ_OTHER_MBS_FFIEC">"c12787"</definedName>
    <definedName name="IQ_OTHER_MBS_ISSUED_FNMA_GNMA_TRADING_DOM_FFIEC">"c12922"</definedName>
    <definedName name="IQ_OTHER_MBS_ISSUED_FNMA_GNMA_TRADING_FFIEC">"c12817"</definedName>
    <definedName name="IQ_OTHER_MBS_TRADING_DOM_FFIEC">"c12923"</definedName>
    <definedName name="IQ_OTHER_MBS_TRADING_FFIEC">"c12818"</definedName>
    <definedName name="IQ_OTHER_NET">"c1453"</definedName>
    <definedName name="IQ_OTHER_NON_INT_ALLOCATIONS_FFIEC">"c13065"</definedName>
    <definedName name="IQ_OTHER_NON_INT_EXP">"c953"</definedName>
    <definedName name="IQ_OTHER_NON_INT_EXP_FDIC">"c6578"</definedName>
    <definedName name="IQ_OTHER_NON_INT_EXP_FFIEC">"c13027"</definedName>
    <definedName name="IQ_OTHER_NON_INT_EXP_TOTAL">"c954"</definedName>
    <definedName name="IQ_OTHER_NON_INT_EXPENSE_FDIC">"c6679"</definedName>
    <definedName name="IQ_OTHER_NON_INT_INC">"c955"</definedName>
    <definedName name="IQ_OTHER_NON_INT_INC_FDIC">"c6676"</definedName>
    <definedName name="IQ_OTHER_NON_INT_INC_OPERATING_INC_FFIEC">"c13392"</definedName>
    <definedName name="IQ_OTHER_NON_INT_INCOME_FFIEC">"c13016"</definedName>
    <definedName name="IQ_OTHER_NON_OPER_EXP">"c956"</definedName>
    <definedName name="IQ_OTHER_NON_OPER_EXP_BR">"c957"</definedName>
    <definedName name="IQ_OTHER_NON_OPER_EXP_FIN">"c958"</definedName>
    <definedName name="IQ_OTHER_NON_OPER_EXP_INS">"c959"</definedName>
    <definedName name="IQ_OTHER_NON_OPER_EXP_RE">"c6253"</definedName>
    <definedName name="IQ_OTHER_NON_OPER_EXP_REIT">"c960"</definedName>
    <definedName name="IQ_OTHER_NON_OPER_EXP_SUPPL">"c961"</definedName>
    <definedName name="IQ_OTHER_NON_OPER_EXP_SUPPL_BR">"c962"</definedName>
    <definedName name="IQ_OTHER_NON_OPER_EXP_SUPPL_FIN">"c963"</definedName>
    <definedName name="IQ_OTHER_NON_OPER_EXP_SUPPL_INS">"c964"</definedName>
    <definedName name="IQ_OTHER_NON_OPER_EXP_SUPPL_RE">"c6254"</definedName>
    <definedName name="IQ_OTHER_NON_OPER_EXP_SUPPL_REIT">"c965"</definedName>
    <definedName name="IQ_OTHER_NON_OPER_EXP_SUPPL_UTI">"c966"</definedName>
    <definedName name="IQ_OTHER_NON_OPER_EXP_UTI">"c967"</definedName>
    <definedName name="IQ_OTHER_NONFARM_NONRES_GROSS_LOANS_FFIEC">"c13407"</definedName>
    <definedName name="IQ_OTHER_NONFARM_NONRES_LL_REC_DOM_FFIEC">"c12907"</definedName>
    <definedName name="IQ_OTHER_NONFARM_NONRES_RISK_BASED_FFIEC">"c13428"</definedName>
    <definedName name="IQ_OTHER_OFF_BS_ITEMS_FFIEC">"c13126"</definedName>
    <definedName name="IQ_OTHER_OFF_BS_LIAB_FDIC">"c6533"</definedName>
    <definedName name="IQ_OTHER_OPER">"c982"</definedName>
    <definedName name="IQ_OTHER_OPER_ACT">"c983"</definedName>
    <definedName name="IQ_OTHER_OPER_ACT_BNK">"c984"</definedName>
    <definedName name="IQ_OTHER_OPER_ACT_BR">"c985"</definedName>
    <definedName name="IQ_OTHER_OPER_ACT_FIN">"c986"</definedName>
    <definedName name="IQ_OTHER_OPER_ACT_INS">"c987"</definedName>
    <definedName name="IQ_OTHER_OPER_ACT_RE">"c6255"</definedName>
    <definedName name="IQ_OTHER_OPER_ACT_REIT">"c988"</definedName>
    <definedName name="IQ_OTHER_OPER_ACT_UTI">"c989"</definedName>
    <definedName name="IQ_OTHER_OPER_BR">"c990"</definedName>
    <definedName name="IQ_OTHER_OPER_FIN">"c991"</definedName>
    <definedName name="IQ_OTHER_OPER_INS">"c992"</definedName>
    <definedName name="IQ_OTHER_OPER_RE">"c6256"</definedName>
    <definedName name="IQ_OTHER_OPER_REIT">"c993"</definedName>
    <definedName name="IQ_OTHER_OPER_SUPPL_BR">"c994"</definedName>
    <definedName name="IQ_OTHER_OPER_SUPPL_FIN">"c995"</definedName>
    <definedName name="IQ_OTHER_OPER_SUPPL_INS">"c996"</definedName>
    <definedName name="IQ_OTHER_OPER_SUPPL_RE">"c6257"</definedName>
    <definedName name="IQ_OTHER_OPER_SUPPL_REIT">"c997"</definedName>
    <definedName name="IQ_OTHER_OPER_SUPPL_UTI">"c998"</definedName>
    <definedName name="IQ_OTHER_OPER_TOT_BNK">"c999"</definedName>
    <definedName name="IQ_OTHER_OPER_TOT_BR">"c1000"</definedName>
    <definedName name="IQ_OTHER_OPER_TOT_FIN">"c1001"</definedName>
    <definedName name="IQ_OTHER_OPER_TOT_INS">"c1002"</definedName>
    <definedName name="IQ_OTHER_OPER_TOT_RE">"c6258"</definedName>
    <definedName name="IQ_OTHER_OPER_TOT_REIT">"c1003"</definedName>
    <definedName name="IQ_OTHER_OPER_TOT_UTI">"c1004"</definedName>
    <definedName name="IQ_OTHER_OPER_UTI">"c1005"</definedName>
    <definedName name="IQ_OTHER_OPTIONS_BEG_OS">"c2686"</definedName>
    <definedName name="IQ_OTHER_OPTIONS_CANCELLED">"c2689"</definedName>
    <definedName name="IQ_OTHER_OPTIONS_END_OS">"c2690"</definedName>
    <definedName name="IQ_OTHER_OPTIONS_EXERCISABLE_END_OS">"c5814"</definedName>
    <definedName name="IQ_OTHER_OPTIONS_EXERCISED">"c2688"</definedName>
    <definedName name="IQ_OTHER_OPTIONS_GRANTED">"c2687"</definedName>
    <definedName name="IQ_OTHER_OPTIONS_STRIKE_PRICE_BEG_OS">"c5815"</definedName>
    <definedName name="IQ_OTHER_OPTIONS_STRIKE_PRICE_CANCELLED">"c5817"</definedName>
    <definedName name="IQ_OTHER_OPTIONS_STRIKE_PRICE_EXERCISABLE">"c5818"</definedName>
    <definedName name="IQ_OTHER_OPTIONS_STRIKE_PRICE_EXERCISED">"c5816"</definedName>
    <definedName name="IQ_OTHER_OPTIONS_STRIKE_PRICE_OS">"c2691"</definedName>
    <definedName name="IQ_OTHER_OUTSTANDING_BS_DATE">"c1972"</definedName>
    <definedName name="IQ_OTHER_OUTSTANDING_FILING_DATE">"c1974"</definedName>
    <definedName name="IQ_OTHER_PC_WRITTEN">"c1006"</definedName>
    <definedName name="IQ_OTHER_PROP">"c8764"</definedName>
    <definedName name="IQ_OTHER_RE_OWNED_FDIC">"c6330"</definedName>
    <definedName name="IQ_OTHER_REAL_ESTATE">"c1007"</definedName>
    <definedName name="IQ_OTHER_RECEIV">"c1008"</definedName>
    <definedName name="IQ_OTHER_RECEIV_INS">"c1009"</definedName>
    <definedName name="IQ_OTHER_REV">"c1010"</definedName>
    <definedName name="IQ_OTHER_REV_BR">"c1011"</definedName>
    <definedName name="IQ_OTHER_REV_FIN">"c1012"</definedName>
    <definedName name="IQ_OTHER_REV_INS">"c1013"</definedName>
    <definedName name="IQ_OTHER_REV_RE">"c6259"</definedName>
    <definedName name="IQ_OTHER_REV_REIT">"c1014"</definedName>
    <definedName name="IQ_OTHER_REV_SUPPL">"c1015"</definedName>
    <definedName name="IQ_OTHER_REV_SUPPL_BR">"c1016"</definedName>
    <definedName name="IQ_OTHER_REV_SUPPL_FIN">"c1017"</definedName>
    <definedName name="IQ_OTHER_REV_SUPPL_INS">"c1018"</definedName>
    <definedName name="IQ_OTHER_REV_SUPPL_RE">"c6260"</definedName>
    <definedName name="IQ_OTHER_REV_SUPPL_REIT">"c1019"</definedName>
    <definedName name="IQ_OTHER_REV_SUPPL_UTI">"c1020"</definedName>
    <definedName name="IQ_OTHER_REV_UTI">"c1021"</definedName>
    <definedName name="IQ_OTHER_REVENUE">"c1410"</definedName>
    <definedName name="IQ_OTHER_REVOL_CREDIT_CONSUMER_LOANS_FFIEC">"c12823"</definedName>
    <definedName name="IQ_OTHER_REVOLVING_CREDIT_LL_REC_FFIEC">"c12890"</definedName>
    <definedName name="IQ_OTHER_REVOLVING_CREDIT_LOANS_TRADING_DOM_FFIEC">"c12934"</definedName>
    <definedName name="IQ_OTHER_ROOMS">"c8788"</definedName>
    <definedName name="IQ_OTHER_SAVINGS_DEPOSITS_FDIC">"c6554"</definedName>
    <definedName name="IQ_OTHER_SQ_FT">"c8780"</definedName>
    <definedName name="IQ_OTHER_STRIKE_PRICE_GRANTED">"c2692"</definedName>
    <definedName name="IQ_OTHER_TRADING_ASSETS_FFIEC">"c12826"</definedName>
    <definedName name="IQ_OTHER_TRADING_ASSETS_TOTAL_FFIEC">"c12937"</definedName>
    <definedName name="IQ_OTHER_TRADING_LIABILITIES_FFIEC">"c12860"</definedName>
    <definedName name="IQ_OTHER_TRANSACTIONS_FDIC">"c6504"</definedName>
    <definedName name="IQ_OTHER_UNDRAWN">"c2522"</definedName>
    <definedName name="IQ_OTHER_UNITS">"c8772"</definedName>
    <definedName name="IQ_OTHER_UNUSED_COMMITMENTS_FDIC">"c6530"</definedName>
    <definedName name="IQ_OTHER_UNUSED_FFIEC">"c13248"</definedName>
    <definedName name="IQ_OTHER_UNUSUAL">"c1488"</definedName>
    <definedName name="IQ_OTHER_UNUSUAL_BNK">"c1560"</definedName>
    <definedName name="IQ_OTHER_UNUSUAL_BR">"c1561"</definedName>
    <definedName name="IQ_OTHER_UNUSUAL_FIN">"c1562"</definedName>
    <definedName name="IQ_OTHER_UNUSUAL_INS">"c1563"</definedName>
    <definedName name="IQ_OTHER_UNUSUAL_RE">"c6282"</definedName>
    <definedName name="IQ_OTHER_UNUSUAL_REIT">"c1564"</definedName>
    <definedName name="IQ_OTHER_UNUSUAL_SUPPL">"c1494"</definedName>
    <definedName name="IQ_OTHER_UNUSUAL_SUPPL_BNK">"c1495"</definedName>
    <definedName name="IQ_OTHER_UNUSUAL_SUPPL_BR">"c1496"</definedName>
    <definedName name="IQ_OTHER_UNUSUAL_SUPPL_FIN">"c1497"</definedName>
    <definedName name="IQ_OTHER_UNUSUAL_SUPPL_INS">"c1498"</definedName>
    <definedName name="IQ_OTHER_UNUSUAL_SUPPL_RE">"c6281"</definedName>
    <definedName name="IQ_OTHER_UNUSUAL_SUPPL_REIT">"c1499"</definedName>
    <definedName name="IQ_OTHER_UNUSUAL_SUPPL_UTI">"c1500"</definedName>
    <definedName name="IQ_OTHER_UNUSUAL_UTI">"c1565"</definedName>
    <definedName name="IQ_OTHER_WARRANTS_BEG_OS">"c2712"</definedName>
    <definedName name="IQ_OTHER_WARRANTS_CANCELLED">"c2715"</definedName>
    <definedName name="IQ_OTHER_WARRANTS_END_OS">"c2716"</definedName>
    <definedName name="IQ_OTHER_WARRANTS_EXERCISED">"c2714"</definedName>
    <definedName name="IQ_OTHER_WARRANTS_ISSUED">"c2713"</definedName>
    <definedName name="IQ_OTHER_WARRANTS_STRIKE_PRICE_ISSUED">"c2718"</definedName>
    <definedName name="IQ_OTHER_WARRANTS_STRIKE_PRICE_OS">"c2717"</definedName>
    <definedName name="IQ_OUTSTANDING_BS_DATE">"c2128"</definedName>
    <definedName name="IQ_OUTSTANDING_FILING_DATE">"c1023"</definedName>
    <definedName name="IQ_OVER_FIFETEEN_YEAR_MORTGAGE_PASS_THROUGHS_FDIC">"c6416"</definedName>
    <definedName name="IQ_OVER_FIFTEEN_YEAR_FIXED_AND_FLOATING_RATE_FDIC">"c6424"</definedName>
    <definedName name="IQ_OVER_THREE_YEARS_FDIC">"c6418"</definedName>
    <definedName name="IQ_OVERHEAD_EXP_AVG_ASSETS_FFIEC">"c13361"</definedName>
    <definedName name="IQ_OVERHEAD_EXP_REV_FFIEC">"c13494"</definedName>
    <definedName name="IQ_OVERHEAD_NON_INT_INC_AVG_ASSETS_FFIEC">"c13374"</definedName>
    <definedName name="IQ_OVERHEAD_NON_INT_OPERATING_INC_FFIEC">"c13393"</definedName>
    <definedName name="IQ_OVERHEAD_OPERATING_INC_FFIEC">"c13378"</definedName>
    <definedName name="IQ_OWNER_OCCUPIED_GROSS_LOANS_FFIEC">"c13406"</definedName>
    <definedName name="IQ_OWNER_OCCUPIED_LOANS_RISK_BASED_FFIEC">"c13427"</definedName>
    <definedName name="IQ_OWNER_OCCUPIED_NONFARM_NONRES_LL_REC_DOM_FFIEC">"c12906"</definedName>
    <definedName name="IQ_PART_TIME">"c1024"</definedName>
    <definedName name="IQ_PARTICIPATION_POOLS_RESIDENTIAL_MORTGAGES_FDIC">"c6403"</definedName>
    <definedName name="IQ_PARTICIPATIONS_ACCEPTANCES_FFIEC">"c13254"</definedName>
    <definedName name="IQ_PARTNERSHIP_INC_RE">"c12039"</definedName>
    <definedName name="IQ_PASS_THROUGH_FNMA_GNMA_TRADING_FFIEC">"c12816"</definedName>
    <definedName name="IQ_PAST_DUE_30_1_4_FAMILY_LOANS_FDIC">"c6693"</definedName>
    <definedName name="IQ_PAST_DUE_30_AUTO_LOANS_FDIC">"c6687"</definedName>
    <definedName name="IQ_PAST_DUE_30_CL_LOANS_FDIC">"c6688"</definedName>
    <definedName name="IQ_PAST_DUE_30_CREDIT_CARDS_RECEIVABLES_FDIC">"c6690"</definedName>
    <definedName name="IQ_PAST_DUE_30_HOME_EQUITY_LINES_FDIC">"c6691"</definedName>
    <definedName name="IQ_PAST_DUE_30_OTHER_CONSUMER_LOANS_FDIC">"c6689"</definedName>
    <definedName name="IQ_PAST_DUE_30_OTHER_LOANS_FDIC">"c6692"</definedName>
    <definedName name="IQ_PAST_DUE_90_1_4_FAMILY_LOANS_FDIC">"c6700"</definedName>
    <definedName name="IQ_PAST_DUE_90_AUTO_LOANS_FDIC">"c6694"</definedName>
    <definedName name="IQ_PAST_DUE_90_CL_LOANS_FDIC">"c6695"</definedName>
    <definedName name="IQ_PAST_DUE_90_CREDIT_CARDS_RECEIVABLES_FDIC">"c6697"</definedName>
    <definedName name="IQ_PAST_DUE_90_HOME_EQUITY_LINES_FDIC">"c6698"</definedName>
    <definedName name="IQ_PAST_DUE_90_OTHER_CONSUMER_LOANS_FDIC">"c6696"</definedName>
    <definedName name="IQ_PAST_DUE_90_OTHER_LOANS_FDIC">"c6699"</definedName>
    <definedName name="IQ_PAST_DUE_ALLOW_GROSS_LOANS_FFIEC">"c13416"</definedName>
    <definedName name="IQ_PAY_ACCRUED">"c1457"</definedName>
    <definedName name="IQ_PAYOUT_RATIO">"c1900"</definedName>
    <definedName name="IQ_PBV">"c1025"</definedName>
    <definedName name="IQ_PBV_AVG">"c1026"</definedName>
    <definedName name="IQ_PC_EARNED">"c2749"</definedName>
    <definedName name="IQ_PC_GAAP_COMBINED_RATIO">"c2781"</definedName>
    <definedName name="IQ_PC_GAAP_COMBINED_RATIO_EXCL_CL">"c2782"</definedName>
    <definedName name="IQ_PC_GAAP_EXPENSE_RATIO">"c2780"</definedName>
    <definedName name="IQ_PC_GAAP_LOSS">"c2779"</definedName>
    <definedName name="IQ_PC_POLICY_BENEFITS_EXP">"c2790"</definedName>
    <definedName name="IQ_PC_STAT_COMBINED_RATIO">"c2778"</definedName>
    <definedName name="IQ_PC_STAT_COMBINED_RATIO_EXCL_DIV">"c2777"</definedName>
    <definedName name="IQ_PC_STAT_DIVIDEND_RATIO">"c2776"</definedName>
    <definedName name="IQ_PC_STAT_EXPENSE_RATIO">"c2775"</definedName>
    <definedName name="IQ_PC_STAT_LOSS_RATIO">"c2774"</definedName>
    <definedName name="IQ_PC_STATUTORY_SURPLUS">"c2770"</definedName>
    <definedName name="IQ_PC_WRITTEN">"c1027"</definedName>
    <definedName name="IQ_PE_EXCL">"c1028"</definedName>
    <definedName name="IQ_PE_EXCL_AVG">"c1029"</definedName>
    <definedName name="IQ_PE_EXCL_FWD">"c1030"</definedName>
    <definedName name="IQ_PE_EXCL_FWD_CIQ">"c4042"</definedName>
    <definedName name="IQ_PE_NORMALIZED">"c2207"</definedName>
    <definedName name="IQ_PE_RATIO">"c1610"</definedName>
    <definedName name="IQ_PEG_FWD">"c1863"</definedName>
    <definedName name="IQ_PEG_FWD_CIQ">"c4045"</definedName>
    <definedName name="IQ_PENSION">"c1031"</definedName>
    <definedName name="IQ_PENSION_ACCRUED_LIAB">"c3134"</definedName>
    <definedName name="IQ_PENSION_ACCRUED_LIAB_DOM">"c3132"</definedName>
    <definedName name="IQ_PENSION_ACCRUED_LIAB_FOREIGN">"c3133"</definedName>
    <definedName name="IQ_PENSION_ACCUM_OTHER_CI">"c3140"</definedName>
    <definedName name="IQ_PENSION_ACCUM_OTHER_CI_DOM">"c3138"</definedName>
    <definedName name="IQ_PENSION_ACCUM_OTHER_CI_FOREIGN">"c3139"</definedName>
    <definedName name="IQ_PENSION_ACCUMULATED_OBLIGATION">"c3570"</definedName>
    <definedName name="IQ_PENSION_ACCUMULATED_OBLIGATION_DOMESTIC">"c3568"</definedName>
    <definedName name="IQ_PENSION_ACCUMULATED_OBLIGATION_FOREIGN">"c3569"</definedName>
    <definedName name="IQ_PENSION_ACT_NEXT">"c5738"</definedName>
    <definedName name="IQ_PENSION_ACT_NEXT_DOM">"c5736"</definedName>
    <definedName name="IQ_PENSION_ACT_NEXT_FOREIGN">"c5737"</definedName>
    <definedName name="IQ_PENSION_AMT_RECOG_NEXT_DOM">"c5745"</definedName>
    <definedName name="IQ_PENSION_AMT_RECOG_NEXT_FOREIGN">"c5746"</definedName>
    <definedName name="IQ_PENSION_AMT_RECOG_PERIOD">"c5747"</definedName>
    <definedName name="IQ_PENSION_ASSETS">"c3182"</definedName>
    <definedName name="IQ_PENSION_ASSETS_ACQ">"c3173"</definedName>
    <definedName name="IQ_PENSION_ASSETS_ACQ_DOM">"c3171"</definedName>
    <definedName name="IQ_PENSION_ASSETS_ACQ_FOREIGN">"c3172"</definedName>
    <definedName name="IQ_PENSION_ASSETS_ACTUAL_RETURN">"c3158"</definedName>
    <definedName name="IQ_PENSION_ASSETS_ACTUAL_RETURN_DOM">"c3156"</definedName>
    <definedName name="IQ_PENSION_ASSETS_ACTUAL_RETURN_FOREIGN">"c3157"</definedName>
    <definedName name="IQ_PENSION_ASSETS_BEG">"c3155"</definedName>
    <definedName name="IQ_PENSION_ASSETS_BEG_DOM">"c3153"</definedName>
    <definedName name="IQ_PENSION_ASSETS_BEG_FOREIGN">"c3154"</definedName>
    <definedName name="IQ_PENSION_ASSETS_BENEFITS_PAID">"c3167"</definedName>
    <definedName name="IQ_PENSION_ASSETS_BENEFITS_PAID_DOM">"c3165"</definedName>
    <definedName name="IQ_PENSION_ASSETS_BENEFITS_PAID_FOREIGN">"c3166"</definedName>
    <definedName name="IQ_PENSION_ASSETS_CURTAIL">"c3176"</definedName>
    <definedName name="IQ_PENSION_ASSETS_CURTAIL_DOM">"c3174"</definedName>
    <definedName name="IQ_PENSION_ASSETS_CURTAIL_FOREIGN">"c3175"</definedName>
    <definedName name="IQ_PENSION_ASSETS_DOM">"c3180"</definedName>
    <definedName name="IQ_PENSION_ASSETS_EMPLOYER_CONTRIBUTIONS">"c3161"</definedName>
    <definedName name="IQ_PENSION_ASSETS_EMPLOYER_CONTRIBUTIONS_DOM">"c3159"</definedName>
    <definedName name="IQ_PENSION_ASSETS_EMPLOYER_CONTRIBUTIONS_FOREIGN">"c3160"</definedName>
    <definedName name="IQ_PENSION_ASSETS_FOREIGN">"c3181"</definedName>
    <definedName name="IQ_PENSION_ASSETS_FX_ADJ">"c3170"</definedName>
    <definedName name="IQ_PENSION_ASSETS_FX_ADJ_DOM">"c3168"</definedName>
    <definedName name="IQ_PENSION_ASSETS_FX_ADJ_FOREIGN">"c3169"</definedName>
    <definedName name="IQ_PENSION_ASSETS_OTHER_PLAN_ADJ">"c3179"</definedName>
    <definedName name="IQ_PENSION_ASSETS_OTHER_PLAN_ADJ_DOM">"c3177"</definedName>
    <definedName name="IQ_PENSION_ASSETS_OTHER_PLAN_ADJ_FOREIGN">"c3178"</definedName>
    <definedName name="IQ_PENSION_ASSETS_PARTICIP_CONTRIBUTIONS">"c3164"</definedName>
    <definedName name="IQ_PENSION_ASSETS_PARTICIP_CONTRIBUTIONS_DOM">"c3162"</definedName>
    <definedName name="IQ_PENSION_ASSETS_PARTICIP_CONTRIBUTIONS_FOREIGN">"c3163"</definedName>
    <definedName name="IQ_PENSION_BENEFIT_INFO_DATE">"c3230"</definedName>
    <definedName name="IQ_PENSION_BENEFIT_INFO_DATE_DOM">"c3228"</definedName>
    <definedName name="IQ_PENSION_BENEFIT_INFO_DATE_FOREIGN">"c3229"</definedName>
    <definedName name="IQ_PENSION_BREAKDOWN_EQ">"c3101"</definedName>
    <definedName name="IQ_PENSION_BREAKDOWN_EQ_DOM">"c3099"</definedName>
    <definedName name="IQ_PENSION_BREAKDOWN_EQ_FOREIGN">"c3100"</definedName>
    <definedName name="IQ_PENSION_BREAKDOWN_FI">"c3104"</definedName>
    <definedName name="IQ_PENSION_BREAKDOWN_FI_DOM">"c3102"</definedName>
    <definedName name="IQ_PENSION_BREAKDOWN_FI_FOREIGN">"c3103"</definedName>
    <definedName name="IQ_PENSION_BREAKDOWN_OTHER">"c3110"</definedName>
    <definedName name="IQ_PENSION_BREAKDOWN_OTHER_DOM">"c3108"</definedName>
    <definedName name="IQ_PENSION_BREAKDOWN_OTHER_FOREIGN">"c3109"</definedName>
    <definedName name="IQ_PENSION_BREAKDOWN_PCT_EQ">"c3089"</definedName>
    <definedName name="IQ_PENSION_BREAKDOWN_PCT_EQ_DOM">"c3087"</definedName>
    <definedName name="IQ_PENSION_BREAKDOWN_PCT_EQ_FOREIGN">"c3088"</definedName>
    <definedName name="IQ_PENSION_BREAKDOWN_PCT_FI">"c3092"</definedName>
    <definedName name="IQ_PENSION_BREAKDOWN_PCT_FI_DOM">"c3090"</definedName>
    <definedName name="IQ_PENSION_BREAKDOWN_PCT_FI_FOREIGN">"c3091"</definedName>
    <definedName name="IQ_PENSION_BREAKDOWN_PCT_OTHER">"c3098"</definedName>
    <definedName name="IQ_PENSION_BREAKDOWN_PCT_OTHER_DOM">"c3096"</definedName>
    <definedName name="IQ_PENSION_BREAKDOWN_PCT_OTHER_FOREIGN">"c3097"</definedName>
    <definedName name="IQ_PENSION_BREAKDOWN_PCT_RE">"c3095"</definedName>
    <definedName name="IQ_PENSION_BREAKDOWN_PCT_RE_DOM">"c3093"</definedName>
    <definedName name="IQ_PENSION_BREAKDOWN_PCT_RE_FOREIGN">"c3094"</definedName>
    <definedName name="IQ_PENSION_BREAKDOWN_RE">"c3107"</definedName>
    <definedName name="IQ_PENSION_BREAKDOWN_RE_DOM">"c3105"</definedName>
    <definedName name="IQ_PENSION_BREAKDOWN_RE_FOREIGN">"c3106"</definedName>
    <definedName name="IQ_PENSION_CI_ACT">"c5723"</definedName>
    <definedName name="IQ_PENSION_CI_ACT_DOM">"c5721"</definedName>
    <definedName name="IQ_PENSION_CI_ACT_FOREIGN">"c5722"</definedName>
    <definedName name="IQ_PENSION_CI_NET_AMT_RECOG">"c5735"</definedName>
    <definedName name="IQ_PENSION_CI_NET_AMT_RECOG_DOM">"c5733"</definedName>
    <definedName name="IQ_PENSION_CI_NET_AMT_RECOG_FOREIGN">"c5734"</definedName>
    <definedName name="IQ_PENSION_CI_OTHER_MISC_ADJ">"c5732"</definedName>
    <definedName name="IQ_PENSION_CI_OTHER_MISC_ADJ_DOM">"c5730"</definedName>
    <definedName name="IQ_PENSION_CI_OTHER_MISC_ADJ_FOREIGN">"c5731"</definedName>
    <definedName name="IQ_PENSION_CI_PRIOR_SERVICE">"c5726"</definedName>
    <definedName name="IQ_PENSION_CI_PRIOR_SERVICE_DOM">"c5724"</definedName>
    <definedName name="IQ_PENSION_CI_PRIOR_SERVICE_FOREIGN">"c5725"</definedName>
    <definedName name="IQ_PENSION_CI_TRANSITION">"c5729"</definedName>
    <definedName name="IQ_PENSION_CI_TRANSITION_DOM">"c5727"</definedName>
    <definedName name="IQ_PENSION_CI_TRANSITION_FOREIGN">"c5728"</definedName>
    <definedName name="IQ_PENSION_CL">"c5753"</definedName>
    <definedName name="IQ_PENSION_CL_DOM">"c5751"</definedName>
    <definedName name="IQ_PENSION_CL_FOREIGN">"c5752"</definedName>
    <definedName name="IQ_PENSION_CONTRIBUTION_TOTAL_COST">"c3559"</definedName>
    <definedName name="IQ_PENSION_DISC_RATE_MAX">"c3236"</definedName>
    <definedName name="IQ_PENSION_DISC_RATE_MAX_DOM">"c3234"</definedName>
    <definedName name="IQ_PENSION_DISC_RATE_MAX_FOREIGN">"c3235"</definedName>
    <definedName name="IQ_PENSION_DISC_RATE_MIN">"c3233"</definedName>
    <definedName name="IQ_PENSION_DISC_RATE_MIN_DOM">"c3231"</definedName>
    <definedName name="IQ_PENSION_DISC_RATE_MIN_FOREIGN">"c3232"</definedName>
    <definedName name="IQ_PENSION_DISCOUNT_RATE_DOMESTIC">"c3573"</definedName>
    <definedName name="IQ_PENSION_DISCOUNT_RATE_FOREIGN">"c3574"</definedName>
    <definedName name="IQ_PENSION_EST_BENEFIT_1YR">"c3113"</definedName>
    <definedName name="IQ_PENSION_EST_BENEFIT_1YR_DOM">"c3111"</definedName>
    <definedName name="IQ_PENSION_EST_BENEFIT_1YR_FOREIGN">"c3112"</definedName>
    <definedName name="IQ_PENSION_EST_BENEFIT_2YR">"c3116"</definedName>
    <definedName name="IQ_PENSION_EST_BENEFIT_2YR_DOM">"c3114"</definedName>
    <definedName name="IQ_PENSION_EST_BENEFIT_2YR_FOREIGN">"c3115"</definedName>
    <definedName name="IQ_PENSION_EST_BENEFIT_3YR">"c3119"</definedName>
    <definedName name="IQ_PENSION_EST_BENEFIT_3YR_DOM">"c3117"</definedName>
    <definedName name="IQ_PENSION_EST_BENEFIT_3YR_FOREIGN">"c3118"</definedName>
    <definedName name="IQ_PENSION_EST_BENEFIT_4YR">"c3122"</definedName>
    <definedName name="IQ_PENSION_EST_BENEFIT_4YR_DOM">"c3120"</definedName>
    <definedName name="IQ_PENSION_EST_BENEFIT_4YR_FOREIGN">"c3121"</definedName>
    <definedName name="IQ_PENSION_EST_BENEFIT_5YR">"c3125"</definedName>
    <definedName name="IQ_PENSION_EST_BENEFIT_5YR_DOM">"c3123"</definedName>
    <definedName name="IQ_PENSION_EST_BENEFIT_5YR_FOREIGN">"c3124"</definedName>
    <definedName name="IQ_PENSION_EST_BENEFIT_AFTER5">"c3128"</definedName>
    <definedName name="IQ_PENSION_EST_BENEFIT_AFTER5_DOM">"c3126"</definedName>
    <definedName name="IQ_PENSION_EST_BENEFIT_AFTER5_FOREIGN">"c3127"</definedName>
    <definedName name="IQ_PENSION_EST_CONTRIBUTIONS_NEXTYR">"c3218"</definedName>
    <definedName name="IQ_PENSION_EST_CONTRIBUTIONS_NEXTYR_DOM">"c3216"</definedName>
    <definedName name="IQ_PENSION_EST_CONTRIBUTIONS_NEXTYR_FOREIGN">"c3217"</definedName>
    <definedName name="IQ_PENSION_EXP_RATE_RETURN_MAX">"c3248"</definedName>
    <definedName name="IQ_PENSION_EXP_RATE_RETURN_MAX_DOM">"c3246"</definedName>
    <definedName name="IQ_PENSION_EXP_RATE_RETURN_MAX_FOREIGN">"c3247"</definedName>
    <definedName name="IQ_PENSION_EXP_RATE_RETURN_MIN">"c3245"</definedName>
    <definedName name="IQ_PENSION_EXP_RATE_RETURN_MIN_DOM">"c3243"</definedName>
    <definedName name="IQ_PENSION_EXP_RATE_RETURN_MIN_FOREIGN">"c3244"</definedName>
    <definedName name="IQ_PENSION_EXP_RETURN_DOMESTIC">"c3571"</definedName>
    <definedName name="IQ_PENSION_EXP_RETURN_FOREIGN">"c3572"</definedName>
    <definedName name="IQ_PENSION_INTAN_ASSETS">"c3137"</definedName>
    <definedName name="IQ_PENSION_INTAN_ASSETS_DOM">"c3135"</definedName>
    <definedName name="IQ_PENSION_INTAN_ASSETS_FOREIGN">"c3136"</definedName>
    <definedName name="IQ_PENSION_INTEREST_COST">"c3582"</definedName>
    <definedName name="IQ_PENSION_INTEREST_COST_DOM">"c3580"</definedName>
    <definedName name="IQ_PENSION_INTEREST_COST_FOREIGN">"c3581"</definedName>
    <definedName name="IQ_PENSION_LT_ASSETS">"c5750"</definedName>
    <definedName name="IQ_PENSION_LT_ASSETS_DOM">"c5748"</definedName>
    <definedName name="IQ_PENSION_LT_ASSETS_FOREIGN">"c5749"</definedName>
    <definedName name="IQ_PENSION_LT_LIAB">"c5756"</definedName>
    <definedName name="IQ_PENSION_LT_LIAB_DOM">"c5754"</definedName>
    <definedName name="IQ_PENSION_LT_LIAB_FOREIGN">"c5755"</definedName>
    <definedName name="IQ_PENSION_NET_ASSET_RECOG">"c3152"</definedName>
    <definedName name="IQ_PENSION_NET_ASSET_RECOG_DOM">"c3150"</definedName>
    <definedName name="IQ_PENSION_NET_ASSET_RECOG_FOREIGN">"c3151"</definedName>
    <definedName name="IQ_PENSION_OBLIGATION_ACQ">"c3206"</definedName>
    <definedName name="IQ_PENSION_OBLIGATION_ACQ_DOM">"c3204"</definedName>
    <definedName name="IQ_PENSION_OBLIGATION_ACQ_FOREIGN">"c3205"</definedName>
    <definedName name="IQ_PENSION_OBLIGATION_ACTUARIAL_GAIN_LOSS">"c3197"</definedName>
    <definedName name="IQ_PENSION_OBLIGATION_ACTUARIAL_GAIN_LOSS_DOM">"c3195"</definedName>
    <definedName name="IQ_PENSION_OBLIGATION_ACTUARIAL_GAIN_LOSS_FOREIGN">"c3196"</definedName>
    <definedName name="IQ_PENSION_OBLIGATION_BEG">"c3185"</definedName>
    <definedName name="IQ_PENSION_OBLIGATION_BEG_DOM">"c3183"</definedName>
    <definedName name="IQ_PENSION_OBLIGATION_BEG_FOREIGN">"c3184"</definedName>
    <definedName name="IQ_PENSION_OBLIGATION_CURTAIL">"c3209"</definedName>
    <definedName name="IQ_PENSION_OBLIGATION_CURTAIL_DOM">"c3207"</definedName>
    <definedName name="IQ_PENSION_OBLIGATION_CURTAIL_FOREIGN">"c3208"</definedName>
    <definedName name="IQ_PENSION_OBLIGATION_EMPLOYEE_CONTRIBUTIONS">"c3194"</definedName>
    <definedName name="IQ_PENSION_OBLIGATION_EMPLOYEE_CONTRIBUTIONS_DOM">"c3192"</definedName>
    <definedName name="IQ_PENSION_OBLIGATION_EMPLOYEE_CONTRIBUTIONS_FOREIGN">"c3193"</definedName>
    <definedName name="IQ_PENSION_OBLIGATION_FX_ADJ">"c3203"</definedName>
    <definedName name="IQ_PENSION_OBLIGATION_FX_ADJ_DOM">"c3201"</definedName>
    <definedName name="IQ_PENSION_OBLIGATION_FX_ADJ_FOREIGN">"c3202"</definedName>
    <definedName name="IQ_PENSION_OBLIGATION_INTEREST_COST">"c3191"</definedName>
    <definedName name="IQ_PENSION_OBLIGATION_INTEREST_COST_DOM">"c3189"</definedName>
    <definedName name="IQ_PENSION_OBLIGATION_INTEREST_COST_FOREIGN">"c3190"</definedName>
    <definedName name="IQ_PENSION_OBLIGATION_OTHER_COST">"c3555"</definedName>
    <definedName name="IQ_PENSION_OBLIGATION_OTHER_COST_DOM">"c3553"</definedName>
    <definedName name="IQ_PENSION_OBLIGATION_OTHER_COST_FOREIGN">"c3554"</definedName>
    <definedName name="IQ_PENSION_OBLIGATION_OTHER_PLAN_ADJ">"c3212"</definedName>
    <definedName name="IQ_PENSION_OBLIGATION_OTHER_PLAN_ADJ_DOM">"c3210"</definedName>
    <definedName name="IQ_PENSION_OBLIGATION_OTHER_PLAN_ADJ_FOREIGN">"c3211"</definedName>
    <definedName name="IQ_PENSION_OBLIGATION_PAID">"c3200"</definedName>
    <definedName name="IQ_PENSION_OBLIGATION_PAID_DOM">"c3198"</definedName>
    <definedName name="IQ_PENSION_OBLIGATION_PAID_FOREIGN">"c3199"</definedName>
    <definedName name="IQ_PENSION_OBLIGATION_PROJECTED">"c3215"</definedName>
    <definedName name="IQ_PENSION_OBLIGATION_PROJECTED_DOM">"c3213"</definedName>
    <definedName name="IQ_PENSION_OBLIGATION_PROJECTED_FOREIGN">"c3214"</definedName>
    <definedName name="IQ_PENSION_OBLIGATION_ROA">"c3552"</definedName>
    <definedName name="IQ_PENSION_OBLIGATION_ROA_DOM">"c3550"</definedName>
    <definedName name="IQ_PENSION_OBLIGATION_ROA_FOREIGN">"c3551"</definedName>
    <definedName name="IQ_PENSION_OBLIGATION_SERVICE_COST">"c3188"</definedName>
    <definedName name="IQ_PENSION_OBLIGATION_SERVICE_COST_DOM">"c3186"</definedName>
    <definedName name="IQ_PENSION_OBLIGATION_SERVICE_COST_FOREIGN">"c3187"</definedName>
    <definedName name="IQ_PENSION_OBLIGATION_TOTAL_COST">"c3558"</definedName>
    <definedName name="IQ_PENSION_OBLIGATION_TOTAL_COST_DOM">"c3556"</definedName>
    <definedName name="IQ_PENSION_OBLIGATION_TOTAL_COST_FOREIGN">"c3557"</definedName>
    <definedName name="IQ_PENSION_OTHER">"c3143"</definedName>
    <definedName name="IQ_PENSION_OTHER_ADJ">"c3149"</definedName>
    <definedName name="IQ_PENSION_OTHER_ADJ_DOM">"c3147"</definedName>
    <definedName name="IQ_PENSION_OTHER_ADJ_FOREIGN">"c3148"</definedName>
    <definedName name="IQ_PENSION_OTHER_DOM">"c3141"</definedName>
    <definedName name="IQ_PENSION_OTHER_FOREIGN">"c3142"</definedName>
    <definedName name="IQ_PENSION_PBO_ASSUMED_RATE_RET_MAX">"c3254"</definedName>
    <definedName name="IQ_PENSION_PBO_ASSUMED_RATE_RET_MAX_DOM">"c3252"</definedName>
    <definedName name="IQ_PENSION_PBO_ASSUMED_RATE_RET_MAX_FOREIGN">"c3253"</definedName>
    <definedName name="IQ_PENSION_PBO_ASSUMED_RATE_RET_MIN">"c3251"</definedName>
    <definedName name="IQ_PENSION_PBO_ASSUMED_RATE_RET_MIN_DOM">"c3249"</definedName>
    <definedName name="IQ_PENSION_PBO_ASSUMED_RATE_RET_MIN_FOREIGN">"c3250"</definedName>
    <definedName name="IQ_PENSION_PBO_RATE_COMP_INCREASE_MAX">"c3260"</definedName>
    <definedName name="IQ_PENSION_PBO_RATE_COMP_INCREASE_MAX_DOM">"c3258"</definedName>
    <definedName name="IQ_PENSION_PBO_RATE_COMP_INCREASE_MAX_FOREIGN">"c3259"</definedName>
    <definedName name="IQ_PENSION_PBO_RATE_COMP_INCREASE_MIN">"c3257"</definedName>
    <definedName name="IQ_PENSION_PBO_RATE_COMP_INCREASE_MIN_DOM">"c3255"</definedName>
    <definedName name="IQ_PENSION_PBO_RATE_COMP_INCREASE_MIN_FOREIGN">"c3256"</definedName>
    <definedName name="IQ_PENSION_PREPAID_COST">"c3131"</definedName>
    <definedName name="IQ_PENSION_PREPAID_COST_DOM">"c3129"</definedName>
    <definedName name="IQ_PENSION_PREPAID_COST_FOREIGN">"c3130"</definedName>
    <definedName name="IQ_PENSION_PRIOR_SERVICE_NEXT">"c5741"</definedName>
    <definedName name="IQ_PENSION_PRIOR_SERVICE_NEXT_DOM">"c5739"</definedName>
    <definedName name="IQ_PENSION_PRIOR_SERVICE_NEXT_FOREIGN">"c5740"</definedName>
    <definedName name="IQ_PENSION_PROJECTED_OBLIGATION">"c3566"</definedName>
    <definedName name="IQ_PENSION_PROJECTED_OBLIGATION_DOMESTIC">"c3564"</definedName>
    <definedName name="IQ_PENSION_PROJECTED_OBLIGATION_FOREIGN">"c3565"</definedName>
    <definedName name="IQ_PENSION_QUART_ADDL_CONTRIBUTIONS_EXP">"c3224"</definedName>
    <definedName name="IQ_PENSION_QUART_ADDL_CONTRIBUTIONS_EXP_DOM">"c3222"</definedName>
    <definedName name="IQ_PENSION_QUART_ADDL_CONTRIBUTIONS_EXP_FOREIGN">"c3223"</definedName>
    <definedName name="IQ_PENSION_QUART_EMPLOYER_CONTRIBUTIONS">"c3221"</definedName>
    <definedName name="IQ_PENSION_QUART_EMPLOYER_CONTRIBUTIONS_DOM">"c3219"</definedName>
    <definedName name="IQ_PENSION_QUART_EMPLOYER_CONTRIBUTIONS_FOREIGN">"c3220"</definedName>
    <definedName name="IQ_PENSION_RATE_COMP_GROWTH_DOMESTIC">"c3575"</definedName>
    <definedName name="IQ_PENSION_RATE_COMP_GROWTH_FOREIGN">"c3576"</definedName>
    <definedName name="IQ_PENSION_RATE_COMP_INCREASE_MAX">"c3242"</definedName>
    <definedName name="IQ_PENSION_RATE_COMP_INCREASE_MAX_DOM">"c3240"</definedName>
    <definedName name="IQ_PENSION_RATE_COMP_INCREASE_MAX_FOREIGN">"c3241"</definedName>
    <definedName name="IQ_PENSION_RATE_COMP_INCREASE_MIN">"c3239"</definedName>
    <definedName name="IQ_PENSION_RATE_COMP_INCREASE_MIN_DOM">"c3237"</definedName>
    <definedName name="IQ_PENSION_RATE_COMP_INCREASE_MIN_FOREIGN">"c3238"</definedName>
    <definedName name="IQ_PENSION_SERVICE_COST">"c3579"</definedName>
    <definedName name="IQ_PENSION_SERVICE_COST_DOM">"c3577"</definedName>
    <definedName name="IQ_PENSION_SERVICE_COST_FOREIGN">"c3578"</definedName>
    <definedName name="IQ_PENSION_TOTAL_ASSETS">"c3563"</definedName>
    <definedName name="IQ_PENSION_TOTAL_ASSETS_DOMESTIC">"c3561"</definedName>
    <definedName name="IQ_PENSION_TOTAL_ASSETS_FOREIGN">"c3562"</definedName>
    <definedName name="IQ_PENSION_TOTAL_EXP">"c3560"</definedName>
    <definedName name="IQ_PENSION_TRANSITION_NEXT">"c5744"</definedName>
    <definedName name="IQ_PENSION_TRANSITION_NEXT_DOM">"c5742"</definedName>
    <definedName name="IQ_PENSION_TRANSITION_NEXT_FOREIGN">"c5743"</definedName>
    <definedName name="IQ_PENSION_UNFUNDED_ADDL_MIN_LIAB">"c3227"</definedName>
    <definedName name="IQ_PENSION_UNFUNDED_ADDL_MIN_LIAB_DOM">"c3225"</definedName>
    <definedName name="IQ_PENSION_UNFUNDED_ADDL_MIN_LIAB_FOREIGN">"c3226"</definedName>
    <definedName name="IQ_PENSION_UNRECOG_PRIOR">"c3146"</definedName>
    <definedName name="IQ_PENSION_UNRECOG_PRIOR_DOM">"c3144"</definedName>
    <definedName name="IQ_PENSION_UNRECOG_PRIOR_FOREIGN">"c3145"</definedName>
    <definedName name="IQ_PENSION_UV_LIAB">"c3567"</definedName>
    <definedName name="IQ_PERCENT_CHANGE_EST_5YR_GROWTH_RATE_12MONTHS">"c1852"</definedName>
    <definedName name="IQ_PERCENT_CHANGE_EST_5YR_GROWTH_RATE_12MONTHS_CIQ">"c3790"</definedName>
    <definedName name="IQ_PERCENT_CHANGE_EST_5YR_GROWTH_RATE_18MONTHS">"c1853"</definedName>
    <definedName name="IQ_PERCENT_CHANGE_EST_5YR_GROWTH_RATE_18MONTHS_CIQ">"c3791"</definedName>
    <definedName name="IQ_PERCENT_CHANGE_EST_5YR_GROWTH_RATE_3MONTHS">"c1849"</definedName>
    <definedName name="IQ_PERCENT_CHANGE_EST_5YR_GROWTH_RATE_3MONTHS_CIQ">"c3787"</definedName>
    <definedName name="IQ_PERCENT_CHANGE_EST_5YR_GROWTH_RATE_6MONTHS">"c1850"</definedName>
    <definedName name="IQ_PERCENT_CHANGE_EST_5YR_GROWTH_RATE_6MONTHS_CIQ">"c3788"</definedName>
    <definedName name="IQ_PERCENT_CHANGE_EST_5YR_GROWTH_RATE_9MONTHS">"c1851"</definedName>
    <definedName name="IQ_PERCENT_CHANGE_EST_5YR_GROWTH_RATE_9MONTHS_CIQ">"c3789"</definedName>
    <definedName name="IQ_PERCENT_CHANGE_EST_5YR_GROWTH_RATE_DAY">"c1846"</definedName>
    <definedName name="IQ_PERCENT_CHANGE_EST_5YR_GROWTH_RATE_DAY_CIQ">"c3785"</definedName>
    <definedName name="IQ_PERCENT_CHANGE_EST_5YR_GROWTH_RATE_MONTH">"c1848"</definedName>
    <definedName name="IQ_PERCENT_CHANGE_EST_5YR_GROWTH_RATE_MONTH_CIQ">"c3786"</definedName>
    <definedName name="IQ_PERCENT_CHANGE_EST_5YR_GROWTH_RATE_WEEK">"c1847"</definedName>
    <definedName name="IQ_PERCENT_CHANGE_EST_5YR_GROWTH_RATE_WEEK_CIQ">"c3797"</definedName>
    <definedName name="IQ_PERCENT_CHANGE_EST_EBITDA_12MONTHS">"c1804"</definedName>
    <definedName name="IQ_PERCENT_CHANGE_EST_EBITDA_12MONTHS_CIQ">"c3748"</definedName>
    <definedName name="IQ_PERCENT_CHANGE_EST_EBITDA_18MONTHS">"c1805"</definedName>
    <definedName name="IQ_PERCENT_CHANGE_EST_EBITDA_18MONTHS_CIQ">"c3749"</definedName>
    <definedName name="IQ_PERCENT_CHANGE_EST_EBITDA_3MONTHS">"c1801"</definedName>
    <definedName name="IQ_PERCENT_CHANGE_EST_EBITDA_3MONTHS_CIQ">"c3745"</definedName>
    <definedName name="IQ_PERCENT_CHANGE_EST_EBITDA_6MONTHS">"c1802"</definedName>
    <definedName name="IQ_PERCENT_CHANGE_EST_EBITDA_6MONTHS_CIQ">"c3746"</definedName>
    <definedName name="IQ_PERCENT_CHANGE_EST_EBITDA_9MONTHS">"c1803"</definedName>
    <definedName name="IQ_PERCENT_CHANGE_EST_EBITDA_9MONTHS_CIQ">"c3747"</definedName>
    <definedName name="IQ_PERCENT_CHANGE_EST_EBITDA_DAY">"c1798"</definedName>
    <definedName name="IQ_PERCENT_CHANGE_EST_EBITDA_DAY_CIQ">"c3743"</definedName>
    <definedName name="IQ_PERCENT_CHANGE_EST_EBITDA_MONTH">"c1800"</definedName>
    <definedName name="IQ_PERCENT_CHANGE_EST_EBITDA_MONTH_CIQ">"c3744"</definedName>
    <definedName name="IQ_PERCENT_CHANGE_EST_EBITDA_WEEK">"c1799"</definedName>
    <definedName name="IQ_PERCENT_CHANGE_EST_EBITDA_WEEK_CIQ">"c3792"</definedName>
    <definedName name="IQ_PERCENT_CHANGE_EST_EPS_12MONTHS">"c1788"</definedName>
    <definedName name="IQ_PERCENT_CHANGE_EST_EPS_12MONTHS_CIQ">"c3733"</definedName>
    <definedName name="IQ_PERCENT_CHANGE_EST_EPS_18MONTHS">"c1789"</definedName>
    <definedName name="IQ_PERCENT_CHANGE_EST_EPS_18MONTHS_CIQ">"c3734"</definedName>
    <definedName name="IQ_PERCENT_CHANGE_EST_EPS_3MONTHS">"c1785"</definedName>
    <definedName name="IQ_PERCENT_CHANGE_EST_EPS_3MONTHS_CIQ">"c3730"</definedName>
    <definedName name="IQ_PERCENT_CHANGE_EST_EPS_6MONTHS">"c1786"</definedName>
    <definedName name="IQ_PERCENT_CHANGE_EST_EPS_6MONTHS_CIQ">"c3731"</definedName>
    <definedName name="IQ_PERCENT_CHANGE_EST_EPS_9MONTHS">"c1787"</definedName>
    <definedName name="IQ_PERCENT_CHANGE_EST_EPS_9MONTHS_CIQ">"c3732"</definedName>
    <definedName name="IQ_PERCENT_CHANGE_EST_EPS_DAY">"c1782"</definedName>
    <definedName name="IQ_PERCENT_CHANGE_EST_EPS_DAY_CIQ">"c3727"</definedName>
    <definedName name="IQ_PERCENT_CHANGE_EST_EPS_MONTH">"c1784"</definedName>
    <definedName name="IQ_PERCENT_CHANGE_EST_EPS_MONTH_CIQ">"c3729"</definedName>
    <definedName name="IQ_PERCENT_CHANGE_EST_EPS_WEEK">"c1783"</definedName>
    <definedName name="IQ_PERCENT_CHANGE_EST_EPS_WEEK_CIQ">"c3728"</definedName>
    <definedName name="IQ_PERCENT_CHANGE_EST_PRICE_TARGET_12MONTHS">"c1844"</definedName>
    <definedName name="IQ_PERCENT_CHANGE_EST_PRICE_TARGET_12MONTHS_CIQ">"c3783"</definedName>
    <definedName name="IQ_PERCENT_CHANGE_EST_PRICE_TARGET_18MONTHS">"c1845"</definedName>
    <definedName name="IQ_PERCENT_CHANGE_EST_PRICE_TARGET_18MONTHS_CIQ">"c3784"</definedName>
    <definedName name="IQ_PERCENT_CHANGE_EST_PRICE_TARGET_3MONTHS">"c1841"</definedName>
    <definedName name="IQ_PERCENT_CHANGE_EST_PRICE_TARGET_3MONTHS_CIQ">"c3780"</definedName>
    <definedName name="IQ_PERCENT_CHANGE_EST_PRICE_TARGET_6MONTHS">"c1842"</definedName>
    <definedName name="IQ_PERCENT_CHANGE_EST_PRICE_TARGET_6MONTHS_CIQ">"c3781"</definedName>
    <definedName name="IQ_PERCENT_CHANGE_EST_PRICE_TARGET_9MONTHS">"c1843"</definedName>
    <definedName name="IQ_PERCENT_CHANGE_EST_PRICE_TARGET_9MONTHS_CIQ">"c3782"</definedName>
    <definedName name="IQ_PERCENT_CHANGE_EST_PRICE_TARGET_DAY">"c1838"</definedName>
    <definedName name="IQ_PERCENT_CHANGE_EST_PRICE_TARGET_DAY_CIQ">"c3778"</definedName>
    <definedName name="IQ_PERCENT_CHANGE_EST_PRICE_TARGET_MONTH">"c1840"</definedName>
    <definedName name="IQ_PERCENT_CHANGE_EST_PRICE_TARGET_MONTH_CIQ">"c3779"</definedName>
    <definedName name="IQ_PERCENT_CHANGE_EST_PRICE_TARGET_WEEK">"c1839"</definedName>
    <definedName name="IQ_PERCENT_CHANGE_EST_PRICE_TARGET_WEEK_CIQ">"c3798"</definedName>
    <definedName name="IQ_PERCENT_CHANGE_EST_RECO_12MONTHS">"c1836"</definedName>
    <definedName name="IQ_PERCENT_CHANGE_EST_RECO_12MONTHS_CIQ">"c3776"</definedName>
    <definedName name="IQ_PERCENT_CHANGE_EST_RECO_18MONTHS">"c1837"</definedName>
    <definedName name="IQ_PERCENT_CHANGE_EST_RECO_18MONTHS_CIQ">"c3777"</definedName>
    <definedName name="IQ_PERCENT_CHANGE_EST_RECO_3MONTHS">"c1833"</definedName>
    <definedName name="IQ_PERCENT_CHANGE_EST_RECO_3MONTHS_CIQ">"c3773"</definedName>
    <definedName name="IQ_PERCENT_CHANGE_EST_RECO_6MONTHS">"c1834"</definedName>
    <definedName name="IQ_PERCENT_CHANGE_EST_RECO_6MONTHS_CIQ">"c3774"</definedName>
    <definedName name="IQ_PERCENT_CHANGE_EST_RECO_9MONTHS">"c1835"</definedName>
    <definedName name="IQ_PERCENT_CHANGE_EST_RECO_9MONTHS_CIQ">"c3775"</definedName>
    <definedName name="IQ_PERCENT_CHANGE_EST_RECO_DAY">"c1830"</definedName>
    <definedName name="IQ_PERCENT_CHANGE_EST_RECO_DAY_CIQ">"c3771"</definedName>
    <definedName name="IQ_PERCENT_CHANGE_EST_RECO_MONTH">"c1832"</definedName>
    <definedName name="IQ_PERCENT_CHANGE_EST_RECO_MONTH_CIQ">"c3772"</definedName>
    <definedName name="IQ_PERCENT_CHANGE_EST_RECO_WEEK">"c1831"</definedName>
    <definedName name="IQ_PERCENT_CHANGE_EST_RECO_WEEK_CIQ">"c3796"</definedName>
    <definedName name="IQ_PERCENT_CHANGE_EST_REV_12MONTHS">"c1796"</definedName>
    <definedName name="IQ_PERCENT_CHANGE_EST_REV_12MONTHS_CIQ">"c3741"</definedName>
    <definedName name="IQ_PERCENT_CHANGE_EST_REV_18MONTHS">"c1797"</definedName>
    <definedName name="IQ_PERCENT_CHANGE_EST_REV_18MONTHS_CIQ">"c3742"</definedName>
    <definedName name="IQ_PERCENT_CHANGE_EST_REV_3MONTHS">"c1793"</definedName>
    <definedName name="IQ_PERCENT_CHANGE_EST_REV_3MONTHS_CIQ">"c3738"</definedName>
    <definedName name="IQ_PERCENT_CHANGE_EST_REV_6MONTHS">"c1794"</definedName>
    <definedName name="IQ_PERCENT_CHANGE_EST_REV_6MONTHS_CIQ">"c3739"</definedName>
    <definedName name="IQ_PERCENT_CHANGE_EST_REV_9MONTHS">"c1795"</definedName>
    <definedName name="IQ_PERCENT_CHANGE_EST_REV_9MONTHS_CIQ">"c3740"</definedName>
    <definedName name="IQ_PERCENT_CHANGE_EST_REV_DAY">"c1790"</definedName>
    <definedName name="IQ_PERCENT_CHANGE_EST_REV_DAY_CIQ">"c3735"</definedName>
    <definedName name="IQ_PERCENT_CHANGE_EST_REV_MONTH">"c1792"</definedName>
    <definedName name="IQ_PERCENT_CHANGE_EST_REV_MONTH_CIQ">"c3737"</definedName>
    <definedName name="IQ_PERCENT_CHANGE_EST_REV_WEEK">"c1791"</definedName>
    <definedName name="IQ_PERCENT_CHANGE_EST_REV_WEEK_CIQ">"c3736"</definedName>
    <definedName name="IQ_PERCENT_INSURED_FDIC">"c6374"</definedName>
    <definedName name="IQ_PERFORMANCE_LOC_FOREIGN_GUARANTEES_FFIEC">"c13251"</definedName>
    <definedName name="IQ_PERIODDATE">"c1414"</definedName>
    <definedName name="IQ_PERIODDATE_AP">"c11745"</definedName>
    <definedName name="IQ_PERIODDATE_BS">"c1032"</definedName>
    <definedName name="IQ_PERIODDATE_CF">"c1033"</definedName>
    <definedName name="IQ_PERIODDATE_FDIC">"c13646"</definedName>
    <definedName name="IQ_PERIODDATE_FFIEC">"c13645"</definedName>
    <definedName name="IQ_PERIODDATE_IS">"c1034"</definedName>
    <definedName name="IQ_PERIODLENGTH_AP">"c11746"</definedName>
    <definedName name="IQ_PERIODLENGTH_CF">"c1502"</definedName>
    <definedName name="IQ_PERIODLENGTH_IS">"c1503"</definedName>
    <definedName name="IQ_PERSONAL_CONSUMER_SPENDING_DURABLE">"c6942"</definedName>
    <definedName name="IQ_PERSONAL_CONSUMER_SPENDING_DURABLE_APR">"c7602"</definedName>
    <definedName name="IQ_PERSONAL_CONSUMER_SPENDING_DURABLE_APR_FC">"c8482"</definedName>
    <definedName name="IQ_PERSONAL_CONSUMER_SPENDING_DURABLE_FC">"c7822"</definedName>
    <definedName name="IQ_PERSONAL_CONSUMER_SPENDING_DURABLE_POP">"c7162"</definedName>
    <definedName name="IQ_PERSONAL_CONSUMER_SPENDING_DURABLE_POP_FC">"c8042"</definedName>
    <definedName name="IQ_PERSONAL_CONSUMER_SPENDING_DURABLE_YOY">"c7382"</definedName>
    <definedName name="IQ_PERSONAL_CONSUMER_SPENDING_DURABLE_YOY_FC">"c8262"</definedName>
    <definedName name="IQ_PERSONAL_CONSUMER_SPENDING_NONDURABLE">"c6940"</definedName>
    <definedName name="IQ_PERSONAL_CONSUMER_SPENDING_NONDURABLE_APR">"c7600"</definedName>
    <definedName name="IQ_PERSONAL_CONSUMER_SPENDING_NONDURABLE_APR_FC">"c8480"</definedName>
    <definedName name="IQ_PERSONAL_CONSUMER_SPENDING_NONDURABLE_FC">"c7820"</definedName>
    <definedName name="IQ_PERSONAL_CONSUMER_SPENDING_NONDURABLE_POP">"c7160"</definedName>
    <definedName name="IQ_PERSONAL_CONSUMER_SPENDING_NONDURABLE_POP_FC">"c8040"</definedName>
    <definedName name="IQ_PERSONAL_CONSUMER_SPENDING_NONDURABLE_YOY">"c7380"</definedName>
    <definedName name="IQ_PERSONAL_CONSUMER_SPENDING_NONDURABLE_YOY_FC">"c8260"</definedName>
    <definedName name="IQ_PERSONAL_CONSUMER_SPENDING_REAL">"c6994"</definedName>
    <definedName name="IQ_PERSONAL_CONSUMER_SPENDING_REAL_APR">"c7654"</definedName>
    <definedName name="IQ_PERSONAL_CONSUMER_SPENDING_REAL_APR_FC">"c8534"</definedName>
    <definedName name="IQ_PERSONAL_CONSUMER_SPENDING_REAL_FC">"c7874"</definedName>
    <definedName name="IQ_PERSONAL_CONSUMER_SPENDING_REAL_POP">"c7214"</definedName>
    <definedName name="IQ_PERSONAL_CONSUMER_SPENDING_REAL_POP_FC">"c8094"</definedName>
    <definedName name="IQ_PERSONAL_CONSUMER_SPENDING_REAL_YOY">"c7434"</definedName>
    <definedName name="IQ_PERSONAL_CONSUMER_SPENDING_REAL_YOY_FC">"c8314"</definedName>
    <definedName name="IQ_PERSONAL_CONSUMER_SPENDING_SERVICES">"c6941"</definedName>
    <definedName name="IQ_PERSONAL_CONSUMER_SPENDING_SERVICES_APR">"c7601"</definedName>
    <definedName name="IQ_PERSONAL_CONSUMER_SPENDING_SERVICES_APR_FC">"c8481"</definedName>
    <definedName name="IQ_PERSONAL_CONSUMER_SPENDING_SERVICES_FC">"c7821"</definedName>
    <definedName name="IQ_PERSONAL_CONSUMER_SPENDING_SERVICES_POP">"c7161"</definedName>
    <definedName name="IQ_PERSONAL_CONSUMER_SPENDING_SERVICES_POP_FC">"c8041"</definedName>
    <definedName name="IQ_PERSONAL_CONSUMER_SPENDING_SERVICES_YOY">"c7381"</definedName>
    <definedName name="IQ_PERSONAL_CONSUMER_SPENDING_SERVICES_YOY_FC">"c8261"</definedName>
    <definedName name="IQ_PERSONAL_INCOME">"c6943"</definedName>
    <definedName name="IQ_PERSONAL_INCOME_APR">"c7603"</definedName>
    <definedName name="IQ_PERSONAL_INCOME_APR_FC">"c8483"</definedName>
    <definedName name="IQ_PERSONAL_INCOME_FC">"c7823"</definedName>
    <definedName name="IQ_PERSONAL_INCOME_POP">"c7163"</definedName>
    <definedName name="IQ_PERSONAL_INCOME_POP_FC">"c8043"</definedName>
    <definedName name="IQ_PERSONAL_INCOME_SAAR">"c6944"</definedName>
    <definedName name="IQ_PERSONAL_INCOME_SAAR_APR">"c7604"</definedName>
    <definedName name="IQ_PERSONAL_INCOME_SAAR_APR_FC">"c8484"</definedName>
    <definedName name="IQ_PERSONAL_INCOME_SAAR_FC">"c7824"</definedName>
    <definedName name="IQ_PERSONAL_INCOME_SAAR_POP">"c7164"</definedName>
    <definedName name="IQ_PERSONAL_INCOME_SAAR_POP_FC">"c8044"</definedName>
    <definedName name="IQ_PERSONAL_INCOME_SAAR_YOY">"c7384"</definedName>
    <definedName name="IQ_PERSONAL_INCOME_SAAR_YOY_FC">"c8264"</definedName>
    <definedName name="IQ_PERSONAL_INCOME_USD_APR_FC">"c11885"</definedName>
    <definedName name="IQ_PERSONAL_INCOME_USD_FC">"c11882"</definedName>
    <definedName name="IQ_PERSONAL_INCOME_USD_POP_FC">"c11883"</definedName>
    <definedName name="IQ_PERSONAL_INCOME_USD_YOY_FC">"c11884"</definedName>
    <definedName name="IQ_PERSONAL_INCOME_YOY">"c7383"</definedName>
    <definedName name="IQ_PERSONAL_INCOME_YOY_FC">"c8263"</definedName>
    <definedName name="IQ_PERSONNEL_EXP_AVG_ASSETS_FFIEC">"c13371"</definedName>
    <definedName name="IQ_PERSONNEL_EXP_OPERATING_INC_FFIEC">"c13379"</definedName>
    <definedName name="IQ_PERTYPE">"c1611"</definedName>
    <definedName name="IQ_PHARMBIO_NUMBER_LICENSED_PATENT_APP">"c10018"</definedName>
    <definedName name="IQ_PHARMBIO_NUMBER_LICENSED_PATENTS">"c10017"</definedName>
    <definedName name="IQ_PHARMBIO_NUMBER_PATENTS">"c10015"</definedName>
    <definedName name="IQ_PHARMBIO_NUMBER_PROD__APPROVED_DURING_PERIOD">"c12750"</definedName>
    <definedName name="IQ_PHARMBIO_NUMBER_PROD__CLINICAL_DEV">"c12745"</definedName>
    <definedName name="IQ_PHARMBIO_NUMBER_PROD__LAUNCHED_DURING_PERIOD">"c12751"</definedName>
    <definedName name="IQ_PHARMBIO_NUMBER_PROD__PHASE_I">"c12746"</definedName>
    <definedName name="IQ_PHARMBIO_NUMBER_PROD__PHASE_II">"c12747"</definedName>
    <definedName name="IQ_PHARMBIO_NUMBER_PROD__PHASE_III">"c12748"</definedName>
    <definedName name="IQ_PHARMBIO_NUMBER_PROD__PRE_CLINICAL_TRIALS">"c12744"</definedName>
    <definedName name="IQ_PHARMBIO_NUMBER_PROD__PRE_REGISTRATION">"c12749"</definedName>
    <definedName name="IQ_PHARMBIO_NUMBER_PROD__RESEARCH_DEV">"c12743"</definedName>
    <definedName name="IQ_PHARMBIO_NUMBER_PROD_APPROVED_DURING_PERIOD">"c10027"</definedName>
    <definedName name="IQ_PHARMBIO_NUMBER_PROD_CLINICAL_DEV">"c10022"</definedName>
    <definedName name="IQ_PHARMBIO_NUMBER_PROD_DISCOVERY_RESEARCH">"c10019"</definedName>
    <definedName name="IQ_PHARMBIO_NUMBER_PROD_LAUNCHED_DURING_PERIOD">"c10028"</definedName>
    <definedName name="IQ_PHARMBIO_NUMBER_PROD_PHASE_I">"c10023"</definedName>
    <definedName name="IQ_PHARMBIO_NUMBER_PROD_PHASE_II">"c10024"</definedName>
    <definedName name="IQ_PHARMBIO_NUMBER_PROD_PHASE_III">"c10025"</definedName>
    <definedName name="IQ_PHARMBIO_NUMBER_PROD_PRE_CLINICAL_TRIALS">"c10021"</definedName>
    <definedName name="IQ_PHARMBIO_NUMBER_PROD_PRE_REGISTRATION">"c10026"</definedName>
    <definedName name="IQ_PHARMBIO_NUMBER_PROD_RESEARCH_DEV">"c10020"</definedName>
    <definedName name="IQ_PHARMBIO_PATENT_APP">"c10016"</definedName>
    <definedName name="IQ_PHILADELPHIA_FED_DIFFUSION_INDEX">"c6945"</definedName>
    <definedName name="IQ_PHILADELPHIA_FED_DIFFUSION_INDEX_APR">"c7605"</definedName>
    <definedName name="IQ_PHILADELPHIA_FED_DIFFUSION_INDEX_APR_FC">"c8485"</definedName>
    <definedName name="IQ_PHILADELPHIA_FED_DIFFUSION_INDEX_FC">"c7825"</definedName>
    <definedName name="IQ_PHILADELPHIA_FED_DIFFUSION_INDEX_POP">"c7165"</definedName>
    <definedName name="IQ_PHILADELPHIA_FED_DIFFUSION_INDEX_POP_FC">"c8045"</definedName>
    <definedName name="IQ_PHILADELPHIA_FED_DIFFUSION_INDEX_YOY">"c7385"</definedName>
    <definedName name="IQ_PHILADELPHIA_FED_DIFFUSION_INDEX_YOY_FC">"c8265"</definedName>
    <definedName name="IQ_PLEDGED_SEC_INVEST_SECURITIES_FFIEC">"c13467"</definedName>
    <definedName name="IQ_PLEDGED_SECURITIES_FDIC">"c6401"</definedName>
    <definedName name="IQ_PLL">"c2114"</definedName>
    <definedName name="IQ_PMAC_DIFFUSION_INDEX">"c6946"</definedName>
    <definedName name="IQ_PMAC_DIFFUSION_INDEX_APR">"c7606"</definedName>
    <definedName name="IQ_PMAC_DIFFUSION_INDEX_APR_FC">"c8486"</definedName>
    <definedName name="IQ_PMAC_DIFFUSION_INDEX_FC">"c7826"</definedName>
    <definedName name="IQ_PMAC_DIFFUSION_INDEX_POP">"c7166"</definedName>
    <definedName name="IQ_PMAC_DIFFUSION_INDEX_POP_FC">"c8046"</definedName>
    <definedName name="IQ_PMAC_DIFFUSION_INDEX_YOY">"c7386"</definedName>
    <definedName name="IQ_PMAC_DIFFUSION_INDEX_YOY_FC">"c8266"</definedName>
    <definedName name="IQ_POLICY_BENEFITS">"c1036"</definedName>
    <definedName name="IQ_POLICY_COST">"c1037"</definedName>
    <definedName name="IQ_POLICY_LIAB">"c1612"</definedName>
    <definedName name="IQ_POLICY_LOANS">"c1038"</definedName>
    <definedName name="IQ_POLICYHOLDER_BENEFITS_LH_FFIEC">"c13107"</definedName>
    <definedName name="IQ_POSITIVE_FAIR_VALUE_DERIVATIVES_BENEFICIARY_FFIEC">"c13123"</definedName>
    <definedName name="IQ_POSITIVE_FAIR_VALUE_DERIVATIVES_GUARANTOR_FFIEC">"c13116"</definedName>
    <definedName name="IQ_POST_RETIRE_EXP">"c1039"</definedName>
    <definedName name="IQ_POSTAGE_FFIEC">"c13051"</definedName>
    <definedName name="IQ_POSTPAID_CHURN">"c2121"</definedName>
    <definedName name="IQ_POSTPAID_SUBS">"c2118"</definedName>
    <definedName name="IQ_POTENTIAL_UPSIDE">"c1855"</definedName>
    <definedName name="IQ_POTENTIAL_UPSIDE_CIQ">"c3799"</definedName>
    <definedName name="IQ_PP_ATTRIB_ORE_RESERVES_ALUM">"c9218"</definedName>
    <definedName name="IQ_PP_ATTRIB_ORE_RESERVES_COP">"c9162"</definedName>
    <definedName name="IQ_PP_ATTRIB_ORE_RESERVES_DIAM">"c9642"</definedName>
    <definedName name="IQ_PP_ATTRIB_ORE_RESERVES_GOLD">"c9003"</definedName>
    <definedName name="IQ_PP_ATTRIB_ORE_RESERVES_IRON">"c9377"</definedName>
    <definedName name="IQ_PP_ATTRIB_ORE_RESERVES_LEAD">"c9430"</definedName>
    <definedName name="IQ_PP_ATTRIB_ORE_RESERVES_MANG">"c9483"</definedName>
    <definedName name="IQ_PP_ATTRIB_ORE_RESERVES_MOLYB">"c9695"</definedName>
    <definedName name="IQ_PP_ATTRIB_ORE_RESERVES_NICK">"c9271"</definedName>
    <definedName name="IQ_PP_ATTRIB_ORE_RESERVES_PLAT">"c9109"</definedName>
    <definedName name="IQ_PP_ATTRIB_ORE_RESERVES_SILVER">"c9056"</definedName>
    <definedName name="IQ_PP_ATTRIB_ORE_RESERVES_TITAN">"c9536"</definedName>
    <definedName name="IQ_PP_ATTRIB_ORE_RESERVES_URAN">"c9589"</definedName>
    <definedName name="IQ_PP_ATTRIB_ORE_RESERVES_ZINC">"c9324"</definedName>
    <definedName name="IQ_PP_ORE_RESERVES_ALUM">"c9211"</definedName>
    <definedName name="IQ_PP_ORE_RESERVES_COP">"c9155"</definedName>
    <definedName name="IQ_PP_ORE_RESERVES_DIAM">"c9635"</definedName>
    <definedName name="IQ_PP_ORE_RESERVES_GOLD">"c8996"</definedName>
    <definedName name="IQ_PP_ORE_RESERVES_IRON">"c9370"</definedName>
    <definedName name="IQ_PP_ORE_RESERVES_LEAD">"c9423"</definedName>
    <definedName name="IQ_PP_ORE_RESERVES_MANG">"c9476"</definedName>
    <definedName name="IQ_PP_ORE_RESERVES_MOLYB">"c9688"</definedName>
    <definedName name="IQ_PP_ORE_RESERVES_NICK">"c9264"</definedName>
    <definedName name="IQ_PP_ORE_RESERVES_PLAT">"c9102"</definedName>
    <definedName name="IQ_PP_ORE_RESERVES_SILVER">"c9049"</definedName>
    <definedName name="IQ_PP_ORE_RESERVES_TITAN">"c9529"</definedName>
    <definedName name="IQ_PP_ORE_RESERVES_URAN">"c9582"</definedName>
    <definedName name="IQ_PP_ORE_RESERVES_ZINC">"c9317"</definedName>
    <definedName name="IQ_PP_RECOV_ATTRIB_RESERVES_ALUM">"c9221"</definedName>
    <definedName name="IQ_PP_RECOV_ATTRIB_RESERVES_COAL">"c9805"</definedName>
    <definedName name="IQ_PP_RECOV_ATTRIB_RESERVES_COP">"c9165"</definedName>
    <definedName name="IQ_PP_RECOV_ATTRIB_RESERVES_DIAM">"c9645"</definedName>
    <definedName name="IQ_PP_RECOV_ATTRIB_RESERVES_GOLD">"c9006"</definedName>
    <definedName name="IQ_PP_RECOV_ATTRIB_RESERVES_IRON">"c9380"</definedName>
    <definedName name="IQ_PP_RECOV_ATTRIB_RESERVES_LEAD">"c9433"</definedName>
    <definedName name="IQ_PP_RECOV_ATTRIB_RESERVES_MANG">"c9486"</definedName>
    <definedName name="IQ_PP_RECOV_ATTRIB_RESERVES_MET_COAL">"c9745"</definedName>
    <definedName name="IQ_PP_RECOV_ATTRIB_RESERVES_MOLYB">"c9698"</definedName>
    <definedName name="IQ_PP_RECOV_ATTRIB_RESERVES_NICK">"c9274"</definedName>
    <definedName name="IQ_PP_RECOV_ATTRIB_RESERVES_PLAT">"c9112"</definedName>
    <definedName name="IQ_PP_RECOV_ATTRIB_RESERVES_SILVER">"c9059"</definedName>
    <definedName name="IQ_PP_RECOV_ATTRIB_RESERVES_STEAM">"c9775"</definedName>
    <definedName name="IQ_PP_RECOV_ATTRIB_RESERVES_TITAN">"c9539"</definedName>
    <definedName name="IQ_PP_RECOV_ATTRIB_RESERVES_URAN">"c9592"</definedName>
    <definedName name="IQ_PP_RECOV_ATTRIB_RESERVES_ZINC">"c9327"</definedName>
    <definedName name="IQ_PP_RECOV_RESERVES_ALUM">"c9215"</definedName>
    <definedName name="IQ_PP_RECOV_RESERVES_COAL">"c9802"</definedName>
    <definedName name="IQ_PP_RECOV_RESERVES_COP">"c9159"</definedName>
    <definedName name="IQ_PP_RECOV_RESERVES_DIAM">"c9639"</definedName>
    <definedName name="IQ_PP_RECOV_RESERVES_GOLD">"c9000"</definedName>
    <definedName name="IQ_PP_RECOV_RESERVES_IRON">"c9374"</definedName>
    <definedName name="IQ_PP_RECOV_RESERVES_LEAD">"c9427"</definedName>
    <definedName name="IQ_PP_RECOV_RESERVES_MANG">"c9480"</definedName>
    <definedName name="IQ_PP_RECOV_RESERVES_MET_COAL">"c9742"</definedName>
    <definedName name="IQ_PP_RECOV_RESERVES_MOLYB">"c9692"</definedName>
    <definedName name="IQ_PP_RECOV_RESERVES_NICK">"c9268"</definedName>
    <definedName name="IQ_PP_RECOV_RESERVES_PLAT">"c9106"</definedName>
    <definedName name="IQ_PP_RECOV_RESERVES_SILVER">"c9053"</definedName>
    <definedName name="IQ_PP_RECOV_RESERVES_STEAM">"c9772"</definedName>
    <definedName name="IQ_PP_RECOV_RESERVES_TITAN">"c9533"</definedName>
    <definedName name="IQ_PP_RECOV_RESERVES_URAN">"c9586"</definedName>
    <definedName name="IQ_PP_RECOV_RESERVES_ZINC">"c9321"</definedName>
    <definedName name="IQ_PP_RESERVES_CALORIFIC_VALUE_COAL">"c9799"</definedName>
    <definedName name="IQ_PP_RESERVES_CALORIFIC_VALUE_MET_COAL">"c9739"</definedName>
    <definedName name="IQ_PP_RESERVES_CALORIFIC_VALUE_STEAM">"c9769"</definedName>
    <definedName name="IQ_PP_RESERVES_GRADE_ALUM">"c9212"</definedName>
    <definedName name="IQ_PP_RESERVES_GRADE_COP">"c9156"</definedName>
    <definedName name="IQ_PP_RESERVES_GRADE_DIAM">"c9636"</definedName>
    <definedName name="IQ_PP_RESERVES_GRADE_GOLD">"c8997"</definedName>
    <definedName name="IQ_PP_RESERVES_GRADE_IRON">"c9371"</definedName>
    <definedName name="IQ_PP_RESERVES_GRADE_LEAD">"c9424"</definedName>
    <definedName name="IQ_PP_RESERVES_GRADE_MANG">"c9477"</definedName>
    <definedName name="IQ_PP_RESERVES_GRADE_MOLYB">"c9689"</definedName>
    <definedName name="IQ_PP_RESERVES_GRADE_NICK">"c9265"</definedName>
    <definedName name="IQ_PP_RESERVES_GRADE_PLAT">"c9103"</definedName>
    <definedName name="IQ_PP_RESERVES_GRADE_SILVER">"c9050"</definedName>
    <definedName name="IQ_PP_RESERVES_GRADE_TITAN">"c9530"</definedName>
    <definedName name="IQ_PP_RESERVES_GRADE_URAN">"c9583"</definedName>
    <definedName name="IQ_PP_RESERVES_GRADE_ZINC">"c9318"</definedName>
    <definedName name="IQ_PPI">"c6810"</definedName>
    <definedName name="IQ_PPI_APR">"c7470"</definedName>
    <definedName name="IQ_PPI_APR_FC">"c8350"</definedName>
    <definedName name="IQ_PPI_CORE">"c6840"</definedName>
    <definedName name="IQ_PPI_CORE_APR">"c7500"</definedName>
    <definedName name="IQ_PPI_CORE_APR_FC">"c8380"</definedName>
    <definedName name="IQ_PPI_CORE_FC">"c7720"</definedName>
    <definedName name="IQ_PPI_CORE_POP">"c7060"</definedName>
    <definedName name="IQ_PPI_CORE_POP_FC">"c7940"</definedName>
    <definedName name="IQ_PPI_CORE_YOY">"c7280"</definedName>
    <definedName name="IQ_PPI_CORE_YOY_FC">"c8160"</definedName>
    <definedName name="IQ_PPI_FC">"c7690"</definedName>
    <definedName name="IQ_PPI_POP">"c7030"</definedName>
    <definedName name="IQ_PPI_POP_FC">"c7910"</definedName>
    <definedName name="IQ_PPI_YOY">"c7250"</definedName>
    <definedName name="IQ_PPI_YOY_FC">"c8130"</definedName>
    <definedName name="IQ_PRE_OPEN_COST">"c1040"</definedName>
    <definedName name="IQ_PRE_TAX_INCOME_FDIC">"c6581"</definedName>
    <definedName name="IQ_PREF_CONVERT">"c1041"</definedName>
    <definedName name="IQ_PREF_DIV_CF">"c1042"</definedName>
    <definedName name="IQ_PREF_DIV_OTHER">"c1043"</definedName>
    <definedName name="IQ_PREF_DIVID">"c1461"</definedName>
    <definedName name="IQ_PREF_EQUITY">"c1044"</definedName>
    <definedName name="IQ_PREF_ISSUED">"c1045"</definedName>
    <definedName name="IQ_PREF_ISSUED_BNK">"c1046"</definedName>
    <definedName name="IQ_PREF_ISSUED_BR">"c1047"</definedName>
    <definedName name="IQ_PREF_ISSUED_FIN">"c1048"</definedName>
    <definedName name="IQ_PREF_ISSUED_INS">"c1049"</definedName>
    <definedName name="IQ_PREF_ISSUED_RE">"c6261"</definedName>
    <definedName name="IQ_PREF_ISSUED_REIT">"c1050"</definedName>
    <definedName name="IQ_PREF_ISSUED_UTI">"c1051"</definedName>
    <definedName name="IQ_PREF_NON_REDEEM">"c1052"</definedName>
    <definedName name="IQ_PREF_OTHER">"c1053"</definedName>
    <definedName name="IQ_PREF_OTHER_BNK">"c1054"</definedName>
    <definedName name="IQ_PREF_OTHER_BR">"c1055"</definedName>
    <definedName name="IQ_PREF_OTHER_FIN">"c1056"</definedName>
    <definedName name="IQ_PREF_OTHER_INS">"c1057"</definedName>
    <definedName name="IQ_PREF_OTHER_RE">"c6262"</definedName>
    <definedName name="IQ_PREF_OTHER_REIT">"c1058"</definedName>
    <definedName name="IQ_PREF_OTHER_UTI">"c6022"</definedName>
    <definedName name="IQ_PREF_REDEEM">"c1059"</definedName>
    <definedName name="IQ_PREF_REP">"c1060"</definedName>
    <definedName name="IQ_PREF_REP_BNK">"c1061"</definedName>
    <definedName name="IQ_PREF_REP_BR">"c1062"</definedName>
    <definedName name="IQ_PREF_REP_FIN">"c1063"</definedName>
    <definedName name="IQ_PREF_REP_INS">"c1064"</definedName>
    <definedName name="IQ_PREF_REP_RE">"c6263"</definedName>
    <definedName name="IQ_PREF_REP_REIT">"c1065"</definedName>
    <definedName name="IQ_PREF_REP_UTI">"c1066"</definedName>
    <definedName name="IQ_PREF_STOCK">"c1416"</definedName>
    <definedName name="IQ_PREF_STOCK_FFIEC">"c12875"</definedName>
    <definedName name="IQ_PREF_TOT">"c1415"</definedName>
    <definedName name="IQ_PREFERRED_FDIC">"c6349"</definedName>
    <definedName name="IQ_PREFERRED_LIST">"c13506"</definedName>
    <definedName name="IQ_PREMISES_EQUIPMENT_FDIC">"c6577"</definedName>
    <definedName name="IQ_PREMISES_FIXED_ASSETS_CAP_LEASES_FFIEC">"c12830"</definedName>
    <definedName name="IQ_PREMIUM_INSURANCE_CREDIT_FFIEC">"c13070"</definedName>
    <definedName name="IQ_PREMIUMS_ANNUITY_REV">"c1067"</definedName>
    <definedName name="IQ_PREPAID_CHURN">"c2120"</definedName>
    <definedName name="IQ_PREPAID_EXP">"c1068"</definedName>
    <definedName name="IQ_PREPAID_EXPEN">"c1418"</definedName>
    <definedName name="IQ_PREPAID_SUBS">"c2117"</definedName>
    <definedName name="IQ_PRETAX_OPERATING_INC_AVG_ASSETS_FFIEC">"c13365"</definedName>
    <definedName name="IQ_PRETAX_RETURN_ASSETS_FDIC">"c6731"</definedName>
    <definedName name="IQ_PRICE_OVER_BVPS">"c1412"</definedName>
    <definedName name="IQ_PRICE_OVER_LTM_EPS">"c1413"</definedName>
    <definedName name="IQ_PRICE_PAID_FARM_INDEX">"c6948"</definedName>
    <definedName name="IQ_PRICE_PAID_FARM_INDEX_APR">"c7608"</definedName>
    <definedName name="IQ_PRICE_PAID_FARM_INDEX_APR_FC">"c8488"</definedName>
    <definedName name="IQ_PRICE_PAID_FARM_INDEX_FC">"c7828"</definedName>
    <definedName name="IQ_PRICE_PAID_FARM_INDEX_POP">"c7168"</definedName>
    <definedName name="IQ_PRICE_PAID_FARM_INDEX_POP_FC">"c8048"</definedName>
    <definedName name="IQ_PRICE_PAID_FARM_INDEX_YOY">"c7388"</definedName>
    <definedName name="IQ_PRICE_PAID_FARM_INDEX_YOY_FC">"c8268"</definedName>
    <definedName name="IQ_PRICE_TARGET">"c82"</definedName>
    <definedName name="IQ_PRICE_TARGET_BOTTOM_UP_CIQ">"c12023"</definedName>
    <definedName name="IQ_PRICE_TARGET_CIQ">"c3613"</definedName>
    <definedName name="IQ_PRICEDATE">"c1069"</definedName>
    <definedName name="IQ_PRICING_DATE">"c1613"</definedName>
    <definedName name="IQ_PRIMARY_INDUSTRY">"c1070"</definedName>
    <definedName name="IQ_PRIVATE_CONST_TOTAL_APR_FC_UNUSED">"c8559"</definedName>
    <definedName name="IQ_PRIVATE_CONST_TOTAL_APR_UNUSED">"c7679"</definedName>
    <definedName name="IQ_PRIVATE_CONST_TOTAL_FC_UNUSED">"c7899"</definedName>
    <definedName name="IQ_PRIVATE_CONST_TOTAL_POP_FC_UNUSED">"c8119"</definedName>
    <definedName name="IQ_PRIVATE_CONST_TOTAL_POP_UNUSED">"c7239"</definedName>
    <definedName name="IQ_PRIVATE_CONST_TOTAL_UNUSED">"c7019"</definedName>
    <definedName name="IQ_PRIVATE_CONST_TOTAL_YOY_FC_UNUSED">"c8339"</definedName>
    <definedName name="IQ_PRIVATE_CONST_TOTAL_YOY_UNUSED">"c7459"</definedName>
    <definedName name="IQ_PRIVATE_FIXED_INVEST_TOTAL">"c12006"</definedName>
    <definedName name="IQ_PRIVATE_FIXED_INVEST_TOTAL_APR">"c12009"</definedName>
    <definedName name="IQ_PRIVATE_FIXED_INVEST_TOTAL_POP">"c12007"</definedName>
    <definedName name="IQ_PRIVATE_FIXED_INVEST_TOTAL_YOY">"c12008"</definedName>
    <definedName name="IQ_PRIVATE_NONRES_CONST_IMPROV">"c6949"</definedName>
    <definedName name="IQ_PRIVATE_NONRES_CONST_IMPROV_APR">"c7609"</definedName>
    <definedName name="IQ_PRIVATE_NONRES_CONST_IMPROV_APR_FC">"c8489"</definedName>
    <definedName name="IQ_PRIVATE_NONRES_CONST_IMPROV_FC">"c7829"</definedName>
    <definedName name="IQ_PRIVATE_NONRES_CONST_IMPROV_POP">"c7169"</definedName>
    <definedName name="IQ_PRIVATE_NONRES_CONST_IMPROV_POP_FC">"c8049"</definedName>
    <definedName name="IQ_PRIVATE_NONRES_CONST_IMPROV_YOY">"c7389"</definedName>
    <definedName name="IQ_PRIVATE_NONRES_CONST_IMPROV_YOY_FC">"c8269"</definedName>
    <definedName name="IQ_PRIVATE_RES_CONST_IMPROV">"c6950"</definedName>
    <definedName name="IQ_PRIVATE_RES_CONST_IMPROV_APR">"c7610"</definedName>
    <definedName name="IQ_PRIVATE_RES_CONST_IMPROV_APR_FC">"c8490"</definedName>
    <definedName name="IQ_PRIVATE_RES_CONST_IMPROV_FC">"c7830"</definedName>
    <definedName name="IQ_PRIVATE_RES_CONST_IMPROV_POP">"c7170"</definedName>
    <definedName name="IQ_PRIVATE_RES_CONST_IMPROV_POP_FC">"c8050"</definedName>
    <definedName name="IQ_PRIVATE_RES_CONST_IMPROV_YOY">"c7390"</definedName>
    <definedName name="IQ_PRIVATE_RES_CONST_IMPROV_YOY_FC">"c8270"</definedName>
    <definedName name="IQ_PRIVATE_RES_CONST_REAL_APR_FC_UNUSED">"c8535"</definedName>
    <definedName name="IQ_PRIVATE_RES_CONST_REAL_APR_UNUSED">"c7655"</definedName>
    <definedName name="IQ_PRIVATE_RES_CONST_REAL_FC_UNUSED">"c7875"</definedName>
    <definedName name="IQ_PRIVATE_RES_CONST_REAL_POP_FC_UNUSED">"c8095"</definedName>
    <definedName name="IQ_PRIVATE_RES_CONST_REAL_POP_UNUSED">"c7215"</definedName>
    <definedName name="IQ_PRIVATE_RES_CONST_REAL_UNUSED">"c6995"</definedName>
    <definedName name="IQ_PRIVATE_RES_CONST_REAL_YOY_FC_UNUSED">"c8315"</definedName>
    <definedName name="IQ_PRIVATE_RES_CONST_REAL_YOY_UNUSED">"c7435"</definedName>
    <definedName name="IQ_PRIVATE_RES_FIXED_INVEST_REAL">"c11986"</definedName>
    <definedName name="IQ_PRIVATE_RES_FIXED_INVEST_REAL_APR">"c11989"</definedName>
    <definedName name="IQ_PRIVATE_RES_FIXED_INVEST_REAL_POP">"c11987"</definedName>
    <definedName name="IQ_PRIVATE_RES_FIXED_INVEST_REAL_YOY">"c11988"</definedName>
    <definedName name="IQ_PRIVATELY_ISSUED_MORTGAGE_BACKED_SECURITIES_FDIC">"c6407"</definedName>
    <definedName name="IQ_PRIVATELY_ISSUED_MORTGAGE_PASS_THROUGHS_FDIC">"c6405"</definedName>
    <definedName name="IQ_PRO_FORMA_BASIC_EPS">"c1614"</definedName>
    <definedName name="IQ_PRO_FORMA_DILUT_EPS">"c1615"</definedName>
    <definedName name="IQ_PRO_FORMA_NET_INC">"c1452"</definedName>
    <definedName name="IQ_PROBABLE_ATTRIB_ORE_RESERVES_ALUM">"c9217"</definedName>
    <definedName name="IQ_PROBABLE_ATTRIB_ORE_RESERVES_COP">"c9161"</definedName>
    <definedName name="IQ_PROBABLE_ATTRIB_ORE_RESERVES_DIAM">"c9641"</definedName>
    <definedName name="IQ_PROBABLE_ATTRIB_ORE_RESERVES_GOLD">"c9002"</definedName>
    <definedName name="IQ_PROBABLE_ATTRIB_ORE_RESERVES_IRON">"c9376"</definedName>
    <definedName name="IQ_PROBABLE_ATTRIB_ORE_RESERVES_LEAD">"c9429"</definedName>
    <definedName name="IQ_PROBABLE_ATTRIB_ORE_RESERVES_MANG">"c9482"</definedName>
    <definedName name="IQ_PROBABLE_ATTRIB_ORE_RESERVES_MOLYB">"c9694"</definedName>
    <definedName name="IQ_PROBABLE_ATTRIB_ORE_RESERVES_NICK">"c9270"</definedName>
    <definedName name="IQ_PROBABLE_ATTRIB_ORE_RESERVES_PLAT">"c9108"</definedName>
    <definedName name="IQ_PROBABLE_ATTRIB_ORE_RESERVES_SILVER">"c9055"</definedName>
    <definedName name="IQ_PROBABLE_ATTRIB_ORE_RESERVES_TITAN">"c9535"</definedName>
    <definedName name="IQ_PROBABLE_ATTRIB_ORE_RESERVES_URAN">"c9588"</definedName>
    <definedName name="IQ_PROBABLE_ATTRIB_ORE_RESERVES_ZINC">"c9323"</definedName>
    <definedName name="IQ_PROBABLE_ORE_RESERVES_ALUM">"c9209"</definedName>
    <definedName name="IQ_PROBABLE_ORE_RESERVES_COP">"c9153"</definedName>
    <definedName name="IQ_PROBABLE_ORE_RESERVES_DIAM">"c9633"</definedName>
    <definedName name="IQ_PROBABLE_ORE_RESERVES_GOLD">"c8994"</definedName>
    <definedName name="IQ_PROBABLE_ORE_RESERVES_IRON">"c9368"</definedName>
    <definedName name="IQ_PROBABLE_ORE_RESERVES_LEAD">"c9421"</definedName>
    <definedName name="IQ_PROBABLE_ORE_RESERVES_MANG">"c9474"</definedName>
    <definedName name="IQ_PROBABLE_ORE_RESERVES_MOLYB">"c9686"</definedName>
    <definedName name="IQ_PROBABLE_ORE_RESERVES_NICK">"c9262"</definedName>
    <definedName name="IQ_PROBABLE_ORE_RESERVES_PLAT">"c9100"</definedName>
    <definedName name="IQ_PROBABLE_ORE_RESERVES_SILVER">"c9047"</definedName>
    <definedName name="IQ_PROBABLE_ORE_RESERVES_TITAN">"c9527"</definedName>
    <definedName name="IQ_PROBABLE_ORE_RESERVES_URAN">"c9580"</definedName>
    <definedName name="IQ_PROBABLE_ORE_RESERVES_ZINC">"c9315"</definedName>
    <definedName name="IQ_PROBABLE_RECOV_ATTRIB_RESERVES_ALUM">"c9220"</definedName>
    <definedName name="IQ_PROBABLE_RECOV_ATTRIB_RESERVES_COAL">"c9804"</definedName>
    <definedName name="IQ_PROBABLE_RECOV_ATTRIB_RESERVES_COP">"c9164"</definedName>
    <definedName name="IQ_PROBABLE_RECOV_ATTRIB_RESERVES_DIAM">"c9644"</definedName>
    <definedName name="IQ_PROBABLE_RECOV_ATTRIB_RESERVES_GOLD">"c9005"</definedName>
    <definedName name="IQ_PROBABLE_RECOV_ATTRIB_RESERVES_IRON">"c9379"</definedName>
    <definedName name="IQ_PROBABLE_RECOV_ATTRIB_RESERVES_LEAD">"c9432"</definedName>
    <definedName name="IQ_PROBABLE_RECOV_ATTRIB_RESERVES_MANG">"c9485"</definedName>
    <definedName name="IQ_PROBABLE_RECOV_ATTRIB_RESERVES_MET_COAL">"c9744"</definedName>
    <definedName name="IQ_PROBABLE_RECOV_ATTRIB_RESERVES_MOLYB">"c9697"</definedName>
    <definedName name="IQ_PROBABLE_RECOV_ATTRIB_RESERVES_NICK">"c9273"</definedName>
    <definedName name="IQ_PROBABLE_RECOV_ATTRIB_RESERVES_PLAT">"c9111"</definedName>
    <definedName name="IQ_PROBABLE_RECOV_ATTRIB_RESERVES_SILVER">"c9058"</definedName>
    <definedName name="IQ_PROBABLE_RECOV_ATTRIB_RESERVES_STEAM">"c9774"</definedName>
    <definedName name="IQ_PROBABLE_RECOV_ATTRIB_RESERVES_TITAN">"c9538"</definedName>
    <definedName name="IQ_PROBABLE_RECOV_ATTRIB_RESERVES_URAN">"c9591"</definedName>
    <definedName name="IQ_PROBABLE_RECOV_ATTRIB_RESERVES_ZINC">"c9326"</definedName>
    <definedName name="IQ_PROBABLE_RECOV_RESERVES_ALUM">"c9214"</definedName>
    <definedName name="IQ_PROBABLE_RECOV_RESERVES_COAL">"c9801"</definedName>
    <definedName name="IQ_PROBABLE_RECOV_RESERVES_COP">"c9158"</definedName>
    <definedName name="IQ_PROBABLE_RECOV_RESERVES_DIAM">"c9638"</definedName>
    <definedName name="IQ_PROBABLE_RECOV_RESERVES_GOLD">"c8999"</definedName>
    <definedName name="IQ_PROBABLE_RECOV_RESERVES_IRON">"c9373"</definedName>
    <definedName name="IQ_PROBABLE_RECOV_RESERVES_LEAD">"c9426"</definedName>
    <definedName name="IQ_PROBABLE_RECOV_RESERVES_MANG">"c9479"</definedName>
    <definedName name="IQ_PROBABLE_RECOV_RESERVES_MET_COAL">"c9741"</definedName>
    <definedName name="IQ_PROBABLE_RECOV_RESERVES_MOLYB">"c9691"</definedName>
    <definedName name="IQ_PROBABLE_RECOV_RESERVES_NICK">"c9267"</definedName>
    <definedName name="IQ_PROBABLE_RECOV_RESERVES_PLAT">"c9105"</definedName>
    <definedName name="IQ_PROBABLE_RECOV_RESERVES_SILVER">"c9052"</definedName>
    <definedName name="IQ_PROBABLE_RECOV_RESERVES_STEAM">"c9771"</definedName>
    <definedName name="IQ_PROBABLE_RECOV_RESERVES_TITAN">"c9532"</definedName>
    <definedName name="IQ_PROBABLE_RECOV_RESERVES_URAN">"c9585"</definedName>
    <definedName name="IQ_PROBABLE_RECOV_RESERVES_ZINC">"c9320"</definedName>
    <definedName name="IQ_PROBABLE_RESERVES_CALORIFIC_VALUE_COAL">"c9798"</definedName>
    <definedName name="IQ_PROBABLE_RESERVES_CALORIFIC_VALUE_MET_COAL">"c9738"</definedName>
    <definedName name="IQ_PROBABLE_RESERVES_CALORIFIC_VALUE_STEAM">"c9768"</definedName>
    <definedName name="IQ_PROBABLE_RESERVES_GRADE_ALUM">"c9210"</definedName>
    <definedName name="IQ_PROBABLE_RESERVES_GRADE_COP">"c9154"</definedName>
    <definedName name="IQ_PROBABLE_RESERVES_GRADE_DIAM">"c9634"</definedName>
    <definedName name="IQ_PROBABLE_RESERVES_GRADE_GOLD">"c8995"</definedName>
    <definedName name="IQ_PROBABLE_RESERVES_GRADE_IRON">"c9369"</definedName>
    <definedName name="IQ_PROBABLE_RESERVES_GRADE_LEAD">"c9422"</definedName>
    <definedName name="IQ_PROBABLE_RESERVES_GRADE_MANG">"c9475"</definedName>
    <definedName name="IQ_PROBABLE_RESERVES_GRADE_MOLYB">"c9687"</definedName>
    <definedName name="IQ_PROBABLE_RESERVES_GRADE_NICK">"c9263"</definedName>
    <definedName name="IQ_PROBABLE_RESERVES_GRADE_PLAT">"c9101"</definedName>
    <definedName name="IQ_PROBABLE_RESERVES_GRADE_SILVER">"c9048"</definedName>
    <definedName name="IQ_PROBABLE_RESERVES_GRADE_TITAN">"c9528"</definedName>
    <definedName name="IQ_PROBABLE_RESERVES_GRADE_URAN">"c9581"</definedName>
    <definedName name="IQ_PROBABLE_RESERVES_GRADE_ZINC">"c9316"</definedName>
    <definedName name="IQ_PRODUCTION_COST_ALUM">"c9253"</definedName>
    <definedName name="IQ_PRODUCTION_COST_COAL">"c9826"</definedName>
    <definedName name="IQ_PRODUCTION_COST_COP">"c9200"</definedName>
    <definedName name="IQ_PRODUCTION_COST_DIAM">"c9677"</definedName>
    <definedName name="IQ_PRODUCTION_COST_GOLD">"c9038"</definedName>
    <definedName name="IQ_PRODUCTION_COST_IRON">"c9412"</definedName>
    <definedName name="IQ_PRODUCTION_COST_LEAD">"c9465"</definedName>
    <definedName name="IQ_PRODUCTION_COST_MANG">"c9518"</definedName>
    <definedName name="IQ_PRODUCTION_COST_MET_COAL">"c9763"</definedName>
    <definedName name="IQ_PRODUCTION_COST_MOLYB">"c9730"</definedName>
    <definedName name="IQ_PRODUCTION_COST_NICK">"c9306"</definedName>
    <definedName name="IQ_PRODUCTION_COST_PLAT">"c9144"</definedName>
    <definedName name="IQ_PRODUCTION_COST_SILVER">"c9091"</definedName>
    <definedName name="IQ_PRODUCTION_COST_STEAM">"c9793"</definedName>
    <definedName name="IQ_PRODUCTION_COST_TITAN">"c9571"</definedName>
    <definedName name="IQ_PRODUCTION_COST_URAN">"c9624"</definedName>
    <definedName name="IQ_PRODUCTION_COST_ZINC">"c9359"</definedName>
    <definedName name="IQ_PROFESSIONAL">"c1071"</definedName>
    <definedName name="IQ_PROFESSIONAL_TITLE">"c1072"</definedName>
    <definedName name="IQ_PROFIT_AFTER_COST_CAPITAL_NEW_BUSINESS">"c9969"</definedName>
    <definedName name="IQ_PROFIT_BEFORE_COST_CAPITAL_NEW_BUSINESS">"c9967"</definedName>
    <definedName name="IQ_PROJECTED_PENSION_OBLIGATION">"c1292"</definedName>
    <definedName name="IQ_PROJECTED_PENSION_OBLIGATION_DOMESTIC">"c2656"</definedName>
    <definedName name="IQ_PROJECTED_PENSION_OBLIGATION_FOREIGN">"c2664"</definedName>
    <definedName name="IQ_PROPERTY_EXP">"c1073"</definedName>
    <definedName name="IQ_PROPERTY_GROSS">"c1379"</definedName>
    <definedName name="IQ_PROPERTY_MGMT_FEE">"c1074"</definedName>
    <definedName name="IQ_PROPERTY_NET">"c1402"</definedName>
    <definedName name="IQ_PROV_BAD_DEBTS">"c1075"</definedName>
    <definedName name="IQ_PROV_BAD_DEBTS_CF">"c1076"</definedName>
    <definedName name="IQ_PROVED_ATTRIB_ORE_RESERVES_ALUM">"c9216"</definedName>
    <definedName name="IQ_PROVED_ATTRIB_ORE_RESERVES_COP">"c9160"</definedName>
    <definedName name="IQ_PROVED_ATTRIB_ORE_RESERVES_DIAM">"c9640"</definedName>
    <definedName name="IQ_PROVED_ATTRIB_ORE_RESERVES_GOLD">"c9001"</definedName>
    <definedName name="IQ_PROVED_ATTRIB_ORE_RESERVES_IRON">"c9375"</definedName>
    <definedName name="IQ_PROVED_ATTRIB_ORE_RESERVES_LEAD">"c9428"</definedName>
    <definedName name="IQ_PROVED_ATTRIB_ORE_RESERVES_MANG">"c9481"</definedName>
    <definedName name="IQ_PROVED_ATTRIB_ORE_RESERVES_MOLYB">"c9693"</definedName>
    <definedName name="IQ_PROVED_ATTRIB_ORE_RESERVES_NICK">"c9269"</definedName>
    <definedName name="IQ_PROVED_ATTRIB_ORE_RESERVES_PLAT">"c9107"</definedName>
    <definedName name="IQ_PROVED_ATTRIB_ORE_RESERVES_SILVER">"c9054"</definedName>
    <definedName name="IQ_PROVED_ATTRIB_ORE_RESERVES_TITAN">"c9534"</definedName>
    <definedName name="IQ_PROVED_ATTRIB_ORE_RESERVES_URAN">"c9587"</definedName>
    <definedName name="IQ_PROVED_ATTRIB_ORE_RESERVES_ZINC">"c9322"</definedName>
    <definedName name="IQ_PROVED_ORE_RESERVES_ALUM">"c9207"</definedName>
    <definedName name="IQ_PROVED_ORE_RESERVES_COP">"c9151"</definedName>
    <definedName name="IQ_PROVED_ORE_RESERVES_DIAM">"c9631"</definedName>
    <definedName name="IQ_PROVED_ORE_RESERVES_GOLD">"c8992"</definedName>
    <definedName name="IQ_PROVED_ORE_RESERVES_IRON">"c9366"</definedName>
    <definedName name="IQ_PROVED_ORE_RESERVES_LEAD">"c9419"</definedName>
    <definedName name="IQ_PROVED_ORE_RESERVES_MANG">"c9472"</definedName>
    <definedName name="IQ_PROVED_ORE_RESERVES_MOLYB">"c9684"</definedName>
    <definedName name="IQ_PROVED_ORE_RESERVES_NICK">"c9260"</definedName>
    <definedName name="IQ_PROVED_ORE_RESERVES_PLAT">"c9098"</definedName>
    <definedName name="IQ_PROVED_ORE_RESERVES_SILVER">"c9045"</definedName>
    <definedName name="IQ_PROVED_ORE_RESERVES_TITAN">"c9525"</definedName>
    <definedName name="IQ_PROVED_ORE_RESERVES_URAN">"c9578"</definedName>
    <definedName name="IQ_PROVED_ORE_RESERVES_ZINC">"c9313"</definedName>
    <definedName name="IQ_PROVED_RECOV_ATTRIB_RESERVES_ALUM">"c9219"</definedName>
    <definedName name="IQ_PROVED_RECOV_ATTRIB_RESERVES_COAL">"c9803"</definedName>
    <definedName name="IQ_PROVED_RECOV_ATTRIB_RESERVES_COP">"c9163"</definedName>
    <definedName name="IQ_PROVED_RECOV_ATTRIB_RESERVES_DIAM">"c9643"</definedName>
    <definedName name="IQ_PROVED_RECOV_ATTRIB_RESERVES_GOLD">"c9004"</definedName>
    <definedName name="IQ_PROVED_RECOV_ATTRIB_RESERVES_IRON">"c9378"</definedName>
    <definedName name="IQ_PROVED_RECOV_ATTRIB_RESERVES_LEAD">"c9431"</definedName>
    <definedName name="IQ_PROVED_RECOV_ATTRIB_RESERVES_MANG">"c9484"</definedName>
    <definedName name="IQ_PROVED_RECOV_ATTRIB_RESERVES_MET_COAL">"c9743"</definedName>
    <definedName name="IQ_PROVED_RECOV_ATTRIB_RESERVES_MOLYB">"c9696"</definedName>
    <definedName name="IQ_PROVED_RECOV_ATTRIB_RESERVES_NICK">"c9272"</definedName>
    <definedName name="IQ_PROVED_RECOV_ATTRIB_RESERVES_PLAT">"c9110"</definedName>
    <definedName name="IQ_PROVED_RECOV_ATTRIB_RESERVES_SILVER">"c9057"</definedName>
    <definedName name="IQ_PROVED_RECOV_ATTRIB_RESERVES_STEAM">"c9773"</definedName>
    <definedName name="IQ_PROVED_RECOV_ATTRIB_RESERVES_TITAN">"c9537"</definedName>
    <definedName name="IQ_PROVED_RECOV_ATTRIB_RESERVES_URAN">"c9590"</definedName>
    <definedName name="IQ_PROVED_RECOV_ATTRIB_RESERVES_ZINC">"c9325"</definedName>
    <definedName name="IQ_PROVED_RECOV_RESERVES_ALUM">"c9213"</definedName>
    <definedName name="IQ_PROVED_RECOV_RESERVES_COAL">"c9800"</definedName>
    <definedName name="IQ_PROVED_RECOV_RESERVES_COP">"c9157"</definedName>
    <definedName name="IQ_PROVED_RECOV_RESERVES_DIAM">"c9637"</definedName>
    <definedName name="IQ_PROVED_RECOV_RESERVES_GOLD">"c8998"</definedName>
    <definedName name="IQ_PROVED_RECOV_RESERVES_IRON">"c9372"</definedName>
    <definedName name="IQ_PROVED_RECOV_RESERVES_LEAD">"c9425"</definedName>
    <definedName name="IQ_PROVED_RECOV_RESERVES_MANG">"c9478"</definedName>
    <definedName name="IQ_PROVED_RECOV_RESERVES_MET_COAL">"c9740"</definedName>
    <definedName name="IQ_PROVED_RECOV_RESERVES_MOLYB">"c9690"</definedName>
    <definedName name="IQ_PROVED_RECOV_RESERVES_NICK">"c9266"</definedName>
    <definedName name="IQ_PROVED_RECOV_RESERVES_PLAT">"c9104"</definedName>
    <definedName name="IQ_PROVED_RECOV_RESERVES_SILVER">"c9051"</definedName>
    <definedName name="IQ_PROVED_RECOV_RESERVES_STEAM">"c9770"</definedName>
    <definedName name="IQ_PROVED_RECOV_RESERVES_TITAN">"c9531"</definedName>
    <definedName name="IQ_PROVED_RECOV_RESERVES_URAN">"c9584"</definedName>
    <definedName name="IQ_PROVED_RECOV_RESERVES_ZINC">"c9319"</definedName>
    <definedName name="IQ_PROVED_RESERVES_CALORIFIC_VALUE_COAL">"c9797"</definedName>
    <definedName name="IQ_PROVED_RESERVES_CALORIFIC_VALUE_MET_COAL">"c9737"</definedName>
    <definedName name="IQ_PROVED_RESERVES_CALORIFIC_VALUE_STEAM">"c9767"</definedName>
    <definedName name="IQ_PROVED_RESERVES_GRADE_ALUM">"c9208"</definedName>
    <definedName name="IQ_PROVED_RESERVES_GRADE_COP">"c9152"</definedName>
    <definedName name="IQ_PROVED_RESERVES_GRADE_DIAM">"c9632"</definedName>
    <definedName name="IQ_PROVED_RESERVES_GRADE_GOLD">"c8993"</definedName>
    <definedName name="IQ_PROVED_RESERVES_GRADE_IRON">"c9367"</definedName>
    <definedName name="IQ_PROVED_RESERVES_GRADE_LEAD">"c9420"</definedName>
    <definedName name="IQ_PROVED_RESERVES_GRADE_MANG">"c9473"</definedName>
    <definedName name="IQ_PROVED_RESERVES_GRADE_MOLYB">"c9685"</definedName>
    <definedName name="IQ_PROVED_RESERVES_GRADE_NICK">"c9261"</definedName>
    <definedName name="IQ_PROVED_RESERVES_GRADE_PLAT">"c9099"</definedName>
    <definedName name="IQ_PROVED_RESERVES_GRADE_SILVER">"c9046"</definedName>
    <definedName name="IQ_PROVED_RESERVES_GRADE_TITAN">"c9526"</definedName>
    <definedName name="IQ_PROVED_RESERVES_GRADE_URAN">"c9579"</definedName>
    <definedName name="IQ_PROVED_RESERVES_GRADE_ZINC">"c9314"</definedName>
    <definedName name="IQ_PROVISION_10YR_ANN_CAGR">"c6135"</definedName>
    <definedName name="IQ_PROVISION_10YR_ANN_GROWTH">"c1077"</definedName>
    <definedName name="IQ_PROVISION_1YR_ANN_GROWTH">"c1078"</definedName>
    <definedName name="IQ_PROVISION_2YR_ANN_CAGR">"c6136"</definedName>
    <definedName name="IQ_PROVISION_2YR_ANN_GROWTH">"c1079"</definedName>
    <definedName name="IQ_PROVISION_3YR_ANN_CAGR">"c6137"</definedName>
    <definedName name="IQ_PROVISION_3YR_ANN_GROWTH">"c1080"</definedName>
    <definedName name="IQ_PROVISION_5YR_ANN_CAGR">"c6138"</definedName>
    <definedName name="IQ_PROVISION_5YR_ANN_GROWTH">"c1081"</definedName>
    <definedName name="IQ_PROVISION_7YR_ANN_CAGR">"c6139"</definedName>
    <definedName name="IQ_PROVISION_7YR_ANN_GROWTH">"c1082"</definedName>
    <definedName name="IQ_PROVISION_CHARGE_OFFS">"c1083"</definedName>
    <definedName name="IQ_PROVISION_LL_FFIEC">"c13019"</definedName>
    <definedName name="IQ_PROVISION_LOSSES_AVG_ASSETS_FFIEC">"c13362"</definedName>
    <definedName name="IQ_PROVISION_LOSSES_AVG_LOANS_FFIEC">"c13470"</definedName>
    <definedName name="IQ_PROVISION_LOSSES_NET_LOSSES_FFIEC">"c13471"</definedName>
    <definedName name="IQ_PTBV">"c1084"</definedName>
    <definedName name="IQ_PTBV_AVG">"c1085"</definedName>
    <definedName name="IQ_PURCHASE_FOREIGN_CURRENCIES_FDIC">"c6513"</definedName>
    <definedName name="IQ_PURCHASE_TREASURY_FFIEC">"c12966"</definedName>
    <definedName name="IQ_PURCHASED_CREDIT_RELS_SERVICING_ASSETS_FFIEC">"c12839"</definedName>
    <definedName name="IQ_PURCHASED_OPTION_CONTRACTS_FDIC">"c6510"</definedName>
    <definedName name="IQ_PURCHASED_OPTION_CONTRACTS_FX_RISK_FDIC">"c6515"</definedName>
    <definedName name="IQ_PURCHASED_OPTION_CONTRACTS_NON_FX_IR_FDIC">"c6520"</definedName>
    <definedName name="IQ_PURCHASES_EQUIP_NONRES_SAAR_APR_FC_UNUSED">"c8491"</definedName>
    <definedName name="IQ_PURCHASES_EQUIP_NONRES_SAAR_APR_UNUSED">"c7611"</definedName>
    <definedName name="IQ_PURCHASES_EQUIP_NONRES_SAAR_FC_UNUSED">"c7831"</definedName>
    <definedName name="IQ_PURCHASES_EQUIP_NONRES_SAAR_POP_FC_UNUSED">"c8051"</definedName>
    <definedName name="IQ_PURCHASES_EQUIP_NONRES_SAAR_POP_UNUSED">"c7171"</definedName>
    <definedName name="IQ_PURCHASES_EQUIP_NONRES_SAAR_UNUSED">"c6951"</definedName>
    <definedName name="IQ_PURCHASES_EQUIP_NONRES_SAAR_YOY_FC_UNUSED">"c8271"</definedName>
    <definedName name="IQ_PURCHASES_EQUIP_NONRES_SAAR_YOY_UNUSED">"c7391"</definedName>
    <definedName name="IQ_PURCHASING_SECURITIES_LL_REC_FFIEC">"c12893"</definedName>
    <definedName name="IQ_PV_PREMIUMS_NEW_BUSINESS">"c9973"</definedName>
    <definedName name="IQ_QUALIFYING_MINORITY_INT_T1_FFIEC">"c13135"</definedName>
    <definedName name="IQ_QUALIFYING_SUB_DEBT_REDEEM_PREF_T2_FFIEC">"c13144"</definedName>
    <definedName name="IQ_QUALIFYING_TRUST_PREFERRED_T1_FFIEC">"c13136"</definedName>
    <definedName name="IQ_QUICK_RATIO">"c1086"</definedName>
    <definedName name="IQ_RATE_COMP_GROWTH_DOMESTIC">"c1087"</definedName>
    <definedName name="IQ_RATE_COMP_GROWTH_FOREIGN">"c1088"</definedName>
    <definedName name="IQ_RAW_INV">"c1089"</definedName>
    <definedName name="IQ_RC">"c2497"</definedName>
    <definedName name="IQ_RC_PCT">"c2498"</definedName>
    <definedName name="IQ_RD_EXP">"c1090"</definedName>
    <definedName name="IQ_RD_EXP_FN">"c1091"</definedName>
    <definedName name="IQ_RE">"c1092"</definedName>
    <definedName name="IQ_RE_1_4_RISK_BASED_FFIEC">"c13418"</definedName>
    <definedName name="IQ_RE_ACQ_SATISFACTION_DEBTS_FFIEC">"c12832"</definedName>
    <definedName name="IQ_RE_DEPR_AMORT">"c8750"</definedName>
    <definedName name="IQ_RE_FARMLAND_GROSS_LOANS_FFIEC">"c13408"</definedName>
    <definedName name="IQ_RE_FARMLAND_RISK_BASED_FFIEC">"c13429"</definedName>
    <definedName name="IQ_RE_FCCR">"c8858"</definedName>
    <definedName name="IQ_RE_FCCR_CONT_OPS">"c8859"</definedName>
    <definedName name="IQ_RE_FCCR_INCL_DISC_OPS">"c8860"</definedName>
    <definedName name="IQ_RE_FCCR_INCL_PREF_DIV">"c8861"</definedName>
    <definedName name="IQ_RE_FCCR_INCL_PREF_DIV_CONT_OPS">"c8862"</definedName>
    <definedName name="IQ_RE_FCCR_INCL_PREF_DIV_INCL_DISC_OPS">"c8863"</definedName>
    <definedName name="IQ_RE_FIXED_CHARGES">"c8856"</definedName>
    <definedName name="IQ_RE_FIXED_CHARGES_INCL_PREF_DIV">"c8857"</definedName>
    <definedName name="IQ_RE_FORECLOSURE_FDIC">"c6332"</definedName>
    <definedName name="IQ_RE_FOREIGN_FFIEC">"c13479"</definedName>
    <definedName name="IQ_RE_GAIN_LOSS_SALE_ASSETS">"c8751"</definedName>
    <definedName name="IQ_RE_INVEST_FDIC">"c6331"</definedName>
    <definedName name="IQ_RE_LOANS_1_4_GROSS_LOANS_FFIEC">"c13397"</definedName>
    <definedName name="IQ_RE_LOANS_DOMESTIC_CHARGE_OFFS_FDIC">"c6589"</definedName>
    <definedName name="IQ_RE_LOANS_DOMESTIC_FDIC">"c6309"</definedName>
    <definedName name="IQ_RE_LOANS_DOMESTIC_NET_CHARGE_OFFS_FDIC">"c6627"</definedName>
    <definedName name="IQ_RE_LOANS_DOMESTIC_RECOVERIES_FDIC">"c6608"</definedName>
    <definedName name="IQ_RE_LOANS_FDIC">"c6308"</definedName>
    <definedName name="IQ_RE_LOANS_FOREIGN_CHARGE_OFFS_FDIC">"c6595"</definedName>
    <definedName name="IQ_RE_LOANS_FOREIGN_NET_CHARGE_OFFS_FDIC">"c6633"</definedName>
    <definedName name="IQ_RE_LOANS_FOREIGN_RECOVERIES_FDIC">"c6614"</definedName>
    <definedName name="IQ_RE_LOANS_GROSS_LOANS_FFIEC">"c13396"</definedName>
    <definedName name="IQ_RE_MAINT_CAPEX">"c8755"</definedName>
    <definedName name="IQ_RE_MINORITY_INTEREST">"c8752"</definedName>
    <definedName name="IQ_RE_NET_INCOME">"c8749"</definedName>
    <definedName name="IQ_RE_NOI">"c8864"</definedName>
    <definedName name="IQ_RE_NOI_GROWTH_SAME_PROP">"c8866"</definedName>
    <definedName name="IQ_RE_NOI_SAME_PROP">"c8865"</definedName>
    <definedName name="IQ_RE_OTHER_ITEMS">"c8753"</definedName>
    <definedName name="IQ_RE_RISK_BASED_FFIEC">"c13417"</definedName>
    <definedName name="IQ_REAL_ESTATE">"c1093"</definedName>
    <definedName name="IQ_REAL_ESTATE_ASSETS">"c1094"</definedName>
    <definedName name="IQ_REALIZED_GAINS_AVAIL_SALE_SEC_FFIEC">"c13022"</definedName>
    <definedName name="IQ_REALIZED_GAINS_HELD_MATURITY_SEC_FFIEC">"c13021"</definedName>
    <definedName name="IQ_REALIZED_GAINS_SEC_TOT_FFIEC">"c13517"</definedName>
    <definedName name="IQ_RECOVERIES_1_4_FAMILY_LOANS_FDIC">"c6707"</definedName>
    <definedName name="IQ_RECOVERIES_AUTO_LOANS_FDIC">"c6701"</definedName>
    <definedName name="IQ_RECOVERIES_AVG_LOANS_FFIEC">"c13476"</definedName>
    <definedName name="IQ_RECOVERIES_CL_LOANS_FDIC">"c6702"</definedName>
    <definedName name="IQ_RECOVERIES_CREDIT_CARDS_RECEIVABLES_FDIC">"c6704"</definedName>
    <definedName name="IQ_RECOVERIES_HOME_EQUITY_LINES_FDIC">"c6705"</definedName>
    <definedName name="IQ_RECOVERIES_OTHER_CONSUMER_LOANS_FDIC">"c6703"</definedName>
    <definedName name="IQ_RECOVERIES_OTHER_LOANS_FDIC">"c6706"</definedName>
    <definedName name="IQ_RECURRING_PROFIT_ACT_OR_EST_CIQ">"c5045"</definedName>
    <definedName name="IQ_RECURRING_PROFIT_SHARE_ACT_OR_EST_CIQ">"c5046"</definedName>
    <definedName name="IQ_REDEEM_PREF_STOCK">"c1417"</definedName>
    <definedName name="IQ_REG_ASSETS">"c1095"</definedName>
    <definedName name="IQ_REINSUR_PAY">"c1096"</definedName>
    <definedName name="IQ_REINSUR_PAY_CF">"c1097"</definedName>
    <definedName name="IQ_REINSUR_RECOVER">"c1098"</definedName>
    <definedName name="IQ_REINSUR_RECOVER_CF">"c1099"</definedName>
    <definedName name="IQ_REINSURANCE">"c1100"</definedName>
    <definedName name="IQ_REINSURANCE_RECOVERABLE_ASSETS_LH_FFIEC">"c13104"</definedName>
    <definedName name="IQ_REINSURANCE_RECOVERABLE_ASSETS_PC_FFIEC">"c13098"</definedName>
    <definedName name="IQ_RELATED_PLANS_FDIC">"c6320"</definedName>
    <definedName name="IQ_RENT_OTHER_INC_FROM_OREO_FFIEC">"c13043"</definedName>
    <definedName name="IQ_RENT_PER_SQ_FT_AVG_CONSOL">"c8846"</definedName>
    <definedName name="IQ_RENT_PER_SQ_FT_AVG_MANAGED">"c8848"</definedName>
    <definedName name="IQ_RENT_PER_SQ_FT_AVG_OTHER">"c8849"</definedName>
    <definedName name="IQ_RENT_PER_SQ_FT_AVG_TOTAL">"c8850"</definedName>
    <definedName name="IQ_RENT_PER_SQ_FT_AVG_UNCONSOL">"c8847"</definedName>
    <definedName name="IQ_RENT_PER_SQ_METER_AVG_CONSOL">"c8851"</definedName>
    <definedName name="IQ_RENT_PER_SQ_METER_AVG_MANAGED">"c8853"</definedName>
    <definedName name="IQ_RENT_PER_SQ_METER_AVG_OTHER">"c8854"</definedName>
    <definedName name="IQ_RENT_PER_SQ_METER_AVG_TOTAL">"c8855"</definedName>
    <definedName name="IQ_RENT_PER_SQ_METER_AVG_UNCONSOL">"c8852"</definedName>
    <definedName name="IQ_RENT_SAFE_DEPOSIT_FFIEC">"c13044"</definedName>
    <definedName name="IQ_RENTAL_REV">"c1101"</definedName>
    <definedName name="IQ_REPRICEABLE_EARNING_ASSETS_INT_SENSITIVITY_FFIEC">"c13093"</definedName>
    <definedName name="IQ_REPRICEABLE_INT_DEPOSITS_INT_SENSITIVITY_FFIEC">"c13094"</definedName>
    <definedName name="IQ_REPURCHASED_REBOOKED_GNMA_DUE_30_89_FFIEC">"c13283"</definedName>
    <definedName name="IQ_REPURCHASED_REBOOKED_GNMA_DUE_90_FFIEC">"c13309"</definedName>
    <definedName name="IQ_REPURCHASED_REBOOKED_GNMA_NON_ACCRUAL_FFIEC">"c13334"</definedName>
    <definedName name="IQ_RES_CONST_REAL_APR_FC_UNUSED">"c8536"</definedName>
    <definedName name="IQ_RES_CONST_REAL_APR_UNUSED">"c7656"</definedName>
    <definedName name="IQ_RES_CONST_REAL_FC_UNUSED">"c7876"</definedName>
    <definedName name="IQ_RES_CONST_REAL_POP_FC_UNUSED">"c8096"</definedName>
    <definedName name="IQ_RES_CONST_REAL_POP_UNUSED">"c7216"</definedName>
    <definedName name="IQ_RES_CONST_REAL_SAAR_APR_FC_UNUSED">"c8537"</definedName>
    <definedName name="IQ_RES_CONST_REAL_SAAR_APR_UNUSED">"c7657"</definedName>
    <definedName name="IQ_RES_CONST_REAL_SAAR_FC_UNUSED">"c7877"</definedName>
    <definedName name="IQ_RES_CONST_REAL_SAAR_POP_FC_UNUSED">"c8097"</definedName>
    <definedName name="IQ_RES_CONST_REAL_SAAR_POP_UNUSED">"c7217"</definedName>
    <definedName name="IQ_RES_CONST_REAL_SAAR_UNUSED">"c6997"</definedName>
    <definedName name="IQ_RES_CONST_REAL_SAAR_YOY_FC_UNUSED">"c8317"</definedName>
    <definedName name="IQ_RES_CONST_REAL_SAAR_YOY_UNUSED">"c7437"</definedName>
    <definedName name="IQ_RES_CONST_REAL_UNUSED">"c6996"</definedName>
    <definedName name="IQ_RES_CONST_REAL_YOY_FC_UNUSED">"c8316"</definedName>
    <definedName name="IQ_RES_CONST_REAL_YOY_UNUSED">"c7436"</definedName>
    <definedName name="IQ_RES_CONST_SAAR_APR_FC_UNUSED">"c8540"</definedName>
    <definedName name="IQ_RES_CONST_SAAR_APR_UNUSED">"c7660"</definedName>
    <definedName name="IQ_RES_CONST_SAAR_FC_UNUSED">"c7880"</definedName>
    <definedName name="IQ_RES_CONST_SAAR_POP_FC_UNUSED">"c8100"</definedName>
    <definedName name="IQ_RES_CONST_SAAR_POP_UNUSED">"c7220"</definedName>
    <definedName name="IQ_RES_CONST_SAAR_UNUSED">"c7000"</definedName>
    <definedName name="IQ_RES_CONST_SAAR_YOY_FC_UNUSED">"c8320"</definedName>
    <definedName name="IQ_RES_CONST_SAAR_YOY_UNUSED">"c7440"</definedName>
    <definedName name="IQ_RES_FIXED_INVEST">"c7001"</definedName>
    <definedName name="IQ_RES_FIXED_INVEST_APR">"c7661"</definedName>
    <definedName name="IQ_RES_FIXED_INVEST_APR_FC">"c8541"</definedName>
    <definedName name="IQ_RES_FIXED_INVEST_FC">"c7881"</definedName>
    <definedName name="IQ_RES_FIXED_INVEST_POP">"c7221"</definedName>
    <definedName name="IQ_RES_FIXED_INVEST_POP_FC">"c8101"</definedName>
    <definedName name="IQ_RES_FIXED_INVEST_REAL">"c6998"</definedName>
    <definedName name="IQ_RES_FIXED_INVEST_REAL_APR">"c7658"</definedName>
    <definedName name="IQ_RES_FIXED_INVEST_REAL_APR_FC">"c8538"</definedName>
    <definedName name="IQ_RES_FIXED_INVEST_REAL_FC">"c7878"</definedName>
    <definedName name="IQ_RES_FIXED_INVEST_REAL_POP">"c7218"</definedName>
    <definedName name="IQ_RES_FIXED_INVEST_REAL_POP_FC">"c8098"</definedName>
    <definedName name="IQ_RES_FIXED_INVEST_REAL_YOY">"c7438"</definedName>
    <definedName name="IQ_RES_FIXED_INVEST_REAL_YOY_FC">"c8318"</definedName>
    <definedName name="IQ_RES_FIXED_INVEST_SAAR">"c11994"</definedName>
    <definedName name="IQ_RES_FIXED_INVEST_SAAR_APR">"c11997"</definedName>
    <definedName name="IQ_RES_FIXED_INVEST_SAAR_POP">"c11995"</definedName>
    <definedName name="IQ_RES_FIXED_INVEST_SAAR_REAL">"c11990"</definedName>
    <definedName name="IQ_RES_FIXED_INVEST_SAAR_REAL_APR">"c11993"</definedName>
    <definedName name="IQ_RES_FIXED_INVEST_SAAR_REAL_POP">"c11991"</definedName>
    <definedName name="IQ_RES_FIXED_INVEST_SAAR_REAL_YOY">"c11992"</definedName>
    <definedName name="IQ_RES_FIXED_INVEST_SAAR_YOY">"c11996"</definedName>
    <definedName name="IQ_RES_FIXED_INVEST_YOY">"c7441"</definedName>
    <definedName name="IQ_RES_FIXED_INVEST_YOY_FC">"c8321"</definedName>
    <definedName name="IQ_RESEARCH_DEV">"c1419"</definedName>
    <definedName name="IQ_RESIDENTIAL_LOANS">"c1102"</definedName>
    <definedName name="IQ_REST_ACQUIRED_AFFILIATED_OTHER_RESTAURANTS">"c9873"</definedName>
    <definedName name="IQ_REST_ACQUIRED_FRANCHISE_RESTAURANTS">"c9867"</definedName>
    <definedName name="IQ_REST_ACQUIRED_OWNED_RESTAURANTS">"c9861"</definedName>
    <definedName name="IQ_REST_ACQUIRED_RESTAURANTS">"c9855"</definedName>
    <definedName name="IQ_REST_AFFILIATED_OTHER_RESTAURANTS_BEG">"c9871"</definedName>
    <definedName name="IQ_REST_AVG_VALUE_TRANSACTION">"c9887"</definedName>
    <definedName name="IQ_REST_AVG_VALUE_TRANSACTION_GROWTH">"c9888"</definedName>
    <definedName name="IQ_REST_AVG_WEEKLY_SALES">"c9879"</definedName>
    <definedName name="IQ_REST_AVG_WEEKLY_SALES_FRANCHISE">"c9877"</definedName>
    <definedName name="IQ_REST_AVG_WEEKLY_SALES_OWNED">"c9878"</definedName>
    <definedName name="IQ_REST_CLOSED_AFFILIATED_OTHER_RESTAURANTS">"c9874"</definedName>
    <definedName name="IQ_REST_CLOSED_FRANCHISE_RESTAURANTS">"c9868"</definedName>
    <definedName name="IQ_REST_CLOSED_OWNED_RESTAURANTS">"c9862"</definedName>
    <definedName name="IQ_REST_CLOSED_RESTAURANTS">"c9856"</definedName>
    <definedName name="IQ_REST_FRANCHISE_RESTAURANTS_BEG">"c9865"</definedName>
    <definedName name="IQ_REST_GUEST_COUNT_GROWTH">"c9889"</definedName>
    <definedName name="IQ_REST_OPENED_AFFILIATED_OTHER_RESTAURANTS">"c9872"</definedName>
    <definedName name="IQ_REST_OPENED_FRANCHISE_RESTAURANTS">"c9866"</definedName>
    <definedName name="IQ_REST_OPENED_OWNED_RESTAURANTS">"c9860"</definedName>
    <definedName name="IQ_REST_OPENED_RESTAURANTS">"c9854"</definedName>
    <definedName name="IQ_REST_OPERATING_MARGIN">"c9886"</definedName>
    <definedName name="IQ_REST_OWNED_RESTAURANTS_BEG">"c9859"</definedName>
    <definedName name="IQ_REST_RESTAURANTS_BEG">"c9853"</definedName>
    <definedName name="IQ_REST_SAME_RESTAURANT_SALES">"c9885"</definedName>
    <definedName name="IQ_REST_SAME_RESTAURANT_SALES_FRANCHISE">"c9883"</definedName>
    <definedName name="IQ_REST_SAME_RESTAURANT_SALES_GROWTH">"c9882"</definedName>
    <definedName name="IQ_REST_SAME_RESTAURANT_SALES_GROWTH_FRANCHISE">"c9880"</definedName>
    <definedName name="IQ_REST_SAME_RESTAURANT_SALES_GROWTH_OWNED">"c9881"</definedName>
    <definedName name="IQ_REST_SAME_RESTAURANT_SALES_OWNED">"c9884"</definedName>
    <definedName name="IQ_REST_SOLD_AFFILIATED_OTHER_RESTAURANTS">"c9875"</definedName>
    <definedName name="IQ_REST_SOLD_FRANCHISE_RESTAURANTS">"c9869"</definedName>
    <definedName name="IQ_REST_SOLD_OWNED_RESTAURANTS">"c9863"</definedName>
    <definedName name="IQ_REST_SOLD_RESTAURANTS">"c9857"</definedName>
    <definedName name="IQ_REST_TOTAL_AFFILIATED_OTHER_RESTAURANTS">"c9876"</definedName>
    <definedName name="IQ_REST_TOTAL_FRANCHISE_RESTAURANTS">"c9870"</definedName>
    <definedName name="IQ_REST_TOTAL_OWNED_RESTAURANTS">"c9864"</definedName>
    <definedName name="IQ_REST_TOTAL_RESTAURANTS">"c9858"</definedName>
    <definedName name="IQ_RESTATEMENT_BS">"c1643"</definedName>
    <definedName name="IQ_RESTATEMENT_CF">"c1644"</definedName>
    <definedName name="IQ_RESTATEMENT_IS">"c1642"</definedName>
    <definedName name="IQ_RESTATEMENTS_FFIEC">"c12958"</definedName>
    <definedName name="IQ_RESTATEMENTS_NET_FDIC">"c6500"</definedName>
    <definedName name="IQ_RESTR_STOCK_COMP">"c3506"</definedName>
    <definedName name="IQ_RESTR_STOCK_COMP_PRETAX">"c3504"</definedName>
    <definedName name="IQ_RESTR_STOCK_COMP_TAX">"c3505"</definedName>
    <definedName name="IQ_RESTRICTED_CASH">"c1103"</definedName>
    <definedName name="IQ_RESTRICTED_CASH_NON_CURRENT">"c6192"</definedName>
    <definedName name="IQ_RESTRICTED_CASH_TOTAL">"c6193"</definedName>
    <definedName name="IQ_RESTRUCTURE">"c1104"</definedName>
    <definedName name="IQ_RESTRUCTURE_BNK">"c1105"</definedName>
    <definedName name="IQ_RESTRUCTURE_BR">"c1106"</definedName>
    <definedName name="IQ_RESTRUCTURE_CF">"c1107"</definedName>
    <definedName name="IQ_RESTRUCTURE_FIN">"c1108"</definedName>
    <definedName name="IQ_RESTRUCTURE_INS">"c1109"</definedName>
    <definedName name="IQ_RESTRUCTURE_RE">"c6264"</definedName>
    <definedName name="IQ_RESTRUCTURE_REIT">"c1110"</definedName>
    <definedName name="IQ_RESTRUCTURE_UTI">"c1111"</definedName>
    <definedName name="IQ_RESTRUCTURED_LOANS">"c1112"</definedName>
    <definedName name="IQ_RESTRUCTURED_LOANS_1_4_RESIDENTIAL_FDIC">"c6378"</definedName>
    <definedName name="IQ_RESTRUCTURED_LOANS_LEASES_FDIC">"c6377"</definedName>
    <definedName name="IQ_RESTRUCTURED_LOANS_NON_1_4_FDIC">"c6379"</definedName>
    <definedName name="IQ_RETAIL_ACQUIRED_AFFILIATED_OTHER_STORES">"c9892"</definedName>
    <definedName name="IQ_RETAIL_ACQUIRED_FRANCHISE_STORES">"c2895"</definedName>
    <definedName name="IQ_RETAIL_ACQUIRED_OWNED_STORES">"c2903"</definedName>
    <definedName name="IQ_RETAIL_ACQUIRED_STORES">"c2887"</definedName>
    <definedName name="IQ_RETAIL_AFFILIATED_OTHER_STORES_BEG">"c9890"</definedName>
    <definedName name="IQ_RETAIL_AVG_SQ_METERS_GROSS">"c9908"</definedName>
    <definedName name="IQ_RETAIL_AVG_SQ_METERS_NET">"c9907"</definedName>
    <definedName name="IQ_RETAIL_AVG_STORE_SIZE_GROSS">"c2066"</definedName>
    <definedName name="IQ_RETAIL_AVG_STORE_SIZE_NET">"c2067"</definedName>
    <definedName name="IQ_RETAIL_AVG_VALUE_TRANSACTION">"c9915"</definedName>
    <definedName name="IQ_RETAIL_AVG_VALUE_TRANSACTION_GROWTH">"c9916"</definedName>
    <definedName name="IQ_RETAIL_AVG_WK_SALES">"c2891"</definedName>
    <definedName name="IQ_RETAIL_AVG_WK_SALES_FRANCHISE">"c2899"</definedName>
    <definedName name="IQ_RETAIL_AVG_WK_SALES_OWNED">"c2907"</definedName>
    <definedName name="IQ_RETAIL_CLOSED_AFFILIATED_OTHER_STORES">"c9893"</definedName>
    <definedName name="IQ_RETAIL_CLOSED_FRANCHISE_STORES">"c2896"</definedName>
    <definedName name="IQ_RETAIL_CLOSED_OWNED_STORES">"c2904"</definedName>
    <definedName name="IQ_RETAIL_CLOSED_STORES">"c2063"</definedName>
    <definedName name="IQ_RETAIL_DEPOSITS_FDIC">"c6488"</definedName>
    <definedName name="IQ_RETAIL_FRANCHISE_STORES_BEG">"c2893"</definedName>
    <definedName name="IQ_RETAIL_GROSS_MARGIN">"c9899"</definedName>
    <definedName name="IQ_RETAIL_IS_RATIO">"c7002"</definedName>
    <definedName name="IQ_RETAIL_IS_RATIO_FC">"c7882"</definedName>
    <definedName name="IQ_RETAIL_IS_RATIO_POP">"c7222"</definedName>
    <definedName name="IQ_RETAIL_IS_RATIO_POP_FC">"c8102"</definedName>
    <definedName name="IQ_RETAIL_IS_RATIO_YOY">"c7442"</definedName>
    <definedName name="IQ_RETAIL_IS_RATIO_YOY_FC">"c8322"</definedName>
    <definedName name="IQ_RETAIL_MERCHANDISE_MARGIN">"c9901"</definedName>
    <definedName name="IQ_RETAIL_OPENED_AFFILIATED_OTHER_STORES">"c9891"</definedName>
    <definedName name="IQ_RETAIL_OPENED_FRANCHISE_STORES">"c2894"</definedName>
    <definedName name="IQ_RETAIL_OPENED_OWNED_STORES">"c2902"</definedName>
    <definedName name="IQ_RETAIL_OPENED_STORES">"c2062"</definedName>
    <definedName name="IQ_RETAIL_OPERATING_MARGIN">"c9900"</definedName>
    <definedName name="IQ_RETAIL_OWNED_STORES_BEG">"c2901"</definedName>
    <definedName name="IQ_RETAIL_SALES">"c7003"</definedName>
    <definedName name="IQ_RETAIL_SALES_APR">"c7663"</definedName>
    <definedName name="IQ_RETAIL_SALES_APR_FC">"c8543"</definedName>
    <definedName name="IQ_RETAIL_SALES_CATALOG">"c9903"</definedName>
    <definedName name="IQ_RETAIL_SALES_FC">"c7883"</definedName>
    <definedName name="IQ_RETAIL_SALES_FOOD">"c7004"</definedName>
    <definedName name="IQ_RETAIL_SALES_FOOD_APR">"c7664"</definedName>
    <definedName name="IQ_RETAIL_SALES_FOOD_APR_FC">"c8544"</definedName>
    <definedName name="IQ_RETAIL_SALES_FOOD_EXCL_VEHICLE">"c7005"</definedName>
    <definedName name="IQ_RETAIL_SALES_FOOD_EXCL_VEHICLE_APR">"c7665"</definedName>
    <definedName name="IQ_RETAIL_SALES_FOOD_EXCL_VEHICLE_APR_FC">"c8545"</definedName>
    <definedName name="IQ_RETAIL_SALES_FOOD_EXCL_VEHICLE_FC">"c7885"</definedName>
    <definedName name="IQ_RETAIL_SALES_FOOD_EXCL_VEHICLE_POP">"c7225"</definedName>
    <definedName name="IQ_RETAIL_SALES_FOOD_EXCL_VEHICLE_POP_FC">"c8105"</definedName>
    <definedName name="IQ_RETAIL_SALES_FOOD_EXCL_VEHICLE_YOY">"c7445"</definedName>
    <definedName name="IQ_RETAIL_SALES_FOOD_EXCL_VEHICLE_YOY_FC">"c8325"</definedName>
    <definedName name="IQ_RETAIL_SALES_FOOD_FC">"c7884"</definedName>
    <definedName name="IQ_RETAIL_SALES_FOOD_POP">"c7224"</definedName>
    <definedName name="IQ_RETAIL_SALES_FOOD_POP_FC">"c8104"</definedName>
    <definedName name="IQ_RETAIL_SALES_FOOD_YOY">"c7444"</definedName>
    <definedName name="IQ_RETAIL_SALES_FOOD_YOY_FC">"c8324"</definedName>
    <definedName name="IQ_RETAIL_SALES_ONLINE">"c9904"</definedName>
    <definedName name="IQ_RETAIL_SALES_POP">"c7223"</definedName>
    <definedName name="IQ_RETAIL_SALES_POP_FC">"c8103"</definedName>
    <definedName name="IQ_RETAIL_SALES_RETAIL">"c9902"</definedName>
    <definedName name="IQ_RETAIL_SALES_SAAR">"c7009"</definedName>
    <definedName name="IQ_RETAIL_SALES_SAAR_APR">"c7669"</definedName>
    <definedName name="IQ_RETAIL_SALES_SAAR_APR_FC">"c8549"</definedName>
    <definedName name="IQ_RETAIL_SALES_SAAR_FC">"c7889"</definedName>
    <definedName name="IQ_RETAIL_SALES_SAAR_POP">"c7229"</definedName>
    <definedName name="IQ_RETAIL_SALES_SAAR_POP_FC">"c8109"</definedName>
    <definedName name="IQ_RETAIL_SALES_SAAR_YOY">"c7449"</definedName>
    <definedName name="IQ_RETAIL_SALES_SAAR_YOY_FC">"c8329"</definedName>
    <definedName name="IQ_RETAIL_SALES_SQ_METER_COMPARABLE_GROSS">"c9914"</definedName>
    <definedName name="IQ_RETAIL_SALES_SQ_METER_COMPARABLE_NET">"c9913"</definedName>
    <definedName name="IQ_RETAIL_SALES_SQ_METER_GROSS">"c9910"</definedName>
    <definedName name="IQ_RETAIL_SALES_SQ_METER_NET">"c9909"</definedName>
    <definedName name="IQ_RETAIL_SALES_SQ_METER_OWNED_GROSS">"c9912"</definedName>
    <definedName name="IQ_RETAIL_SALES_SQ_METER_OWNED_NET">"c9911"</definedName>
    <definedName name="IQ_RETAIL_SALES_SQFT_ALL_GROSS">"c2138"</definedName>
    <definedName name="IQ_RETAIL_SALES_SQFT_ALL_NET">"c2139"</definedName>
    <definedName name="IQ_RETAIL_SALES_SQFT_COMPARABLE_GROSS">"c2136"</definedName>
    <definedName name="IQ_RETAIL_SALES_SQFT_COMPARABLE_NET">"c2137"</definedName>
    <definedName name="IQ_RETAIL_SALES_SQFT_OWNED_GROSS">"c2134"</definedName>
    <definedName name="IQ_RETAIL_SALES_SQFT_OWNED_NET">"c2135"</definedName>
    <definedName name="IQ_RETAIL_SALES_VALUE_INDEX">"c7006"</definedName>
    <definedName name="IQ_RETAIL_SALES_VALUE_INDEX_APR">"c7666"</definedName>
    <definedName name="IQ_RETAIL_SALES_VALUE_INDEX_APR_FC">"c8546"</definedName>
    <definedName name="IQ_RETAIL_SALES_VALUE_INDEX_FC">"c7886"</definedName>
    <definedName name="IQ_RETAIL_SALES_VALUE_INDEX_POP">"c7226"</definedName>
    <definedName name="IQ_RETAIL_SALES_VALUE_INDEX_POP_FC">"c8106"</definedName>
    <definedName name="IQ_RETAIL_SALES_VALUE_INDEX_YOY">"c7446"</definedName>
    <definedName name="IQ_RETAIL_SALES_VALUE_INDEX_YOY_FC">"c8326"</definedName>
    <definedName name="IQ_RETAIL_SALES_VOL_INDEX">"c7007"</definedName>
    <definedName name="IQ_RETAIL_SALES_VOL_INDEX_APR">"c7667"</definedName>
    <definedName name="IQ_RETAIL_SALES_VOL_INDEX_APR_FC">"c8547"</definedName>
    <definedName name="IQ_RETAIL_SALES_VOL_INDEX_EXCL_MOTOR">"c7008"</definedName>
    <definedName name="IQ_RETAIL_SALES_VOL_INDEX_EXCL_MOTOR_APR">"c7668"</definedName>
    <definedName name="IQ_RETAIL_SALES_VOL_INDEX_EXCL_MOTOR_APR_FC">"c8548"</definedName>
    <definedName name="IQ_RETAIL_SALES_VOL_INDEX_EXCL_MOTOR_FC">"c7888"</definedName>
    <definedName name="IQ_RETAIL_SALES_VOL_INDEX_EXCL_MOTOR_POP">"c7228"</definedName>
    <definedName name="IQ_RETAIL_SALES_VOL_INDEX_EXCL_MOTOR_POP_FC">"c8108"</definedName>
    <definedName name="IQ_RETAIL_SALES_VOL_INDEX_EXCL_MOTOR_YOY">"c7448"</definedName>
    <definedName name="IQ_RETAIL_SALES_VOL_INDEX_EXCL_MOTOR_YOY_FC">"c8328"</definedName>
    <definedName name="IQ_RETAIL_SALES_VOL_INDEX_FC">"c7887"</definedName>
    <definedName name="IQ_RETAIL_SALES_VOL_INDEX_POP">"c7227"</definedName>
    <definedName name="IQ_RETAIL_SALES_VOL_INDEX_POP_FC">"c8107"</definedName>
    <definedName name="IQ_RETAIL_SALES_VOL_INDEX_YOY">"c7447"</definedName>
    <definedName name="IQ_RETAIL_SALES_VOL_INDEX_YOY_FC">"c8327"</definedName>
    <definedName name="IQ_RETAIL_SALES_YOY">"c7443"</definedName>
    <definedName name="IQ_RETAIL_SALES_YOY_FC">"c8323"</definedName>
    <definedName name="IQ_RETAIL_SAME_STORE_SALES">"c9898"</definedName>
    <definedName name="IQ_RETAIL_SAME_STORE_SALES_FRANCHISE">"c9896"</definedName>
    <definedName name="IQ_RETAIL_SAME_STORE_SALES_OWNED">"c9897"</definedName>
    <definedName name="IQ_RETAIL_SOLD_AFFILIATED_OTHER_STORES">"c9894"</definedName>
    <definedName name="IQ_RETAIL_SOLD_FRANCHISE_STORES">"c2897"</definedName>
    <definedName name="IQ_RETAIL_SOLD_OWNED_STORES">"c2905"</definedName>
    <definedName name="IQ_RETAIL_SOLD_STORES">"c2889"</definedName>
    <definedName name="IQ_RETAIL_SQ_FOOTAGE">"c2064"</definedName>
    <definedName name="IQ_RETAIL_STORE_SELLING_AREA">"c2065"</definedName>
    <definedName name="IQ_RETAIL_STORES_BEG">"c2885"</definedName>
    <definedName name="IQ_RETAIL_TOTAL_AFFILIATED_OTHER_STORES">"c9895"</definedName>
    <definedName name="IQ_RETAIL_TOTAL_FRANCHISE_STORES">"c2898"</definedName>
    <definedName name="IQ_RETAIL_TOTAL_OWNED_STORES">"c2906"</definedName>
    <definedName name="IQ_RETAIL_TOTAL_SQ_METERS_GROSS">"c9906"</definedName>
    <definedName name="IQ_RETAIL_TOTAL_SQ_METERS_NET">"c9905"</definedName>
    <definedName name="IQ_RETAIL_TOTAL_STORES">"c2061"</definedName>
    <definedName name="IQ_RETAINED_EARN">"c1420"</definedName>
    <definedName name="IQ_RETAINED_EARNINGS_AVERAGE_EQUITY_FDIC">"c6733"</definedName>
    <definedName name="IQ_RETAINED_EARNINGS_EQUITY_FFIEC">"c13348"</definedName>
    <definedName name="IQ_RETAINED_EARNINGS_FFIEC">"c12878"</definedName>
    <definedName name="IQ_RETURN_ASSETS">"c1113"</definedName>
    <definedName name="IQ_RETURN_ASSETS_BANK">"c1114"</definedName>
    <definedName name="IQ_RETURN_ASSETS_BROK">"c1115"</definedName>
    <definedName name="IQ_RETURN_ASSETS_FDIC">"c6730"</definedName>
    <definedName name="IQ_RETURN_ASSETS_FS">"c1116"</definedName>
    <definedName name="IQ_RETURN_CAPITAL">"c1117"</definedName>
    <definedName name="IQ_RETURN_EMBEDDED_VALUE">"c9974"</definedName>
    <definedName name="IQ_RETURN_EQUITY">"c1118"</definedName>
    <definedName name="IQ_RETURN_EQUITY_BANK">"c1119"</definedName>
    <definedName name="IQ_RETURN_EQUITY_BROK">"c1120"</definedName>
    <definedName name="IQ_RETURN_EQUITY_FDIC">"c6732"</definedName>
    <definedName name="IQ_RETURN_EQUITY_FS">"c1121"</definedName>
    <definedName name="IQ_RETURN_INVESTMENT">"c1421"</definedName>
    <definedName name="IQ_REV">"c1122"</definedName>
    <definedName name="IQ_REV_AP">"c8873"</definedName>
    <definedName name="IQ_REV_AP_ABS">"c8892"</definedName>
    <definedName name="IQ_REV_BEFORE_LL">"c1123"</definedName>
    <definedName name="IQ_REV_NAME_AP">"c8911"</definedName>
    <definedName name="IQ_REV_NAME_AP_ABS">"c8930"</definedName>
    <definedName name="IQ_REV_STDDEV_EST">"c1124"</definedName>
    <definedName name="IQ_REV_STDDEV_EST_CIQ">"c3621"</definedName>
    <definedName name="IQ_REV_UTI">"c1125"</definedName>
    <definedName name="IQ_REVALUATION_GAINS_DERIVATIVE_DOM_FFIEC">"c12828"</definedName>
    <definedName name="IQ_REVALUATION_GAINS_DERIVATIVE_FOREIGN_FFIEC">"c12829"</definedName>
    <definedName name="IQ_REVALUATION_GAINS_FDIC">"c6428"</definedName>
    <definedName name="IQ_REVALUATION_LOSSES_FDIC">"c6429"</definedName>
    <definedName name="IQ_REVENUE">"c1422"</definedName>
    <definedName name="IQ_REVENUE_ACT_OR_EST">"c2214"</definedName>
    <definedName name="IQ_REVENUE_ACT_OR_EST_CIQ">"c5059"</definedName>
    <definedName name="IQ_REVENUE_BEFORE_LL_FFIEC">"c13018"</definedName>
    <definedName name="IQ_REVENUE_EST">"c1126"</definedName>
    <definedName name="IQ_REVENUE_EST_BOTTOM_UP_CIQ">"c12025"</definedName>
    <definedName name="IQ_REVENUE_EST_CIQ">"c3616"</definedName>
    <definedName name="IQ_REVENUE_HIGH_EST">"c1127"</definedName>
    <definedName name="IQ_REVENUE_HIGH_EST_CIQ">"c3618"</definedName>
    <definedName name="IQ_REVENUE_LOW_EST">"c1128"</definedName>
    <definedName name="IQ_REVENUE_LOW_EST_CIQ">"c3619"</definedName>
    <definedName name="IQ_REVENUE_MEDIAN_EST">"c1662"</definedName>
    <definedName name="IQ_REVENUE_MEDIAN_EST_CIQ">"c3617"</definedName>
    <definedName name="IQ_REVENUE_NUM_EST">"c1129"</definedName>
    <definedName name="IQ_REVENUE_NUM_EST_CIQ">"c3620"</definedName>
    <definedName name="IQ_REVISION_DATE_">39927.815</definedName>
    <definedName name="IQ_REVOLV_OPEN_SECURED_1_4_LL_REC_DOM_FFIEC">"c12902"</definedName>
    <definedName name="IQ_REVOLVING_HOME_EQUITY_LINES_UNUSED_FFIEC">"c13241"</definedName>
    <definedName name="IQ_REVOLVING_LOANS_GROSS_LOANS_FFIEC">"c13398"</definedName>
    <definedName name="IQ_REVOLVING_LOANS_RISK_BASED_FFIEC">"c13419"</definedName>
    <definedName name="IQ_REVOLVING_LOANS_SEC_1_4_DOM_CHARGE_OFFS_FFIEC">"c13168"</definedName>
    <definedName name="IQ_REVOLVING_LOANS_SEC_1_4_DOM_RECOV_FFIEC">"c13190"</definedName>
    <definedName name="IQ_REVOLVING_OPEN_END_1_4_TRADING_DOM_FFIEC">"c12927"</definedName>
    <definedName name="IQ_REVOLVING_SECURED_1_4_DUE_30_89_FFIEC">"c13260"</definedName>
    <definedName name="IQ_REVOLVING_SECURED_1_4_DUE_90_FFIEC">"c13288"</definedName>
    <definedName name="IQ_REVOLVING_SECURED_1_4_NON_ACCRUAL_FFIEC">"c13314"</definedName>
    <definedName name="IQ_RISK_ADJ_BANK_ASSETS">"c2670"</definedName>
    <definedName name="IQ_RISK_WEIGHTED_ASSETS_FDIC">"c6370"</definedName>
    <definedName name="IQ_RSI">"c12704"</definedName>
    <definedName name="IQ_RSI_ADJ">"c12705"</definedName>
    <definedName name="IQ_SALARIED_WORKFORCE">"c7010"</definedName>
    <definedName name="IQ_SALARIED_WORKFORCE_APR">"c7670"</definedName>
    <definedName name="IQ_SALARIED_WORKFORCE_APR_FC">"c8550"</definedName>
    <definedName name="IQ_SALARIED_WORKFORCE_FC">"c7890"</definedName>
    <definedName name="IQ_SALARIED_WORKFORCE_POP">"c7230"</definedName>
    <definedName name="IQ_SALARIED_WORKFORCE_POP_FC">"c8110"</definedName>
    <definedName name="IQ_SALARIED_WORKFORCE_YOY">"c7450"</definedName>
    <definedName name="IQ_SALARIED_WORKFORCE_YOY_FC">"c8330"</definedName>
    <definedName name="IQ_SALARIES_EMPLOYEE_BENEFITS_FFIEC">"c13023"</definedName>
    <definedName name="IQ_SALARY">"c1130"</definedName>
    <definedName name="IQ_SALARY_FDIC">"c6576"</definedName>
    <definedName name="IQ_SALE_COMMON_GROSS_FFIEC">"c12963"</definedName>
    <definedName name="IQ_SALE_CONVERSION_RETIREMENT_STOCK_FDIC">"c6661"</definedName>
    <definedName name="IQ_SALE_INTAN_CF">"c1131"</definedName>
    <definedName name="IQ_SALE_INTAN_CF_BNK">"c1132"</definedName>
    <definedName name="IQ_SALE_INTAN_CF_BR">"c1133"</definedName>
    <definedName name="IQ_SALE_INTAN_CF_FIN">"c1134"</definedName>
    <definedName name="IQ_SALE_INTAN_CF_INS">"c1135"</definedName>
    <definedName name="IQ_SALE_INTAN_CF_RE">"c6284"</definedName>
    <definedName name="IQ_SALE_INTAN_CF_REIT">"c1627"</definedName>
    <definedName name="IQ_SALE_INTAN_CF_UTI">"c1136"</definedName>
    <definedName name="IQ_SALE_PPE_CF">"c1137"</definedName>
    <definedName name="IQ_SALE_PPE_CF_BNK">"c1138"</definedName>
    <definedName name="IQ_SALE_PPE_CF_BR">"c1139"</definedName>
    <definedName name="IQ_SALE_PPE_CF_FIN">"c1140"</definedName>
    <definedName name="IQ_SALE_PPE_CF_INS">"c1141"</definedName>
    <definedName name="IQ_SALE_PPE_CF_UTI">"c1142"</definedName>
    <definedName name="IQ_SALE_PREF_FFIEC">"c12961"</definedName>
    <definedName name="IQ_SALE_RE_ASSETS">"c1629"</definedName>
    <definedName name="IQ_SALE_REAL_ESTATE_CF">"c1143"</definedName>
    <definedName name="IQ_SALE_REAL_ESTATE_CF_BNK">"c1144"</definedName>
    <definedName name="IQ_SALE_REAL_ESTATE_CF_BR">"c1145"</definedName>
    <definedName name="IQ_SALE_REAL_ESTATE_CF_FIN">"c1146"</definedName>
    <definedName name="IQ_SALE_REAL_ESTATE_CF_INS">"c1147"</definedName>
    <definedName name="IQ_SALE_REAL_ESTATE_CF_UTI">"c1148"</definedName>
    <definedName name="IQ_SALE_TREASURY_FFIEC">"c12965"</definedName>
    <definedName name="IQ_SALES_MARKETING">"c2240"</definedName>
    <definedName name="IQ_SAME_STORE">"c1149"</definedName>
    <definedName name="IQ_SAME_STORE_FRANCHISE">"c2900"</definedName>
    <definedName name="IQ_SAME_STORE_OWNED">"c2908"</definedName>
    <definedName name="IQ_SAME_STORE_TOTAL">"c2892"</definedName>
    <definedName name="IQ_SAVING_DEP">"c1150"</definedName>
    <definedName name="IQ_SAVINGS_RATE_DISP_INC_PCT">"c7011"</definedName>
    <definedName name="IQ_SAVINGS_RATE_DISP_INC_PCT_FC">"c7891"</definedName>
    <definedName name="IQ_SAVINGS_RATE_DISP_INC_PCT_POP">"c7231"</definedName>
    <definedName name="IQ_SAVINGS_RATE_DISP_INC_PCT_POP_FC">"c8111"</definedName>
    <definedName name="IQ_SAVINGS_RATE_DISP_INC_PCT_YOY">"c7451"</definedName>
    <definedName name="IQ_SAVINGS_RATE_DISP_INC_PCT_YOY_FC">"c8331"</definedName>
    <definedName name="IQ_SAVINGS_RATE_GDP_PCT">"c7012"</definedName>
    <definedName name="IQ_SAVINGS_RATE_GDP_PCT_FC">"c7892"</definedName>
    <definedName name="IQ_SAVINGS_RATE_GDP_PCT_POP">"c7232"</definedName>
    <definedName name="IQ_SAVINGS_RATE_GDP_PCT_POP_FC">"c8112"</definedName>
    <definedName name="IQ_SAVINGS_RATE_GDP_PCT_YOY">"c7452"</definedName>
    <definedName name="IQ_SAVINGS_RATE_GDP_PCT_YOY_FC">"c8332"</definedName>
    <definedName name="IQ_SAVINGS_RATE_PERSONAL_INC_PCT">"c7013"</definedName>
    <definedName name="IQ_SAVINGS_RATE_PERSONAL_INC_PCT_FC">"c7893"</definedName>
    <definedName name="IQ_SAVINGS_RATE_PERSONAL_INC_PCT_POP">"c7233"</definedName>
    <definedName name="IQ_SAVINGS_RATE_PERSONAL_INC_PCT_POP_FC">"c8113"</definedName>
    <definedName name="IQ_SAVINGS_RATE_PERSONAL_INC_PCT_YOY">"c7453"</definedName>
    <definedName name="IQ_SAVINGS_RATE_PERSONAL_INC_PCT_YOY_FC">"c8333"</definedName>
    <definedName name="IQ_SBC_EXPENSE_FFIEC">"c13077"</definedName>
    <definedName name="IQ_SEC_1_4_CONSTRUCTION_DOM_CHARGE_OFFS_FFIEC">"c13165"</definedName>
    <definedName name="IQ_SEC_1_4_CONSTRUCTION_DOM_RECOV_FFIEC">"c13187"</definedName>
    <definedName name="IQ_SEC_BORROWED_OFF_BS_FFIEC">"c13127"</definedName>
    <definedName name="IQ_SEC_FARMLAND_DOM_CHARGE_OFFS_FFIEC">"c13167"</definedName>
    <definedName name="IQ_SEC_FARMLAND_DOM_RECOV_FFIEC">"c13189"</definedName>
    <definedName name="IQ_SEC_FUNDS_PURCHASED_ASSETS_TOT_FFIEC">"c13447"</definedName>
    <definedName name="IQ_SEC_ISSUED_US_AVAIL_SALE_FFIEC">"c12795"</definedName>
    <definedName name="IQ_SEC_ISSUED_US_TRADING_DOM_FFIEC">"c12920"</definedName>
    <definedName name="IQ_SEC_ISSUED_US_TRADING_FFIEC">"c12815"</definedName>
    <definedName name="IQ_SEC_MULTIFAM_DOM_CHARGE_OFFS_FFIEC">"c13171"</definedName>
    <definedName name="IQ_SEC_MULTIFAM_DOM_DUE_30_89_FFIEC">"c13263"</definedName>
    <definedName name="IQ_SEC_MULTIFAM_DOM_DUE_90_FFIEC">"c13291"</definedName>
    <definedName name="IQ_SEC_MULTIFAM_DOM_NON_ACCRUAL_FFIEC">"c13317"</definedName>
    <definedName name="IQ_SEC_MULTIFAM_DOM_RECOV_FFIEC">"c13193"</definedName>
    <definedName name="IQ_SEC_NONFARM_NONRES_CHARGE_OFFS_FFIEC">"c13629"</definedName>
    <definedName name="IQ_SEC_NONFARM_NONRES_DOM_OFFICES_DUE_30_89_FFIEC">"c13264"</definedName>
    <definedName name="IQ_SEC_NONFARM_NONRES_DOM_OFFICES_DUE_90_FFIEC">"c13292"</definedName>
    <definedName name="IQ_SEC_NONFARM_NONRES_DOM_OFFICES_NON_ACCRUAL_FFIEC">"c13318"</definedName>
    <definedName name="IQ_SEC_NONFARM_NONRES_RECOV_FFIEC">"c13633"</definedName>
    <definedName name="IQ_SEC_OTHER_CONSTRUCTION_DOM_CHARGE_OFFS_FFIEC">"c13166"</definedName>
    <definedName name="IQ_SEC_OTHER_CONSTRUCTION_DOM_RECOV_FFIEC">"c13188"</definedName>
    <definedName name="IQ_SEC_OTHER_NONFARM_NONRES_CHARGE_OFFS_FFIEC">"c13173"</definedName>
    <definedName name="IQ_SEC_OTHER_NONFARM_NONRES_DUE_30_89_FFIEC">"c13266"</definedName>
    <definedName name="IQ_SEC_OTHER_NONFARM_NONRES_DUE_90_FFIEC">"c13637"</definedName>
    <definedName name="IQ_SEC_OTHER_NONFARM_NONRES_RECOV_FFIEC">"c13195"</definedName>
    <definedName name="IQ_SEC_OWNER_NONFARM_NONRES_CHARGE_OFFS_FFIEC">"c13172"</definedName>
    <definedName name="IQ_SEC_OWNER_NONFARM_NONRES_DUE_30_89_FFIEC">"c13265"</definedName>
    <definedName name="IQ_SEC_OWNER_NONFARM_NONRES_DUE_90_FFIEC">"c13636"</definedName>
    <definedName name="IQ_SEC_OWNER_NONFARM_NONRES_RECOV_FFIEC">"c13194"</definedName>
    <definedName name="IQ_SEC_PURCHASED_RESELL">"c5513"</definedName>
    <definedName name="IQ_SEC_PURCHASED_RESELL_FFIEC">"c12807"</definedName>
    <definedName name="IQ_SEC_RE_FOREIGN_DUE_30_89_FFIEC">"c13267"</definedName>
    <definedName name="IQ_SEC_RE_FOREIGN_DUE_90_FFIEC">"c13293"</definedName>
    <definedName name="IQ_SEC_RE_FOREIGN_NON_ACCRUAL_FFIEC">"c13319"</definedName>
    <definedName name="IQ_SEC_SOLD_REPURCHASE_FFIEC">"c12857"</definedName>
    <definedName name="IQ_SECUR_RECEIV">"c1151"</definedName>
    <definedName name="IQ_SECURED_1_4_FAMILY_RESIDENTIAL_CHARGE_OFFS_FDIC">"c6590"</definedName>
    <definedName name="IQ_SECURED_1_4_FAMILY_RESIDENTIAL_NET_CHARGE_OFFS_FDIC">"c6628"</definedName>
    <definedName name="IQ_SECURED_1_4_FAMILY_RESIDENTIAL_RECOVERIES_FDIC">"c6609"</definedName>
    <definedName name="IQ_SECURED_DEBT">"c2546"</definedName>
    <definedName name="IQ_SECURED_DEBT_PCT">"c2547"</definedName>
    <definedName name="IQ_SECURED_FARMLAND_CHARGE_OFFS_FDIC">"c6593"</definedName>
    <definedName name="IQ_SECURED_FARMLAND_DOM_DUE_30_89_FFIEC">"c13259"</definedName>
    <definedName name="IQ_SECURED_FARMLAND_DOM_DUE_90_FFIEC">"c13287"</definedName>
    <definedName name="IQ_SECURED_FARMLAND_DOM_NON_ACCRUAL_FFIEC">"c13313"</definedName>
    <definedName name="IQ_SECURED_FARMLAND_LL_REC_DOM_FFIEC">"c12901"</definedName>
    <definedName name="IQ_SECURED_FARMLAND_NET_CHARGE_OFFS_FDIC">"c6631"</definedName>
    <definedName name="IQ_SECURED_FARMLAND_RECOVERIES_FDIC">"c6612"</definedName>
    <definedName name="IQ_SECURED_MULTI_RES_LL_REC_DOM_FFIEC">"c12905"</definedName>
    <definedName name="IQ_SECURED_MULTIFAMILY_RESIDENTIAL_CHARGE_OFFS_FDIC">"c6591"</definedName>
    <definedName name="IQ_SECURED_MULTIFAMILY_RESIDENTIAL_NET_CHARGE_OFFS_FDIC">"c6629"</definedName>
    <definedName name="IQ_SECURED_MULTIFAMILY_RESIDENTIAL_RECOVERIES_FDIC">"c6610"</definedName>
    <definedName name="IQ_SECURED_NONFARM_NONRESIDENTIAL_CHARGE_OFFS_FDIC">"c6592"</definedName>
    <definedName name="IQ_SECURED_NONFARM_NONRESIDENTIAL_NET_CHARGE_OFFS_FDIC">"c6630"</definedName>
    <definedName name="IQ_SECURED_NONFARM_NONRESIDENTIAL_RECOVERIES_FDIC">"c6611"</definedName>
    <definedName name="IQ_SECURITIES_GAINS_FDIC">"c6584"</definedName>
    <definedName name="IQ_SECURITIES_HELD_MATURITY_FFIEC">"c12777"</definedName>
    <definedName name="IQ_SECURITIES_ISSUED_STATES_FDIC">"c6300"</definedName>
    <definedName name="IQ_SECURITIES_ISSUED_US_FFIEC">"c12781"</definedName>
    <definedName name="IQ_SECURITIES_LENT_FDIC">"c6532"</definedName>
    <definedName name="IQ_SECURITIES_LENT_FFIEC">"c13255"</definedName>
    <definedName name="IQ_SECURITIES_QUARTERLY_AVG_FFIEC">"c13079"</definedName>
    <definedName name="IQ_SECURITIES_UNDERWRITING_FDIC">"c6529"</definedName>
    <definedName name="IQ_SECURITIES_UNDERWRITING_UNUSED_FFIEC">"c13247"</definedName>
    <definedName name="IQ_SECURITIZATION_INC_OPERATING_INC_FFIEC">"c13390"</definedName>
    <definedName name="IQ_SECURITIZATION_INCOME_FFIEC">"c13012"</definedName>
    <definedName name="IQ_SECURITY_BORROW">"c1152"</definedName>
    <definedName name="IQ_SECURITY_OWN">"c1153"</definedName>
    <definedName name="IQ_SECURITY_RESELL">"c1154"</definedName>
    <definedName name="IQ_SELECTED_FOREIGN_ASSETS_FFIEC">"c13485"</definedName>
    <definedName name="IQ_SEMI_BACKLOG">"c10005"</definedName>
    <definedName name="IQ_SEMI_BACKLOG_AVG_PRICE">"c10006"</definedName>
    <definedName name="IQ_SEMI_BACKLOG_VALUE">"c10007"</definedName>
    <definedName name="IQ_SEMI_BOOK_TO_BILL_RATIO">"c10008"</definedName>
    <definedName name="IQ_SEMI_ORDER_AVG_PRICE">"c10002"</definedName>
    <definedName name="IQ_SEMI_ORDER_VALUE">"c10003"</definedName>
    <definedName name="IQ_SEMI_ORDER_VALUE_CHANGE">"c10004"</definedName>
    <definedName name="IQ_SEMI_ORDERS">"c10001"</definedName>
    <definedName name="IQ_SEMI_WARRANTY_RES_ACQ">"c10011"</definedName>
    <definedName name="IQ_SEMI_WARRANTY_RES_BEG">"c10009"</definedName>
    <definedName name="IQ_SEMI_WARRANTY_RES_END">"c10014"</definedName>
    <definedName name="IQ_SEMI_WARRANTY_RES_ISS">"c10010"</definedName>
    <definedName name="IQ_SEMI_WARRANTY_RES_OTHER">"c10013"</definedName>
    <definedName name="IQ_SEMI_WARRANTY_RES_PAY">"c10012"</definedName>
    <definedName name="IQ_SEP_ACCOUNT_ASSETS_LH_FFIEC">"c13105"</definedName>
    <definedName name="IQ_SEPARATE_ACCOUNT_LIAB_LH_FFIEC">"c13108"</definedName>
    <definedName name="IQ_SEPARATE_ACCT_ASSETS">"c1155"</definedName>
    <definedName name="IQ_SEPARATE_ACCT_LIAB">"c1156"</definedName>
    <definedName name="IQ_SERV_CHARGE_DEPOSITS">"c1157"</definedName>
    <definedName name="IQ_SERVICE_CHARGES_DEPOSIT_ACCOUNTS_DOM_FFIEC">"c13003"</definedName>
    <definedName name="IQ_SERVICE_CHARGES_FDIC">"c6572"</definedName>
    <definedName name="IQ_SERVICE_CHARGES_OPERATING_INC_FFIEC">"c13384"</definedName>
    <definedName name="IQ_SERVICING_FEES_FFIEC">"c13011"</definedName>
    <definedName name="IQ_SERVICING_FEES_OPERATING_INC_FFIEC">"c13389"</definedName>
    <definedName name="IQ_SGA">"c1158"</definedName>
    <definedName name="IQ_SGA_BNK">"c1159"</definedName>
    <definedName name="IQ_SGA_INS">"c1160"</definedName>
    <definedName name="IQ_SGA_MARGIN">"c1898"</definedName>
    <definedName name="IQ_SGA_RE">"c6265"</definedName>
    <definedName name="IQ_SGA_REIT">"c1161"</definedName>
    <definedName name="IQ_SGA_SUPPL">"c1162"</definedName>
    <definedName name="IQ_SGA_UTI">"c1163"</definedName>
    <definedName name="IQ_SHAREOUTSTANDING">"c83"</definedName>
    <definedName name="IQ_SHARES_PER_DR">"c204"</definedName>
    <definedName name="IQ_SHARES_PURCHASED_AVERAGE_PRICE">"c5821"</definedName>
    <definedName name="IQ_SHARES_PURCHASED_QUARTER">"c5820"</definedName>
    <definedName name="IQ_SHARESOUTSTANDING">"c1164"</definedName>
    <definedName name="IQ_SHORT_INTEREST">"c1165"</definedName>
    <definedName name="IQ_SHORT_INTEREST_OVER_FLOAT">"c1577"</definedName>
    <definedName name="IQ_SHORT_INTEREST_PERCENT">"c1576"</definedName>
    <definedName name="IQ_SHORT_POSITIONS_FFIEC">"c12859"</definedName>
    <definedName name="IQ_SHORT_TERM_INVEST">"c1425"</definedName>
    <definedName name="IQ_SMALL_INT_BEAR_CD">"c11748"</definedName>
    <definedName name="IQ_SOC_SEC_RECEIPTS_SAAR_USD_APR_FC">"c12005"</definedName>
    <definedName name="IQ_SOC_SEC_RECEIPTS_SAAR_USD_FC">"c12002"</definedName>
    <definedName name="IQ_SOC_SEC_RECEIPTS_SAAR_USD_POP_FC">"c12003"</definedName>
    <definedName name="IQ_SOC_SEC_RECEIPTS_SAAR_USD_YOY_FC">"c12004"</definedName>
    <definedName name="IQ_SOC_SEC_RECEIPTS_USD_APR_FC">"c12001"</definedName>
    <definedName name="IQ_SOC_SEC_RECEIPTS_USD_FC">"c11998"</definedName>
    <definedName name="IQ_SOC_SEC_RECEIPTS_USD_POP_FC">"c11999"</definedName>
    <definedName name="IQ_SOC_SEC_RECEIPTS_USD_YOY_FC">"c12000"</definedName>
    <definedName name="IQ_SOCIAL_SEC_RECEIPTS">"c7015"</definedName>
    <definedName name="IQ_SOCIAL_SEC_RECEIPTS_APR">"c7675"</definedName>
    <definedName name="IQ_SOCIAL_SEC_RECEIPTS_APR_FC">"c8555"</definedName>
    <definedName name="IQ_SOCIAL_SEC_RECEIPTS_FC">"c7895"</definedName>
    <definedName name="IQ_SOCIAL_SEC_RECEIPTS_POP">"c7235"</definedName>
    <definedName name="IQ_SOCIAL_SEC_RECEIPTS_POP_FC">"c8115"</definedName>
    <definedName name="IQ_SOCIAL_SEC_RECEIPTS_SAAR">"c7016"</definedName>
    <definedName name="IQ_SOCIAL_SEC_RECEIPTS_SAAR_APR">"c7676"</definedName>
    <definedName name="IQ_SOCIAL_SEC_RECEIPTS_SAAR_APR_FC">"c8556"</definedName>
    <definedName name="IQ_SOCIAL_SEC_RECEIPTS_SAAR_FC">"c7896"</definedName>
    <definedName name="IQ_SOCIAL_SEC_RECEIPTS_SAAR_POP">"c7236"</definedName>
    <definedName name="IQ_SOCIAL_SEC_RECEIPTS_SAAR_POP_FC">"c8116"</definedName>
    <definedName name="IQ_SOCIAL_SEC_RECEIPTS_SAAR_YOY">"c7456"</definedName>
    <definedName name="IQ_SOCIAL_SEC_RECEIPTS_SAAR_YOY_FC">"c8336"</definedName>
    <definedName name="IQ_SOCIAL_SEC_RECEIPTS_YOY">"c7455"</definedName>
    <definedName name="IQ_SOCIAL_SEC_RECEIPTS_YOY_FC">"c8335"</definedName>
    <definedName name="IQ_SOFTWARE">"c1167"</definedName>
    <definedName name="IQ_SOURCE">"c1168"</definedName>
    <definedName name="IQ_SPECIAL_DIV_CF">"c1169"</definedName>
    <definedName name="IQ_SPECIAL_DIV_CF_BNK">"c1170"</definedName>
    <definedName name="IQ_SPECIAL_DIV_CF_BR">"c1171"</definedName>
    <definedName name="IQ_SPECIAL_DIV_CF_FIN">"c1172"</definedName>
    <definedName name="IQ_SPECIAL_DIV_CF_INS">"c1173"</definedName>
    <definedName name="IQ_SPECIAL_DIV_CF_RE">"c6266"</definedName>
    <definedName name="IQ_SPECIAL_DIV_CF_REIT">"c1174"</definedName>
    <definedName name="IQ_SPECIAL_DIV_CF_UTI">"c1175"</definedName>
    <definedName name="IQ_SPECIAL_DIV_SHARE">"c3007"</definedName>
    <definedName name="IQ_SQ_FT_LEASED_GROSS_CONSOL">"c8820"</definedName>
    <definedName name="IQ_SQ_FT_LEASED_GROSS_MANAGED">"c8822"</definedName>
    <definedName name="IQ_SQ_FT_LEASED_GROSS_OTHER">"c8823"</definedName>
    <definedName name="IQ_SQ_FT_LEASED_GROSS_TOTAL">"c8824"</definedName>
    <definedName name="IQ_SQ_FT_LEASED_GROSS_UNCONSOL">"c8821"</definedName>
    <definedName name="IQ_SQ_FT_LEASED_NET_CONSOL">"c8825"</definedName>
    <definedName name="IQ_SQ_FT_LEASED_NET_MANAGED">"c8827"</definedName>
    <definedName name="IQ_SQ_FT_LEASED_NET_OTHER">"c8828"</definedName>
    <definedName name="IQ_SQ_FT_LEASED_NET_TOTAL">"c8829"</definedName>
    <definedName name="IQ_SQ_FT_LEASED_NET_UNCONSOL">"c8826"</definedName>
    <definedName name="IQ_SQ_METER_LEASED_GROSS_CONSOL">"c8830"</definedName>
    <definedName name="IQ_SQ_METER_LEASED_GROSS_MANAGED">"c8832"</definedName>
    <definedName name="IQ_SQ_METER_LEASED_GROSS_OTHER">"c8833"</definedName>
    <definedName name="IQ_SQ_METER_LEASED_GROSS_TOTAL">"c8834"</definedName>
    <definedName name="IQ_SQ_METER_LEASED_GROSS_UNCONSOL">"c8831"</definedName>
    <definedName name="IQ_SQ_METER_LEASED_NET_CONSOL">"c8835"</definedName>
    <definedName name="IQ_SQ_METER_LEASED_NET_MANAGED">"c8837"</definedName>
    <definedName name="IQ_SQ_METER_LEASED_NET_OTHER">"c8838"</definedName>
    <definedName name="IQ_SQ_METER_LEASED_NET_TOTAL">"c8839"</definedName>
    <definedName name="IQ_SQ_METER_LEASED_NET_UNCONSOL">"c8836"</definedName>
    <definedName name="IQ_SR_BONDS_NOTES">"c2501"</definedName>
    <definedName name="IQ_SR_BONDS_NOTES_PCT">"c2502"</definedName>
    <definedName name="IQ_SR_DEBT">"c2526"</definedName>
    <definedName name="IQ_SR_DEBT_EBITDA">"c2552"</definedName>
    <definedName name="IQ_SR_DEBT_EBITDA_CAPEX">"c2553"</definedName>
    <definedName name="IQ_SR_DEBT_PCT">"c2527"</definedName>
    <definedName name="IQ_SR_SUB_DEBT">"c2530"</definedName>
    <definedName name="IQ_SR_SUB_DEBT_EBITDA">"c2556"</definedName>
    <definedName name="IQ_SR_SUB_DEBT_EBITDA_CAPEX">"c2557"</definedName>
    <definedName name="IQ_SR_SUB_DEBT_PCT">"c2531"</definedName>
    <definedName name="IQ_ST_DEBT">"c1176"</definedName>
    <definedName name="IQ_ST_DEBT_BNK">"c1177"</definedName>
    <definedName name="IQ_ST_DEBT_BR">"c1178"</definedName>
    <definedName name="IQ_ST_DEBT_FIN">"c1179"</definedName>
    <definedName name="IQ_ST_DEBT_INS">"c1180"</definedName>
    <definedName name="IQ_ST_DEBT_ISSUED">"c1181"</definedName>
    <definedName name="IQ_ST_DEBT_ISSUED_BNK">"c1182"</definedName>
    <definedName name="IQ_ST_DEBT_ISSUED_BR">"c1183"</definedName>
    <definedName name="IQ_ST_DEBT_ISSUED_FIN">"c1184"</definedName>
    <definedName name="IQ_ST_DEBT_ISSUED_INS">"c1185"</definedName>
    <definedName name="IQ_ST_DEBT_ISSUED_RE">"c6267"</definedName>
    <definedName name="IQ_ST_DEBT_ISSUED_REIT">"c1186"</definedName>
    <definedName name="IQ_ST_DEBT_ISSUED_UTI">"c1187"</definedName>
    <definedName name="IQ_ST_DEBT_PCT">"c2539"</definedName>
    <definedName name="IQ_ST_DEBT_RE">"c6268"</definedName>
    <definedName name="IQ_ST_DEBT_REIT">"c1188"</definedName>
    <definedName name="IQ_ST_DEBT_REPAID">"c1189"</definedName>
    <definedName name="IQ_ST_DEBT_REPAID_BNK">"c1190"</definedName>
    <definedName name="IQ_ST_DEBT_REPAID_BR">"c1191"</definedName>
    <definedName name="IQ_ST_DEBT_REPAID_FIN">"c1192"</definedName>
    <definedName name="IQ_ST_DEBT_REPAID_INS">"c1193"</definedName>
    <definedName name="IQ_ST_DEBT_REPAID_RE">"c6269"</definedName>
    <definedName name="IQ_ST_DEBT_REPAID_REIT">"c1194"</definedName>
    <definedName name="IQ_ST_DEBT_REPAID_UTI">"c1195"</definedName>
    <definedName name="IQ_ST_DEBT_UTI">"c1196"</definedName>
    <definedName name="IQ_ST_FHLB_DEBT">"c5658"</definedName>
    <definedName name="IQ_ST_INVEST">"c1197"</definedName>
    <definedName name="IQ_ST_INVEST_ASSETS_TOT_FFIEC">"c13438"</definedName>
    <definedName name="IQ_ST_INVEST_ST_NONCORE_FUNDING_FFIEC">"c13338"</definedName>
    <definedName name="IQ_ST_INVEST_UTI">"c1198"</definedName>
    <definedName name="IQ_ST_NOTE_RECEIV">"c1199"</definedName>
    <definedName name="IQ_STATE">"c1200"</definedName>
    <definedName name="IQ_STATE_LOCAL_SPENDING_SAAR">"c7017"</definedName>
    <definedName name="IQ_STATE_LOCAL_SPENDING_SAAR_APR">"c7677"</definedName>
    <definedName name="IQ_STATE_LOCAL_SPENDING_SAAR_APR_FC">"c8557"</definedName>
    <definedName name="IQ_STATE_LOCAL_SPENDING_SAAR_FC">"c7897"</definedName>
    <definedName name="IQ_STATE_LOCAL_SPENDING_SAAR_POP">"c7237"</definedName>
    <definedName name="IQ_STATE_LOCAL_SPENDING_SAAR_POP_FC">"c8117"</definedName>
    <definedName name="IQ_STATE_LOCAL_SPENDING_SAAR_YOY">"c7457"</definedName>
    <definedName name="IQ_STATE_LOCAL_SPENDING_SAAR_YOY_FC">"c8337"</definedName>
    <definedName name="IQ_STATES_NONTRANSACTION_ACCOUNTS_FDIC">"c6547"</definedName>
    <definedName name="IQ_STATES_TOTAL_DEPOSITS_FDIC">"c6473"</definedName>
    <definedName name="IQ_STATES_TRANSACTION_ACCOUNTS_FDIC">"c6539"</definedName>
    <definedName name="IQ_STATUTORY_SURPLUS">"c1201"</definedName>
    <definedName name="IQ_STOCK_BASED">"c1202"</definedName>
    <definedName name="IQ_STOCK_BASED_AT">"c2999"</definedName>
    <definedName name="IQ_STOCK_BASED_CF">"c1203"</definedName>
    <definedName name="IQ_STOCK_BASED_COGS">"c2990"</definedName>
    <definedName name="IQ_STOCK_BASED_COMP">"c3512"</definedName>
    <definedName name="IQ_STOCK_BASED_COMP_PRETAX">"c3510"</definedName>
    <definedName name="IQ_STOCK_BASED_COMP_TAX">"c3511"</definedName>
    <definedName name="IQ_STOCK_BASED_GA">"c2993"</definedName>
    <definedName name="IQ_STOCK_BASED_OTHER">"c2995"</definedName>
    <definedName name="IQ_STOCK_BASED_RD">"c2991"</definedName>
    <definedName name="IQ_STOCK_BASED_SGA">"c2994"</definedName>
    <definedName name="IQ_STOCK_BASED_SM">"c2992"</definedName>
    <definedName name="IQ_STOCK_BASED_TOTAL">"c3040"</definedName>
    <definedName name="IQ_STOCK_OPTIONS_COMP">"c3509"</definedName>
    <definedName name="IQ_STOCK_OPTIONS_COMP_PRETAX">"c3507"</definedName>
    <definedName name="IQ_STOCK_OPTIONS_COMP_TAX">"c3508"</definedName>
    <definedName name="IQ_STRATEGY_NOTE">"c6791"</definedName>
    <definedName name="IQ_STRIKE_PRICE_ISSUED">"c1645"</definedName>
    <definedName name="IQ_STRIKE_PRICE_OS">"c1646"</definedName>
    <definedName name="IQ_STRIPS_RECEIVABLE_MORTGAGE_LOANS_FFIEC">"c12844"</definedName>
    <definedName name="IQ_STRIPS_RECEIVABLE_OTHER_FFIEC">"c12845"</definedName>
    <definedName name="IQ_STRUCTURED_NOTES_INVEST_SECURITIES_FFIEC">"c13468"</definedName>
    <definedName name="IQ_STRUCTURING_NOTES_TIER_1_FFIEC">"c13344"</definedName>
    <definedName name="IQ_SUB_BONDS_NOTES">"c2503"</definedName>
    <definedName name="IQ_SUB_BONDS_NOTES_PCT">"c2504"</definedName>
    <definedName name="IQ_SUB_DEBT">"c2532"</definedName>
    <definedName name="IQ_SUB_DEBT_EBITDA">"c2558"</definedName>
    <definedName name="IQ_SUB_DEBT_EBITDA_CAPEX">"c2559"</definedName>
    <definedName name="IQ_SUB_DEBT_FDIC">"c6346"</definedName>
    <definedName name="IQ_SUB_DEBT_PCT">"c2533"</definedName>
    <definedName name="IQ_SUB_LEASE_AFTER_FIVE">"c1207"</definedName>
    <definedName name="IQ_SUB_LEASE_INC_CY">"c1208"</definedName>
    <definedName name="IQ_SUB_LEASE_INC_CY1">"c1209"</definedName>
    <definedName name="IQ_SUB_LEASE_INC_CY2">"c1210"</definedName>
    <definedName name="IQ_SUB_LEASE_INC_CY3">"c1211"</definedName>
    <definedName name="IQ_SUB_LEASE_INC_CY4">"c1212"</definedName>
    <definedName name="IQ_SUB_LEASE_NEXT_FIVE">"c1213"</definedName>
    <definedName name="IQ_SUB_NOTES_DEBENTURES_FFIEC">"c12867"</definedName>
    <definedName name="IQ_SUB_NOTES_PAYABLE_UNCONSOLIDATED_TRUSTS_FFIEC">"c12868"</definedName>
    <definedName name="IQ_SUPPLIES_FFIEC">"c13050"</definedName>
    <definedName name="IQ_SURPLUS_FDIC">"c6351"</definedName>
    <definedName name="IQ_SURPLUS_FFIEC">"c12877"</definedName>
    <definedName name="IQ_SVA">"c1214"</definedName>
    <definedName name="IQ_TANGIBLE_EQUITY_ASSETS_FFIEC">"c13346"</definedName>
    <definedName name="IQ_TANGIBLE_TIER_1_LEVERAGE_FFIEC">"c13345"</definedName>
    <definedName name="IQ_TARGET_PRICE_NUM">"c1653"</definedName>
    <definedName name="IQ_TARGET_PRICE_NUM_CIQ">"c4661"</definedName>
    <definedName name="IQ_TARGET_PRICE_STDDEV">"c1654"</definedName>
    <definedName name="IQ_TARGET_PRICE_STDDEV_CIQ">"c4662"</definedName>
    <definedName name="IQ_TAX_BENEFIT_CF_1YR">"c3483"</definedName>
    <definedName name="IQ_TAX_BENEFIT_CF_2YR">"c3484"</definedName>
    <definedName name="IQ_TAX_BENEFIT_CF_3YR">"c3485"</definedName>
    <definedName name="IQ_TAX_BENEFIT_CF_4YR">"c3486"</definedName>
    <definedName name="IQ_TAX_BENEFIT_CF_5YR">"c3487"</definedName>
    <definedName name="IQ_TAX_BENEFIT_CF_AFTER_FIVE">"c3488"</definedName>
    <definedName name="IQ_TAX_BENEFIT_CF_MAX_YEAR">"c3491"</definedName>
    <definedName name="IQ_TAX_BENEFIT_CF_NO_EXP">"c3489"</definedName>
    <definedName name="IQ_TAX_BENEFIT_CF_TOTAL">"c3490"</definedName>
    <definedName name="IQ_TAX_BENEFIT_OPTIONS">"c1215"</definedName>
    <definedName name="IQ_TAX_EQUIV_NET_INT_INC">"c1216"</definedName>
    <definedName name="IQ_TAX_OTHER_EXP_AP">"c8878"</definedName>
    <definedName name="IQ_TAX_OTHER_EXP_AP_ABS">"c8897"</definedName>
    <definedName name="IQ_TAX_OTHER_EXP_NAME_AP">"c8916"</definedName>
    <definedName name="IQ_TAX_OTHER_EXP_NAME_AP_ABS">"c8935"</definedName>
    <definedName name="IQ_TAXES_ADJ_NOI_FFIEC">"c13395"</definedName>
    <definedName name="IQ_TAXES_NOI_FFIEC">"c13394"</definedName>
    <definedName name="IQ_TAXES_TE_AVG_ASSETS_FFIEC">"c13366"</definedName>
    <definedName name="IQ_TBV">"c1906"</definedName>
    <definedName name="IQ_TBV_10YR_ANN_CAGR">"c6169"</definedName>
    <definedName name="IQ_TBV_10YR_ANN_GROWTH">"c1936"</definedName>
    <definedName name="IQ_TBV_1YR_ANN_GROWTH">"c1931"</definedName>
    <definedName name="IQ_TBV_2YR_ANN_CAGR">"c6165"</definedName>
    <definedName name="IQ_TBV_2YR_ANN_GROWTH">"c1932"</definedName>
    <definedName name="IQ_TBV_3YR_ANN_CAGR">"c6166"</definedName>
    <definedName name="IQ_TBV_3YR_ANN_GROWTH">"c1933"</definedName>
    <definedName name="IQ_TBV_5YR_ANN_CAGR">"c6167"</definedName>
    <definedName name="IQ_TBV_5YR_ANN_GROWTH">"c1934"</definedName>
    <definedName name="IQ_TBV_7YR_ANN_CAGR">"c6168"</definedName>
    <definedName name="IQ_TBV_7YR_ANN_GROWTH">"c1935"</definedName>
    <definedName name="IQ_TBV_EXCL_FFIEC">"c13516"</definedName>
    <definedName name="IQ_TBV_SHARE">"c1217"</definedName>
    <definedName name="IQ_TELECOM_FFIEC">"c13057"</definedName>
    <definedName name="IQ_TEMPLATE">"c1521"</definedName>
    <definedName name="IQ_TENANT">"c1218"</definedName>
    <definedName name="IQ_TERM_LOANS">"c2499"</definedName>
    <definedName name="IQ_TERM_LOANS_PCT">"c2500"</definedName>
    <definedName name="IQ_TEV">"c1219"</definedName>
    <definedName name="IQ_TEV_EBIT">"c1220"</definedName>
    <definedName name="IQ_TEV_EBIT_AVG">"c1221"</definedName>
    <definedName name="IQ_TEV_EBITDA">"c1222"</definedName>
    <definedName name="IQ_TEV_EBITDA_AVG">"c1223"</definedName>
    <definedName name="IQ_TEV_EBITDA_FWD">"c1224"</definedName>
    <definedName name="IQ_TEV_EBITDA_FWD_CIQ">"c4043"</definedName>
    <definedName name="IQ_TEV_EMPLOYEE_AVG">"c1225"</definedName>
    <definedName name="IQ_TEV_TOTAL_REV">"c1226"</definedName>
    <definedName name="IQ_TEV_TOTAL_REV_AVG">"c1227"</definedName>
    <definedName name="IQ_TEV_TOTAL_REV_FWD">"c1228"</definedName>
    <definedName name="IQ_TEV_TOTAL_REV_FWD_CIQ">"c4044"</definedName>
    <definedName name="IQ_TEV_UFCF">"c2208"</definedName>
    <definedName name="IQ_THREE_MONTHS_FIXED_AND_FLOATING_FDIC">"c6419"</definedName>
    <definedName name="IQ_THREE_MONTHS_MORTGAGE_PASS_THROUGHS_FDIC">"c6411"</definedName>
    <definedName name="IQ_THREE_YEAR_FIXED_AND_FLOATING_RATE_FDIC">"c6421"</definedName>
    <definedName name="IQ_THREE_YEAR_MORTGAGE_PASS_THROUGHS_FDIC">"c6413"</definedName>
    <definedName name="IQ_THREE_YEARS_LESS_FDIC">"c6417"</definedName>
    <definedName name="IQ_TIER_1_CAPITAL_BEFORE_CHARGES_T1_FFIEC">"c13139"</definedName>
    <definedName name="IQ_TIER_1_CAPITAL_FFIEC">"c13143"</definedName>
    <definedName name="IQ_TIER_1_LEVERAGE_RATIO_FFIEC">"c13160"</definedName>
    <definedName name="IQ_TIER_1_RISK_BASED_CAPITAL_RATIO_FDIC">"c6746"</definedName>
    <definedName name="IQ_TIER_1_RISK_BASED_CAPITAL_RATIO_FFIEC">"c13161"</definedName>
    <definedName name="IQ_TIER_2_CAPITAL_FFIEC">"c13149"</definedName>
    <definedName name="IQ_TIER_3_CAPITAL_ALLOCATED_MARKET_RISK_FFIEC">"c13151"</definedName>
    <definedName name="IQ_TIER_ONE_CAPITAL">"c2667"</definedName>
    <definedName name="IQ_TIER_ONE_FDIC">"c6369"</definedName>
    <definedName name="IQ_TIER_ONE_RATIO">"c1229"</definedName>
    <definedName name="IQ_TIER_TWO_CAPITAL">"c2669"</definedName>
    <definedName name="IQ_TIME_DEP">"c1230"</definedName>
    <definedName name="IQ_TIME_DEPOSITS_LESS_100K_OTHER_INSTITUTIONS_FFIEC">"c12953"</definedName>
    <definedName name="IQ_TIME_DEPOSITS_LESS_THAN_100K_FDIC">"c6465"</definedName>
    <definedName name="IQ_TIME_DEPOSITS_MORE_100K_OTHER_INSTITUTIONS_FFIEC">"c12954"</definedName>
    <definedName name="IQ_TIME_DEPOSITS_MORE_THAN_100K_FDIC">"c6470"</definedName>
    <definedName name="IQ_TODAY">0</definedName>
    <definedName name="IQ_TOT_ADJ_INC">"c1616"</definedName>
    <definedName name="IQ_TOTAL_AR_BR">"c1231"</definedName>
    <definedName name="IQ_TOTAL_AR_RE">"c6270"</definedName>
    <definedName name="IQ_TOTAL_AR_REIT">"c1232"</definedName>
    <definedName name="IQ_TOTAL_AR_UTI">"c1233"</definedName>
    <definedName name="IQ_TOTAL_ASSETS">"c1234"</definedName>
    <definedName name="IQ_TOTAL_ASSETS_10YR_ANN_CAGR">"c6140"</definedName>
    <definedName name="IQ_TOTAL_ASSETS_10YR_ANN_GROWTH">"c1235"</definedName>
    <definedName name="IQ_TOTAL_ASSETS_1YR_ANN_GROWTH">"c1236"</definedName>
    <definedName name="IQ_TOTAL_ASSETS_2YR_ANN_CAGR">"c6141"</definedName>
    <definedName name="IQ_TOTAL_ASSETS_2YR_ANN_GROWTH">"c1237"</definedName>
    <definedName name="IQ_TOTAL_ASSETS_3YR_ANN_CAGR">"c6142"</definedName>
    <definedName name="IQ_TOTAL_ASSETS_3YR_ANN_GROWTH">"c1238"</definedName>
    <definedName name="IQ_TOTAL_ASSETS_5YR_ANN_CAGR">"c6143"</definedName>
    <definedName name="IQ_TOTAL_ASSETS_5YR_ANN_GROWTH">"c1239"</definedName>
    <definedName name="IQ_TOTAL_ASSETS_7YR_ANN_CAGR">"c6144"</definedName>
    <definedName name="IQ_TOTAL_ASSETS_7YR_ANN_GROWTH">"c1240"</definedName>
    <definedName name="IQ_TOTAL_ASSETS_BNK_SUBTOTAL_AP">"c13644"</definedName>
    <definedName name="IQ_TOTAL_ASSETS_FDIC">"c6339"</definedName>
    <definedName name="IQ_TOTAL_ASSETS_FFIEC">"c12849"</definedName>
    <definedName name="IQ_TOTAL_ASSETS_LH_FFIEC">"c13106"</definedName>
    <definedName name="IQ_TOTAL_ASSETS_PC_FFIEC">"c13099"</definedName>
    <definedName name="IQ_TOTAL_ASSETS_SUBTOTAL_AP">"c8985"</definedName>
    <definedName name="IQ_TOTAL_ATTRIB_ORE_RESOURCES_ALUM">"c9241"</definedName>
    <definedName name="IQ_TOTAL_ATTRIB_ORE_RESOURCES_COP">"c9185"</definedName>
    <definedName name="IQ_TOTAL_ATTRIB_ORE_RESOURCES_DIAM">"c9665"</definedName>
    <definedName name="IQ_TOTAL_ATTRIB_ORE_RESOURCES_GOLD">"c9026"</definedName>
    <definedName name="IQ_TOTAL_ATTRIB_ORE_RESOURCES_IRON">"c9400"</definedName>
    <definedName name="IQ_TOTAL_ATTRIB_ORE_RESOURCES_LEAD">"c9453"</definedName>
    <definedName name="IQ_TOTAL_ATTRIB_ORE_RESOURCES_MANG">"c9506"</definedName>
    <definedName name="IQ_TOTAL_ATTRIB_ORE_RESOURCES_MOLYB">"c9718"</definedName>
    <definedName name="IQ_TOTAL_ATTRIB_ORE_RESOURCES_NICK">"c9294"</definedName>
    <definedName name="IQ_TOTAL_ATTRIB_ORE_RESOURCES_PLAT">"c9132"</definedName>
    <definedName name="IQ_TOTAL_ATTRIB_ORE_RESOURCES_SILVER">"c9079"</definedName>
    <definedName name="IQ_TOTAL_ATTRIB_ORE_RESOURCES_TITAN">"c9559"</definedName>
    <definedName name="IQ_TOTAL_ATTRIB_ORE_RESOURCES_URAN">"c9612"</definedName>
    <definedName name="IQ_TOTAL_ATTRIB_ORE_RESOURCES_ZINC">"c9347"</definedName>
    <definedName name="IQ_TOTAL_AVG_CE_TOTAL_AVG_ASSETS">"c1241"</definedName>
    <definedName name="IQ_TOTAL_AVG_EQUITY_TOTAL_AVG_ASSETS">"c1242"</definedName>
    <definedName name="IQ_TOTAL_BANK_CAPITAL">"c2668"</definedName>
    <definedName name="IQ_TOTAL_BEDS">"c8785"</definedName>
    <definedName name="IQ_TOTAL_CA">"c1243"</definedName>
    <definedName name="IQ_TOTAL_CA_SUBTOTAL_AP">"c8986"</definedName>
    <definedName name="IQ_TOTAL_CAP">"c1507"</definedName>
    <definedName name="IQ_TOTAL_CAPITAL_RATIO">"c1244"</definedName>
    <definedName name="IQ_TOTAL_CASH_DIVID">"c1455"</definedName>
    <definedName name="IQ_TOTAL_CASH_FINAN">"c1352"</definedName>
    <definedName name="IQ_TOTAL_CASH_INVEST">"c1353"</definedName>
    <definedName name="IQ_TOTAL_CASH_OPER">"c1354"</definedName>
    <definedName name="IQ_TOTAL_CHARGE_OFFS_FDIC">"c6603"</definedName>
    <definedName name="IQ_TOTAL_CHURN">"c2122"</definedName>
    <definedName name="IQ_TOTAL_CL">"c1245"</definedName>
    <definedName name="IQ_TOTAL_CL_SUBTOTAL_AP">"c8987"</definedName>
    <definedName name="IQ_TOTAL_COAL_PRODUCTION_COAL">"c9824"</definedName>
    <definedName name="IQ_TOTAL_COMMON">"c1411"</definedName>
    <definedName name="IQ_TOTAL_COMMON_EQUITY">"c1246"</definedName>
    <definedName name="IQ_TOTAL_COMMON_SHARES_OUT_FFIEC">"c12955"</definedName>
    <definedName name="IQ_TOTAL_CONSTRUCTION_LL_REC_DOM_FFIEC">"c13515"</definedName>
    <definedName name="IQ_TOTAL_CURRENT_ASSETS">"c1430"</definedName>
    <definedName name="IQ_TOTAL_CURRENT_LIAB">"c1431"</definedName>
    <definedName name="IQ_TOTAL_DEBT">"c1247"</definedName>
    <definedName name="IQ_TOTAL_DEBT_CAPITAL">"c1248"</definedName>
    <definedName name="IQ_TOTAL_DEBT_CURRENT">"c6190"</definedName>
    <definedName name="IQ_TOTAL_DEBT_EBITDA">"c1249"</definedName>
    <definedName name="IQ_TOTAL_DEBT_EBITDA_CAPEX">"c2948"</definedName>
    <definedName name="IQ_TOTAL_DEBT_EQUITY">"c1250"</definedName>
    <definedName name="IQ_TOTAL_DEBT_EXCL_FIN">"c2937"</definedName>
    <definedName name="IQ_TOTAL_DEBT_ISSUED">"c1251"</definedName>
    <definedName name="IQ_TOTAL_DEBT_ISSUED_BNK">"c1252"</definedName>
    <definedName name="IQ_TOTAL_DEBT_ISSUED_BR">"c1253"</definedName>
    <definedName name="IQ_TOTAL_DEBT_ISSUED_FIN">"c1254"</definedName>
    <definedName name="IQ_TOTAL_DEBT_ISSUED_RE">"c6271"</definedName>
    <definedName name="IQ_TOTAL_DEBT_ISSUED_REIT">"c1255"</definedName>
    <definedName name="IQ_TOTAL_DEBT_ISSUED_UTI">"c1256"</definedName>
    <definedName name="IQ_TOTAL_DEBT_ISSUES_INS">"c1257"</definedName>
    <definedName name="IQ_TOTAL_DEBT_NON_CURRENT">"c6191"</definedName>
    <definedName name="IQ_TOTAL_DEBT_OVER_EBITDA">"c1433"</definedName>
    <definedName name="IQ_TOTAL_DEBT_OVER_TOTAL_BV">"c1434"</definedName>
    <definedName name="IQ_TOTAL_DEBT_OVER_TOTAL_CAP">"c1432"</definedName>
    <definedName name="IQ_TOTAL_DEBT_REPAID">"c1258"</definedName>
    <definedName name="IQ_TOTAL_DEBT_REPAID_BNK">"c1259"</definedName>
    <definedName name="IQ_TOTAL_DEBT_REPAID_BR">"c1260"</definedName>
    <definedName name="IQ_TOTAL_DEBT_REPAID_FIN">"c1261"</definedName>
    <definedName name="IQ_TOTAL_DEBT_REPAID_INS">"c1262"</definedName>
    <definedName name="IQ_TOTAL_DEBT_REPAID_RE">"c6272"</definedName>
    <definedName name="IQ_TOTAL_DEBT_REPAID_REIT">"c1263"</definedName>
    <definedName name="IQ_TOTAL_DEBT_REPAID_UTI">"c1264"</definedName>
    <definedName name="IQ_TOTAL_DEBT_SECURITIES_FDIC">"c6410"</definedName>
    <definedName name="IQ_TOTAL_DEPOSITS">"c1265"</definedName>
    <definedName name="IQ_TOTAL_DEPOSITS_FDIC">"c6342"</definedName>
    <definedName name="IQ_TOTAL_DEPOSITS_FFIEC">"c13623"</definedName>
    <definedName name="IQ_TOTAL_DIV_PAID_CF">"c1266"</definedName>
    <definedName name="IQ_TOTAL_EMPLOYEE">"c2141"</definedName>
    <definedName name="IQ_TOTAL_EMPLOYEES">"c1522"</definedName>
    <definedName name="IQ_TOTAL_EMPLOYEES_FDIC">"c6355"</definedName>
    <definedName name="IQ_TOTAL_EQUITY">"c1267"</definedName>
    <definedName name="IQ_TOTAL_EQUITY_10YR_ANN_CAGR">"c6145"</definedName>
    <definedName name="IQ_TOTAL_EQUITY_10YR_ANN_GROWTH">"c1268"</definedName>
    <definedName name="IQ_TOTAL_EQUITY_1YR_ANN_GROWTH">"c1269"</definedName>
    <definedName name="IQ_TOTAL_EQUITY_2YR_ANN_CAGR">"c6146"</definedName>
    <definedName name="IQ_TOTAL_EQUITY_2YR_ANN_GROWTH">"c1270"</definedName>
    <definedName name="IQ_TOTAL_EQUITY_3YR_ANN_CAGR">"c6147"</definedName>
    <definedName name="IQ_TOTAL_EQUITY_3YR_ANN_GROWTH">"c1271"</definedName>
    <definedName name="IQ_TOTAL_EQUITY_5YR_ANN_CAGR">"c6148"</definedName>
    <definedName name="IQ_TOTAL_EQUITY_5YR_ANN_GROWTH">"c1272"</definedName>
    <definedName name="IQ_TOTAL_EQUITY_7YR_ANN_CAGR">"c6149"</definedName>
    <definedName name="IQ_TOTAL_EQUITY_7YR_ANN_GROWTH">"c1273"</definedName>
    <definedName name="IQ_TOTAL_EQUITY_ALLOWANCE_TOTAL_LOANS">"c1274"</definedName>
    <definedName name="IQ_TOTAL_EQUITY_CAPITAL_T1_FFIEC">"c13130"</definedName>
    <definedName name="IQ_TOTAL_EQUITY_FFIEC">"c12881"</definedName>
    <definedName name="IQ_TOTAL_EQUITY_LH_FFIEC">"c13109"</definedName>
    <definedName name="IQ_TOTAL_EQUITY_PC_FFIEC">"c13102"</definedName>
    <definedName name="IQ_TOTAL_EQUITY_SUBTOTAL_AP">"c8989"</definedName>
    <definedName name="IQ_TOTAL_INT_EXPENSE_FFIEC">"c13000"</definedName>
    <definedName name="IQ_TOTAL_INT_INCOME_FFIEC">"c12989"</definedName>
    <definedName name="IQ_TOTAL_INTEREST_EXP">"c1382"</definedName>
    <definedName name="IQ_TOTAL_INVENTORY">"c1385"</definedName>
    <definedName name="IQ_TOTAL_INVEST">"c1275"</definedName>
    <definedName name="IQ_TOTAL_LIAB">"c1276"</definedName>
    <definedName name="IQ_TOTAL_LIAB_BNK">"c1277"</definedName>
    <definedName name="IQ_TOTAL_LIAB_BR">"c1278"</definedName>
    <definedName name="IQ_TOTAL_LIAB_EQUITY">"c1279"</definedName>
    <definedName name="IQ_TOTAL_LIAB_EQUITY_FDIC">"c6354"</definedName>
    <definedName name="IQ_TOTAL_LIAB_EQUITY_SUBTOTAL_AP">"c8988"</definedName>
    <definedName name="IQ_TOTAL_LIAB_FIN">"c1280"</definedName>
    <definedName name="IQ_TOTAL_LIAB_INS">"c1281"</definedName>
    <definedName name="IQ_TOTAL_LIAB_RE">"c6273"</definedName>
    <definedName name="IQ_TOTAL_LIAB_REIT">"c1282"</definedName>
    <definedName name="IQ_TOTAL_LIAB_SHAREHOLD">"c1435"</definedName>
    <definedName name="IQ_TOTAL_LIAB_TOTAL_ASSETS">"c1283"</definedName>
    <definedName name="IQ_TOTAL_LIABILITIES_EQUITY_FFIEC">"c12882"</definedName>
    <definedName name="IQ_TOTAL_LIABILITIES_FDIC">"c6348"</definedName>
    <definedName name="IQ_TOTAL_LIABILITIES_FFIEC">"c12873"</definedName>
    <definedName name="IQ_TOTAL_LL_REC_DOM_FFIEC">"c12917"</definedName>
    <definedName name="IQ_TOTAL_LL_REC_FFIEC">"c12898"</definedName>
    <definedName name="IQ_TOTAL_LOANS">"c5653"</definedName>
    <definedName name="IQ_TOTAL_LOANS_LEASES_CHARGE_OFFS_FFIEC">"c13186"</definedName>
    <definedName name="IQ_TOTAL_LOANS_LEASES_DUE_30_89_FFIEC">"c13280"</definedName>
    <definedName name="IQ_TOTAL_LOANS_LEASES_DUE_90_FFIEC">"c13306"</definedName>
    <definedName name="IQ_TOTAL_LOANS_LEASES_RECOV_FFIEC">"c13208"</definedName>
    <definedName name="IQ_TOTAL_LONG_DEBT">"c1617"</definedName>
    <definedName name="IQ_TOTAL_NON_REC">"c1444"</definedName>
    <definedName name="IQ_TOTAL_OPER_EXP_BR">"c1284"</definedName>
    <definedName name="IQ_TOTAL_OPER_EXP_FIN">"c1285"</definedName>
    <definedName name="IQ_TOTAL_OPER_EXP_INS">"c1286"</definedName>
    <definedName name="IQ_TOTAL_OPER_EXP_RE">"c6274"</definedName>
    <definedName name="IQ_TOTAL_OPER_EXP_REIT">"c1287"</definedName>
    <definedName name="IQ_TOTAL_OPER_EXP_UTI">"c1288"</definedName>
    <definedName name="IQ_TOTAL_OPER_EXPEN">"c1445"</definedName>
    <definedName name="IQ_TOTAL_OPTIONS_BEG_OS">"c2693"</definedName>
    <definedName name="IQ_TOTAL_OPTIONS_CANCELLED">"c2696"</definedName>
    <definedName name="IQ_TOTAL_OPTIONS_END_OS">"c2697"</definedName>
    <definedName name="IQ_TOTAL_OPTIONS_EXERCISABLE_END_OS">"c5819"</definedName>
    <definedName name="IQ_TOTAL_OPTIONS_EXERCISED">"c2695"</definedName>
    <definedName name="IQ_TOTAL_OPTIONS_GRANTED">"c2694"</definedName>
    <definedName name="IQ_TOTAL_ORE_RESOURCES_ALUM">"c9230"</definedName>
    <definedName name="IQ_TOTAL_ORE_RESOURCES_COP">"c9174"</definedName>
    <definedName name="IQ_TOTAL_ORE_RESOURCES_DIAM">"c9654"</definedName>
    <definedName name="IQ_TOTAL_ORE_RESOURCES_GOLD">"c9015"</definedName>
    <definedName name="IQ_TOTAL_ORE_RESOURCES_IRON">"c9389"</definedName>
    <definedName name="IQ_TOTAL_ORE_RESOURCES_LEAD">"c9442"</definedName>
    <definedName name="IQ_TOTAL_ORE_RESOURCES_MANG">"c9495"</definedName>
    <definedName name="IQ_TOTAL_ORE_RESOURCES_MOLYB">"c9707"</definedName>
    <definedName name="IQ_TOTAL_ORE_RESOURCES_NICK">"c9283"</definedName>
    <definedName name="IQ_TOTAL_ORE_RESOURCES_PLAT">"c9121"</definedName>
    <definedName name="IQ_TOTAL_ORE_RESOURCES_SILVER">"c9068"</definedName>
    <definedName name="IQ_TOTAL_ORE_RESOURCES_TITAN">"c9548"</definedName>
    <definedName name="IQ_TOTAL_ORE_RESOURCES_URAN">"c9601"</definedName>
    <definedName name="IQ_TOTAL_ORE_RESOURCES_ZINC">"c9336"</definedName>
    <definedName name="IQ_TOTAL_OTHER_OPER">"c1289"</definedName>
    <definedName name="IQ_TOTAL_OUTSTANDING_BS_DATE">"c1022"</definedName>
    <definedName name="IQ_TOTAL_OUTSTANDING_FILING_DATE">"c2107"</definedName>
    <definedName name="IQ_TOTAL_PENSION_ASSETS">"c1290"</definedName>
    <definedName name="IQ_TOTAL_PENSION_ASSETS_DOMESTIC">"c2658"</definedName>
    <definedName name="IQ_TOTAL_PENSION_ASSETS_FOREIGN">"c2666"</definedName>
    <definedName name="IQ_TOTAL_PENSION_EXP">"c1291"</definedName>
    <definedName name="IQ_TOTAL_PENSION_OBLIGATION">"c1292"</definedName>
    <definedName name="IQ_TOTAL_PRINCIPAL">"c2509"</definedName>
    <definedName name="IQ_TOTAL_PRINCIPAL_PCT">"c2510"</definedName>
    <definedName name="IQ_TOTAL_PROP">"c8765"</definedName>
    <definedName name="IQ_TOTAL_PROVED_RESERVES_NGL">"c2924"</definedName>
    <definedName name="IQ_TOTAL_PROVED_RESERVES_OIL">"c2040"</definedName>
    <definedName name="IQ_TOTAL_RECEIV">"c1293"</definedName>
    <definedName name="IQ_TOTAL_RECOV_ATTRIB_RESOURCES_ALUM">"c9246"</definedName>
    <definedName name="IQ_TOTAL_RECOV_ATTRIB_RESOURCES_COAL">"c9820"</definedName>
    <definedName name="IQ_TOTAL_RECOV_ATTRIB_RESOURCES_COP">"c9190"</definedName>
    <definedName name="IQ_TOTAL_RECOV_ATTRIB_RESOURCES_DIAM">"c9670"</definedName>
    <definedName name="IQ_TOTAL_RECOV_ATTRIB_RESOURCES_GOLD">"c9031"</definedName>
    <definedName name="IQ_TOTAL_RECOV_ATTRIB_RESOURCES_IRON">"c9405"</definedName>
    <definedName name="IQ_TOTAL_RECOV_ATTRIB_RESOURCES_LEAD">"c9458"</definedName>
    <definedName name="IQ_TOTAL_RECOV_ATTRIB_RESOURCES_MANG">"c9511"</definedName>
    <definedName name="IQ_TOTAL_RECOV_ATTRIB_RESOURCES_MET_COAL">"c9760"</definedName>
    <definedName name="IQ_TOTAL_RECOV_ATTRIB_RESOURCES_MOLYB">"c9723"</definedName>
    <definedName name="IQ_TOTAL_RECOV_ATTRIB_RESOURCES_NICK">"c9299"</definedName>
    <definedName name="IQ_TOTAL_RECOV_ATTRIB_RESOURCES_PLAT">"c9137"</definedName>
    <definedName name="IQ_TOTAL_RECOV_ATTRIB_RESOURCES_SILVER">"c9084"</definedName>
    <definedName name="IQ_TOTAL_RECOV_ATTRIB_RESOURCES_STEAM">"c9790"</definedName>
    <definedName name="IQ_TOTAL_RECOV_ATTRIB_RESOURCES_TITAN">"c9564"</definedName>
    <definedName name="IQ_TOTAL_RECOV_ATTRIB_RESOURCES_URAN">"c9617"</definedName>
    <definedName name="IQ_TOTAL_RECOV_ATTRIB_RESOURCES_ZINC">"c9352"</definedName>
    <definedName name="IQ_TOTAL_RECOV_RESOURCES_ALUM">"c9236"</definedName>
    <definedName name="IQ_TOTAL_RECOV_RESOURCES_COAL">"c9815"</definedName>
    <definedName name="IQ_TOTAL_RECOV_RESOURCES_COP">"c9180"</definedName>
    <definedName name="IQ_TOTAL_RECOV_RESOURCES_DIAM">"c9660"</definedName>
    <definedName name="IQ_TOTAL_RECOV_RESOURCES_GOLD">"c9021"</definedName>
    <definedName name="IQ_TOTAL_RECOV_RESOURCES_IRON">"c9395"</definedName>
    <definedName name="IQ_TOTAL_RECOV_RESOURCES_LEAD">"c9448"</definedName>
    <definedName name="IQ_TOTAL_RECOV_RESOURCES_MANG">"c9501"</definedName>
    <definedName name="IQ_TOTAL_RECOV_RESOURCES_MET_COAL">"c9755"</definedName>
    <definedName name="IQ_TOTAL_RECOV_RESOURCES_MOLYB">"c9713"</definedName>
    <definedName name="IQ_TOTAL_RECOV_RESOURCES_NICK">"c9289"</definedName>
    <definedName name="IQ_TOTAL_RECOV_RESOURCES_PLAT">"c9127"</definedName>
    <definedName name="IQ_TOTAL_RECOV_RESOURCES_SILVER">"c9074"</definedName>
    <definedName name="IQ_TOTAL_RECOV_RESOURCES_STEAM">"c9785"</definedName>
    <definedName name="IQ_TOTAL_RECOV_RESOURCES_TITAN">"c9554"</definedName>
    <definedName name="IQ_TOTAL_RECOV_RESOURCES_URAN">"c9607"</definedName>
    <definedName name="IQ_TOTAL_RECOV_RESOURCES_ZINC">"c9342"</definedName>
    <definedName name="IQ_TOTAL_RECOVERIES_FDIC">"c6622"</definedName>
    <definedName name="IQ_TOTAL_RESOURCES_CALORIFIC_VALUE_COAL">"c9810"</definedName>
    <definedName name="IQ_TOTAL_RESOURCES_CALORIFIC_VALUE_MET_COAL">"c9750"</definedName>
    <definedName name="IQ_TOTAL_RESOURCES_CALORIFIC_VALUE_STEAM">"c9780"</definedName>
    <definedName name="IQ_TOTAL_RESOURCES_GRADE_ALUM">"c9231"</definedName>
    <definedName name="IQ_TOTAL_RESOURCES_GRADE_COP">"c9175"</definedName>
    <definedName name="IQ_TOTAL_RESOURCES_GRADE_DIAM">"c9655"</definedName>
    <definedName name="IQ_TOTAL_RESOURCES_GRADE_GOLD">"c9016"</definedName>
    <definedName name="IQ_TOTAL_RESOURCES_GRADE_IRON">"c9390"</definedName>
    <definedName name="IQ_TOTAL_RESOURCES_GRADE_LEAD">"c9443"</definedName>
    <definedName name="IQ_TOTAL_RESOURCES_GRADE_MANG">"c9496"</definedName>
    <definedName name="IQ_TOTAL_RESOURCES_GRADE_MOLYB">"c9708"</definedName>
    <definedName name="IQ_TOTAL_RESOURCES_GRADE_NICK">"c9284"</definedName>
    <definedName name="IQ_TOTAL_RESOURCES_GRADE_PLAT">"c9122"</definedName>
    <definedName name="IQ_TOTAL_RESOURCES_GRADE_SILVER">"c9069"</definedName>
    <definedName name="IQ_TOTAL_RESOURCES_GRADE_TITAN">"c9549"</definedName>
    <definedName name="IQ_TOTAL_RESOURCES_GRADE_URAN">"c9602"</definedName>
    <definedName name="IQ_TOTAL_RESOURCES_GRADE_ZINC">"c9337"</definedName>
    <definedName name="IQ_TOTAL_RETURN_SWAPS_DERIVATIVES_BENEFICIARY_FFIEC">"c13120"</definedName>
    <definedName name="IQ_TOTAL_RETURN_SWAPS_DERIVATIVES_GUARANTOR_FFIEC">"c13113"</definedName>
    <definedName name="IQ_TOTAL_REV">"c1294"</definedName>
    <definedName name="IQ_TOTAL_REV_10YR_ANN_CAGR">"c6150"</definedName>
    <definedName name="IQ_TOTAL_REV_10YR_ANN_GROWTH">"c1295"</definedName>
    <definedName name="IQ_TOTAL_REV_1YR_ANN_GROWTH">"c1296"</definedName>
    <definedName name="IQ_TOTAL_REV_2YR_ANN_CAGR">"c6151"</definedName>
    <definedName name="IQ_TOTAL_REV_2YR_ANN_GROWTH">"c1297"</definedName>
    <definedName name="IQ_TOTAL_REV_3YR_ANN_CAGR">"c6152"</definedName>
    <definedName name="IQ_TOTAL_REV_3YR_ANN_GROWTH">"c1298"</definedName>
    <definedName name="IQ_TOTAL_REV_5YR_ANN_CAGR">"c6153"</definedName>
    <definedName name="IQ_TOTAL_REV_5YR_ANN_GROWTH">"c1299"</definedName>
    <definedName name="IQ_TOTAL_REV_7YR_ANN_CAGR">"c6154"</definedName>
    <definedName name="IQ_TOTAL_REV_7YR_ANN_GROWTH">"c1300"</definedName>
    <definedName name="IQ_TOTAL_REV_AS_REPORTED">"c1301"</definedName>
    <definedName name="IQ_TOTAL_REV_BNK">"c1302"</definedName>
    <definedName name="IQ_TOTAL_REV_BNK_FDIC">"c6786"</definedName>
    <definedName name="IQ_TOTAL_REV_BR">"c1303"</definedName>
    <definedName name="IQ_TOTAL_REV_EMPLOYEE">"c1304"</definedName>
    <definedName name="IQ_TOTAL_REV_FIN">"c1305"</definedName>
    <definedName name="IQ_TOTAL_REV_INS">"c1306"</definedName>
    <definedName name="IQ_TOTAL_REV_RE">"c6275"</definedName>
    <definedName name="IQ_TOTAL_REV_REIT">"c1307"</definedName>
    <definedName name="IQ_TOTAL_REV_SHARE">"c1912"</definedName>
    <definedName name="IQ_TOTAL_REV_SUBTOTAL_AP">"c8975"</definedName>
    <definedName name="IQ_TOTAL_REV_UTI">"c1308"</definedName>
    <definedName name="IQ_TOTAL_REVENUE">"c1436"</definedName>
    <definedName name="IQ_TOTAL_REVENUE_FFIEC">"c13020"</definedName>
    <definedName name="IQ_TOTAL_RISK_BASED_CAPITAL_FFIEC">"c13153"</definedName>
    <definedName name="IQ_TOTAL_RISK_BASED_CAPITAL_RATIO_FDIC">"c6747"</definedName>
    <definedName name="IQ_TOTAL_RISK_BASED_CAPITAL_RATIO_FFIEC">"c13162"</definedName>
    <definedName name="IQ_TOTAL_ROOMS">"c8789"</definedName>
    <definedName name="IQ_TOTAL_SECURITIES_FDIC">"c6306"</definedName>
    <definedName name="IQ_TOTAL_SPECIAL">"c1618"</definedName>
    <definedName name="IQ_TOTAL_SQ_FT">"c8781"</definedName>
    <definedName name="IQ_TOTAL_ST_BORROW">"c1424"</definedName>
    <definedName name="IQ_TOTAL_SUB_DEBT">"c2528"</definedName>
    <definedName name="IQ_TOTAL_SUB_DEBT_EBITDA">"c2554"</definedName>
    <definedName name="IQ_TOTAL_SUB_DEBT_EBITDA_CAPEX">"c2555"</definedName>
    <definedName name="IQ_TOTAL_SUB_DEBT_PCT">"c2529"</definedName>
    <definedName name="IQ_TOTAL_SUBS">"c2119"</definedName>
    <definedName name="IQ_TOTAL_TIME_DEPOSITS_FDIC">"c6497"</definedName>
    <definedName name="IQ_TOTAL_TIME_SAVINGS_DEPOSITS_FDIC">"c6498"</definedName>
    <definedName name="IQ_TOTAL_TRADING_ASSETS_FFIEC">"c12939"</definedName>
    <definedName name="IQ_TOTAL_TRADING_LIAB_DOM_FFIEC">"c12944"</definedName>
    <definedName name="IQ_TOTAL_UNITS">"c8773"</definedName>
    <definedName name="IQ_TOTAL_UNUSED_COMMITMENTS_FDIC">"c6536"</definedName>
    <definedName name="IQ_TOTAL_UNUSUAL">"c1508"</definedName>
    <definedName name="IQ_TOTAL_UNUSUAL_BNK">"c5516"</definedName>
    <definedName name="IQ_TOTAL_UNUSUAL_BR">"c5517"</definedName>
    <definedName name="IQ_TOTAL_UNUSUAL_FIN">"c5518"</definedName>
    <definedName name="IQ_TOTAL_UNUSUAL_INS">"c5519"</definedName>
    <definedName name="IQ_TOTAL_UNUSUAL_RE">"c6286"</definedName>
    <definedName name="IQ_TOTAL_UNUSUAL_REIT">"c5520"</definedName>
    <definedName name="IQ_TOTAL_UNUSUAL_UTI">"c5521"</definedName>
    <definedName name="IQ_TOTAL_WARRANTS_BEG_OS">"c2719"</definedName>
    <definedName name="IQ_TOTAL_WARRANTS_CANCELLED">"c2722"</definedName>
    <definedName name="IQ_TOTAL_WARRANTS_END_OS">"c2723"</definedName>
    <definedName name="IQ_TOTAL_WARRANTS_EXERCISED">"c2721"</definedName>
    <definedName name="IQ_TOTAL_WARRANTS_ISSUED">"c2720"</definedName>
    <definedName name="IQ_TR_ACCT_METHOD">"c2363"</definedName>
    <definedName name="IQ_TR_ACQ_52_WK_HI_PCT">"c2348"</definedName>
    <definedName name="IQ_TR_ACQ_52_WK_LOW_PCT">"c2347"</definedName>
    <definedName name="IQ_TR_ACQ_CASH_ST_INVEST">"c2372"</definedName>
    <definedName name="IQ_TR_ACQ_CLOSEPRICE_1D">"c3027"</definedName>
    <definedName name="IQ_TR_ACQ_DILUT_EPS_EXCL">"c3028"</definedName>
    <definedName name="IQ_TR_ACQ_EARNING_CO">"c2379"</definedName>
    <definedName name="IQ_TR_ACQ_EBIT">"c2380"</definedName>
    <definedName name="IQ_TR_ACQ_EBIT_EQ_INC">"c3611"</definedName>
    <definedName name="IQ_TR_ACQ_EBITDA">"c2381"</definedName>
    <definedName name="IQ_TR_ACQ_EBITDA_EQ_INC">"c3610"</definedName>
    <definedName name="IQ_TR_ACQ_FILING_CURRENCY">"c3033"</definedName>
    <definedName name="IQ_TR_ACQ_FILINGDATE">"c3607"</definedName>
    <definedName name="IQ_TR_ACQ_MCAP_1DAY">"c2345"</definedName>
    <definedName name="IQ_TR_ACQ_MIN_INT">"c2374"</definedName>
    <definedName name="IQ_TR_ACQ_NET_DEBT">"c2373"</definedName>
    <definedName name="IQ_TR_ACQ_NI">"c2378"</definedName>
    <definedName name="IQ_TR_ACQ_PERIODDATE">"c3606"</definedName>
    <definedName name="IQ_TR_ACQ_PRICEDATE_1D">"c2346"</definedName>
    <definedName name="IQ_TR_ACQ_RETURN">"c2349"</definedName>
    <definedName name="IQ_TR_ACQ_STOCKYEARHIGH_1D">"c2343"</definedName>
    <definedName name="IQ_TR_ACQ_STOCKYEARLOW_1D">"c2344"</definedName>
    <definedName name="IQ_TR_ACQ_TOTAL_ASSETS">"c2371"</definedName>
    <definedName name="IQ_TR_ACQ_TOTAL_COMMON_EQ">"c2377"</definedName>
    <definedName name="IQ_TR_ACQ_TOTAL_DEBT">"c2376"</definedName>
    <definedName name="IQ_TR_ACQ_TOTAL_PREF">"c2375"</definedName>
    <definedName name="IQ_TR_ACQ_TOTAL_REV">"c2382"</definedName>
    <definedName name="IQ_TR_ADJ_SIZE">"c3024"</definedName>
    <definedName name="IQ_TR_ANN_DATE">"c2395"</definedName>
    <definedName name="IQ_TR_ANN_DATE_BL">"c2394"</definedName>
    <definedName name="IQ_TR_BID_DATE">"c2357"</definedName>
    <definedName name="IQ_TR_BLUESKY_FEES">"c2277"</definedName>
    <definedName name="IQ_TR_BUY_ACC_ADVISORS">"c3048"</definedName>
    <definedName name="IQ_TR_BUY_FIN_ADVISORS">"c3045"</definedName>
    <definedName name="IQ_TR_BUY_LEG_ADVISORS">"c2387"</definedName>
    <definedName name="IQ_TR_BUY_TERM_FEE">"c13638"</definedName>
    <definedName name="IQ_TR_BUY_TERM_FEE_PCT">"c13639"</definedName>
    <definedName name="IQ_TR_BUYER_ID">"c2404"</definedName>
    <definedName name="IQ_TR_BUYERNAME">"c2401"</definedName>
    <definedName name="IQ_TR_CANCELLED_DATE">"c2284"</definedName>
    <definedName name="IQ_TR_CASH_CONSID_PCT">"c2296"</definedName>
    <definedName name="IQ_TR_CASH_ST_INVEST">"c3025"</definedName>
    <definedName name="IQ_TR_CHANGE_CONTROL">"c2365"</definedName>
    <definedName name="IQ_TR_CLOSED_DATE">"c2283"</definedName>
    <definedName name="IQ_TR_CO_NET_PROCEEDS">"c2268"</definedName>
    <definedName name="IQ_TR_CO_NET_PROCEEDS_PCT">"c2270"</definedName>
    <definedName name="IQ_TR_COMMENTS">"c2383"</definedName>
    <definedName name="IQ_TR_CURRENCY">"c3016"</definedName>
    <definedName name="IQ_TR_DEAL_APPROACH">"c12706"</definedName>
    <definedName name="IQ_TR_DEAL_ATTITUDE">"c2364"</definedName>
    <definedName name="IQ_TR_DEAL_CONDITIONS">"c2367"</definedName>
    <definedName name="IQ_TR_DEAL_RESOLUTION">"c2391"</definedName>
    <definedName name="IQ_TR_DEAL_RESPONSES">"c2366"</definedName>
    <definedName name="IQ_TR_DEBT_CONSID_PCT">"c2299"</definedName>
    <definedName name="IQ_TR_DEF_AGRMT_DATE">"c2285"</definedName>
    <definedName name="IQ_TR_DISCLOSED_FEES_EXP">"c2288"</definedName>
    <definedName name="IQ_TR_EARNOUTS">"c3023"</definedName>
    <definedName name="IQ_TR_EXPIRED_DATE">"c2412"</definedName>
    <definedName name="IQ_TR_GROSS_OFFERING_AMT">"c2262"</definedName>
    <definedName name="IQ_TR_HYBRID_CONSID_PCT">"c2300"</definedName>
    <definedName name="IQ_TR_IMPLIED_EQ">"c3018"</definedName>
    <definedName name="IQ_TR_IMPLIED_EQ_BV">"c3019"</definedName>
    <definedName name="IQ_TR_IMPLIED_EQ_NI_LTM">"c3020"</definedName>
    <definedName name="IQ_TR_IMPLIED_EV">"c2301"</definedName>
    <definedName name="IQ_TR_IMPLIED_EV_BV">"c2306"</definedName>
    <definedName name="IQ_TR_IMPLIED_EV_EBIT">"c2302"</definedName>
    <definedName name="IQ_TR_IMPLIED_EV_EBITDA">"c2303"</definedName>
    <definedName name="IQ_TR_IMPLIED_EV_NI_LTM">"c2307"</definedName>
    <definedName name="IQ_TR_IMPLIED_EV_REV">"c2304"</definedName>
    <definedName name="IQ_TR_INIT_FILED_DATE">"c3495"</definedName>
    <definedName name="IQ_TR_LOI_DATE">"c2282"</definedName>
    <definedName name="IQ_TR_MAJ_MIN_STAKE">"c2389"</definedName>
    <definedName name="IQ_TR_NEGOTIATED_BUYBACK_PRICE">"c2414"</definedName>
    <definedName name="IQ_TR_NET_ASSUM_LIABILITIES">"c2308"</definedName>
    <definedName name="IQ_TR_NET_PROCEEDS">"c2267"</definedName>
    <definedName name="IQ_TR_OFFER_DATE">"c2265"</definedName>
    <definedName name="IQ_TR_OFFER_DATE_MA">"c3035"</definedName>
    <definedName name="IQ_TR_OFFER_PER_SHARE">"c3017"</definedName>
    <definedName name="IQ_TR_OPTIONS_CONSID_PCT">"c2311"</definedName>
    <definedName name="IQ_TR_OTHER_CONSID">"c3022"</definedName>
    <definedName name="IQ_TR_PCT_SOUGHT">"c2309"</definedName>
    <definedName name="IQ_TR_PFEATURES">"c2384"</definedName>
    <definedName name="IQ_TR_PIPE_CONV_PRICE_SHARE">"c2292"</definedName>
    <definedName name="IQ_TR_PIPE_CPN_PCT">"c2291"</definedName>
    <definedName name="IQ_TR_PIPE_NUMBER_SHARES">"c2293"</definedName>
    <definedName name="IQ_TR_PIPE_PPS">"c2290"</definedName>
    <definedName name="IQ_TR_POSTMONEY_VAL">"c2286"</definedName>
    <definedName name="IQ_TR_PREDEAL_SITUATION">"c2390"</definedName>
    <definedName name="IQ_TR_PREF_CONSID_PCT">"c2310"</definedName>
    <definedName name="IQ_TR_PREMONEY_VAL">"c2287"</definedName>
    <definedName name="IQ_TR_PRINTING_FEES">"c2276"</definedName>
    <definedName name="IQ_TR_PT_MONETARY_VALUES">"c2415"</definedName>
    <definedName name="IQ_TR_PT_NUMBER_SHARES">"c2417"</definedName>
    <definedName name="IQ_TR_PT_PCT_SHARES">"c2416"</definedName>
    <definedName name="IQ_TR_RATING_FEES">"c2275"</definedName>
    <definedName name="IQ_TR_REG_EFFECT_DATE">"c2264"</definedName>
    <definedName name="IQ_TR_REG_FILED_DATE">"c2263"</definedName>
    <definedName name="IQ_TR_REGISTRATION_FEES">"c2274"</definedName>
    <definedName name="IQ_TR_RENEWAL_BUYBACK">"c2413"</definedName>
    <definedName name="IQ_TR_ROUND_NUMBER">"c2295"</definedName>
    <definedName name="IQ_TR_SEC_FEES">"c13642"</definedName>
    <definedName name="IQ_TR_SECURITY_TYPE_REG">"c2279"</definedName>
    <definedName name="IQ_TR_SELL_ACC_ADVISORS">"c3049"</definedName>
    <definedName name="IQ_TR_SELL_FIN_ADVISORS">"c3046"</definedName>
    <definedName name="IQ_TR_SELL_LEG_ADVISORS">"c2388"</definedName>
    <definedName name="IQ_TR_SELL_TERM_FEE">"c2298"</definedName>
    <definedName name="IQ_TR_SELL_TERM_FEE_PCT">"c2297"</definedName>
    <definedName name="IQ_TR_SELLER_ID">"c2406"</definedName>
    <definedName name="IQ_TR_SELLERNAME">"c2402"</definedName>
    <definedName name="IQ_TR_SFEATURES">"c2385"</definedName>
    <definedName name="IQ_TR_SH_NET_PROCEEDS">"c2269"</definedName>
    <definedName name="IQ_TR_SH_NET_PROCEEDS_PCT">"c2271"</definedName>
    <definedName name="IQ_TR_SPECIAL_COMMITTEE">"c2362"</definedName>
    <definedName name="IQ_TR_STATUS">"c2399"</definedName>
    <definedName name="IQ_TR_STOCK_CONSID_PCT">"c2312"</definedName>
    <definedName name="IQ_TR_SUSPENDED_DATE">"c2407"</definedName>
    <definedName name="IQ_TR_TARGET_52WKHI_PCT">"c2351"</definedName>
    <definedName name="IQ_TR_TARGET_52WKLOW_PCT">"c2350"</definedName>
    <definedName name="IQ_TR_TARGET_ACC_ADVISORS">"c3047"</definedName>
    <definedName name="IQ_TR_TARGET_CASH_ST_INVEST">"c2327"</definedName>
    <definedName name="IQ_TR_TARGET_CLOSEPRICE_1D">"c2352"</definedName>
    <definedName name="IQ_TR_TARGET_CLOSEPRICE_1M">"c2354"</definedName>
    <definedName name="IQ_TR_TARGET_CLOSEPRICE_1W">"c2353"</definedName>
    <definedName name="IQ_TR_TARGET_DILUT_EPS_EXCL">"c2324"</definedName>
    <definedName name="IQ_TR_TARGET_EARNING_CO">"c2332"</definedName>
    <definedName name="IQ_TR_TARGET_EBIT">"c2333"</definedName>
    <definedName name="IQ_TR_TARGET_EBIT_EQ_INC">"c3609"</definedName>
    <definedName name="IQ_TR_TARGET_EBITDA">"c2334"</definedName>
    <definedName name="IQ_TR_TARGET_EBITDA_EQ_INC">"c3608"</definedName>
    <definedName name="IQ_TR_TARGET_FILING_CURRENCY">"c3034"</definedName>
    <definedName name="IQ_TR_TARGET_FILINGDATE">"c3605"</definedName>
    <definedName name="IQ_TR_TARGET_FIN_ADVISORS">"c3044"</definedName>
    <definedName name="IQ_TR_TARGET_ID">"c2405"</definedName>
    <definedName name="IQ_TR_TARGET_LEG_ADVISORS">"c2386"</definedName>
    <definedName name="IQ_TR_TARGET_MARKETCAP">"c2342"</definedName>
    <definedName name="IQ_TR_TARGET_MIN_INT">"c2328"</definedName>
    <definedName name="IQ_TR_TARGET_NET_DEBT">"c2326"</definedName>
    <definedName name="IQ_TR_TARGET_NI">"c2331"</definedName>
    <definedName name="IQ_TR_TARGET_PERIODDATE">"c3604"</definedName>
    <definedName name="IQ_TR_TARGET_PRICEDATE_1D">"c2341"</definedName>
    <definedName name="IQ_TR_TARGET_RETURN">"c2355"</definedName>
    <definedName name="IQ_TR_TARGET_SEC_DETAIL">"c3021"</definedName>
    <definedName name="IQ_TR_TARGET_SEC_TI_ID">"c2368"</definedName>
    <definedName name="IQ_TR_TARGET_SEC_TYPE">"c2369"</definedName>
    <definedName name="IQ_TR_TARGET_SPD">"c2313"</definedName>
    <definedName name="IQ_TR_TARGET_SPD_PCT">"c2314"</definedName>
    <definedName name="IQ_TR_TARGET_STOCKPREMIUM_1D">"c2336"</definedName>
    <definedName name="IQ_TR_TARGET_STOCKPREMIUM_1M">"c2337"</definedName>
    <definedName name="IQ_TR_TARGET_STOCKPREMIUM_1W">"c2338"</definedName>
    <definedName name="IQ_TR_TARGET_STOCKYEARHIGH_1D">"c2339"</definedName>
    <definedName name="IQ_TR_TARGET_STOCKYEARLOW_1D">"c2340"</definedName>
    <definedName name="IQ_TR_TARGET_TOTAL_ASSETS">"c2325"</definedName>
    <definedName name="IQ_TR_TARGET_TOTAL_COMMON_EQ">"c2421"</definedName>
    <definedName name="IQ_TR_TARGET_TOTAL_DEBT">"c2330"</definedName>
    <definedName name="IQ_TR_TARGET_TOTAL_PREF">"c2329"</definedName>
    <definedName name="IQ_TR_TARGET_TOTAL_REV">"c2335"</definedName>
    <definedName name="IQ_TR_TARGETNAME">"c2403"</definedName>
    <definedName name="IQ_TR_TERM_FEE">"c13640"</definedName>
    <definedName name="IQ_TR_TERM_FEE_PCT">"c13641"</definedName>
    <definedName name="IQ_TR_TODATE">"c3036"</definedName>
    <definedName name="IQ_TR_TODATE_MONETARY_VALUE">"c2418"</definedName>
    <definedName name="IQ_TR_TODATE_NUMBER_SHARES">"c2420"</definedName>
    <definedName name="IQ_TR_TODATE_PCT_SHARES">"c2419"</definedName>
    <definedName name="IQ_TR_TOTAL_ACCT_FEES">"c2273"</definedName>
    <definedName name="IQ_TR_TOTAL_CASH">"c2315"</definedName>
    <definedName name="IQ_TR_TOTAL_CONSID_SH">"c2316"</definedName>
    <definedName name="IQ_TR_TOTAL_DEBT">"c2317"</definedName>
    <definedName name="IQ_TR_TOTAL_GROSS_TV">"c2318"</definedName>
    <definedName name="IQ_TR_TOTAL_HYBRID">"c2319"</definedName>
    <definedName name="IQ_TR_TOTAL_LEGAL_FEES">"c2272"</definedName>
    <definedName name="IQ_TR_TOTAL_NET_TV">"c2320"</definedName>
    <definedName name="IQ_TR_TOTAL_NEWMONEY">"c2289"</definedName>
    <definedName name="IQ_TR_TOTAL_OPTIONS">"c2322"</definedName>
    <definedName name="IQ_TR_TOTAL_OPTIONS_BUYER">"c3026"</definedName>
    <definedName name="IQ_TR_TOTAL_PREFERRED">"c2321"</definedName>
    <definedName name="IQ_TR_TOTAL_REG_AMT">"c2261"</definedName>
    <definedName name="IQ_TR_TOTAL_STOCK">"c2323"</definedName>
    <definedName name="IQ_TR_TOTAL_TAKEDOWNS">"c2278"</definedName>
    <definedName name="IQ_TR_TOTAL_UW_COMP">"c2280"</definedName>
    <definedName name="IQ_TR_TOTALVALUE">"c2400"</definedName>
    <definedName name="IQ_TR_TRANSACTION_TYPE">"c2398"</definedName>
    <definedName name="IQ_TR_WITHDRAWN_DTE">"c2266"</definedName>
    <definedName name="IQ_TRADE_AR">"c1345"</definedName>
    <definedName name="IQ_TRADE_PRINCIPAL">"c1309"</definedName>
    <definedName name="IQ_TRADING_ACCOUNT_GAINS_FEES_FDIC">"c6573"</definedName>
    <definedName name="IQ_TRADING_ASSETS">"c1310"</definedName>
    <definedName name="IQ_TRADING_ASSETS_FAIR_VALUE_TOT_FFIEC">"c13210"</definedName>
    <definedName name="IQ_TRADING_ASSETS_FDIC">"c6328"</definedName>
    <definedName name="IQ_TRADING_ASSETS_FFIEC">"c12812"</definedName>
    <definedName name="IQ_TRADING_ASSETS_FOREIGN_FFIEC">"c12940"</definedName>
    <definedName name="IQ_TRADING_ASSETS_LEVEL_1_FFIEC">"c13218"</definedName>
    <definedName name="IQ_TRADING_ASSETS_LEVEL_2_FFIEC">"c13226"</definedName>
    <definedName name="IQ_TRADING_ASSETS_LEVEL_3_FFIEC">"c13234"</definedName>
    <definedName name="IQ_TRADING_ASSETS_QUARTERLY_AVG_FFIEC">"c13085"</definedName>
    <definedName name="IQ_TRADING_CURRENCY">"c2212"</definedName>
    <definedName name="IQ_TRADING_LIABILITIES_FAIR_VALUE_TOT_FFIEC">"c13214"</definedName>
    <definedName name="IQ_TRADING_LIABILITIES_FDIC">"c6344"</definedName>
    <definedName name="IQ_TRADING_LIABILITIES_FFIEC">"c12858"</definedName>
    <definedName name="IQ_TRADING_LIABILITIES_LEVEL_1_FFIEC">"c13222"</definedName>
    <definedName name="IQ_TRADING_LIABILITIES_LEVEL_2_FFIEC">"c13230"</definedName>
    <definedName name="IQ_TRADING_LIABILITIES_LEVEL_3_FFIEC">"c13238"</definedName>
    <definedName name="IQ_TRADING_REV_OPERATING_INC_FFIEC">"c13385"</definedName>
    <definedName name="IQ_TRADING_REVENUE_FFIEC">"c13004"</definedName>
    <definedName name="IQ_TRANSACTION_ACCOUNTS_FDIC">"c6544"</definedName>
    <definedName name="IQ_TREASURY">"c1311"</definedName>
    <definedName name="IQ_TREASURY_INVEST_SECURITIES_FFIEC">"c13457"</definedName>
    <definedName name="IQ_TREASURY_OTHER_EQUITY">"c1312"</definedName>
    <definedName name="IQ_TREASURY_OTHER_EQUITY_BNK">"c1313"</definedName>
    <definedName name="IQ_TREASURY_OTHER_EQUITY_BR">"c1314"</definedName>
    <definedName name="IQ_TREASURY_OTHER_EQUITY_FIN">"c1315"</definedName>
    <definedName name="IQ_TREASURY_OTHER_EQUITY_INS">"c1316"</definedName>
    <definedName name="IQ_TREASURY_OTHER_EQUITY_RE">"c6276"</definedName>
    <definedName name="IQ_TREASURY_OTHER_EQUITY_REIT">"c1317"</definedName>
    <definedName name="IQ_TREASURY_OTHER_EQUITY_UTI">"c1318"</definedName>
    <definedName name="IQ_TREASURY_STOCK">"c1438"</definedName>
    <definedName name="IQ_TREASURY_STOCK_TRANSACTIONS_FDIC">"c6501"</definedName>
    <definedName name="IQ_TRUCK_ASSEMBLIES">"c7021"</definedName>
    <definedName name="IQ_TRUCK_ASSEMBLIES_APR">"c7681"</definedName>
    <definedName name="IQ_TRUCK_ASSEMBLIES_APR_FC">"c8561"</definedName>
    <definedName name="IQ_TRUCK_ASSEMBLIES_FC">"c7901"</definedName>
    <definedName name="IQ_TRUCK_ASSEMBLIES_POP">"c7241"</definedName>
    <definedName name="IQ_TRUCK_ASSEMBLIES_POP_FC">"c8121"</definedName>
    <definedName name="IQ_TRUCK_ASSEMBLIES_YOY">"c7461"</definedName>
    <definedName name="IQ_TRUCK_ASSEMBLIES_YOY_FC">"c8341"</definedName>
    <definedName name="IQ_TRUST_INC">"c1319"</definedName>
    <definedName name="IQ_TRUST_PREF">"c1320"</definedName>
    <definedName name="IQ_TRUST_PREFERRED">"c3029"</definedName>
    <definedName name="IQ_TRUST_PREFERRED_PCT">"c3030"</definedName>
    <definedName name="IQ_TWELVE_MONTHS_FIXED_AND_FLOATING_FDIC">"c6420"</definedName>
    <definedName name="IQ_TWELVE_MONTHS_MORTGAGE_PASS_THROUGHS_FDIC">"c6412"</definedName>
    <definedName name="IQ_UFCF_10YR_ANN_CAGR">"c6179"</definedName>
    <definedName name="IQ_UFCF_10YR_ANN_GROWTH">"c1948"</definedName>
    <definedName name="IQ_UFCF_1YR_ANN_GROWTH">"c1943"</definedName>
    <definedName name="IQ_UFCF_2YR_ANN_CAGR">"c6175"</definedName>
    <definedName name="IQ_UFCF_2YR_ANN_GROWTH">"c1944"</definedName>
    <definedName name="IQ_UFCF_3YR_ANN_CAGR">"c6176"</definedName>
    <definedName name="IQ_UFCF_3YR_ANN_GROWTH">"c1945"</definedName>
    <definedName name="IQ_UFCF_5YR_ANN_CAGR">"c6177"</definedName>
    <definedName name="IQ_UFCF_5YR_ANN_GROWTH">"c1946"</definedName>
    <definedName name="IQ_UFCF_7YR_ANN_CAGR">"c6178"</definedName>
    <definedName name="IQ_UFCF_7YR_ANN_GROWTH">"c1947"</definedName>
    <definedName name="IQ_UFCF_MARGIN">"c1962"</definedName>
    <definedName name="IQ_ULT_PARENT">"c3037"</definedName>
    <definedName name="IQ_ULT_PARENT_CIQID">"c3039"</definedName>
    <definedName name="IQ_ULT_PARENT_TICKER">"c3038"</definedName>
    <definedName name="IQ_UNAMORT_DISC">"c2513"</definedName>
    <definedName name="IQ_UNAMORT_DISC_PCT">"c2514"</definedName>
    <definedName name="IQ_UNAMORT_PREMIUM">"c2511"</definedName>
    <definedName name="IQ_UNAMORT_PREMIUM_PCT">"c2512"</definedName>
    <definedName name="IQ_UNCONSOL_BEDS">"c8783"</definedName>
    <definedName name="IQ_UNCONSOL_PROP">"c8762"</definedName>
    <definedName name="IQ_UNCONSOL_ROOMS">"c8787"</definedName>
    <definedName name="IQ_UNCONSOL_SQ_FT">"c8778"</definedName>
    <definedName name="IQ_UNCONSOL_UNITS">"c8770"</definedName>
    <definedName name="IQ_UNDERWRITING_PROFIT">"c9975"</definedName>
    <definedName name="IQ_UNDIVIDED_PROFITS_FDIC">"c6352"</definedName>
    <definedName name="IQ_UNDRAWN_CP">"c2518"</definedName>
    <definedName name="IQ_UNDRAWN_CREDIT">"c3032"</definedName>
    <definedName name="IQ_UNDRAWN_RC">"c2517"</definedName>
    <definedName name="IQ_UNDRAWN_TL">"c2519"</definedName>
    <definedName name="IQ_UNEARN_PREMIUM">"c1321"</definedName>
    <definedName name="IQ_UNEARN_REV_CURRENT">"c1322"</definedName>
    <definedName name="IQ_UNEARN_REV_CURRENT_BNK">"c1323"</definedName>
    <definedName name="IQ_UNEARN_REV_CURRENT_BR">"c1324"</definedName>
    <definedName name="IQ_UNEARN_REV_CURRENT_FIN">"c1325"</definedName>
    <definedName name="IQ_UNEARN_REV_CURRENT_INS">"c1326"</definedName>
    <definedName name="IQ_UNEARN_REV_CURRENT_RE">"c6277"</definedName>
    <definedName name="IQ_UNEARN_REV_CURRENT_REIT">"c1327"</definedName>
    <definedName name="IQ_UNEARN_REV_CURRENT_UTI">"c1328"</definedName>
    <definedName name="IQ_UNEARN_REV_LT">"c1329"</definedName>
    <definedName name="IQ_UNEARNED_INCOME_FDIC">"c6324"</definedName>
    <definedName name="IQ_UNEARNED_INCOME_FOREIGN_FDIC">"c6385"</definedName>
    <definedName name="IQ_UNEARNED_INCOME_LL_REC_DOM_FFIEC">"c12916"</definedName>
    <definedName name="IQ_UNEARNED_INCOME_LL_REC_FFIEC">"c12897"</definedName>
    <definedName name="IQ_UNEARNED_PREMIUMS_PC_FFIEC">"c13101"</definedName>
    <definedName name="IQ_UNEMPLOYMENT_RATE">"c7023"</definedName>
    <definedName name="IQ_UNEMPLOYMENT_RATE_FC">"c7903"</definedName>
    <definedName name="IQ_UNEMPLOYMENT_RATE_POP">"c7243"</definedName>
    <definedName name="IQ_UNEMPLOYMENT_RATE_POP_FC">"c8123"</definedName>
    <definedName name="IQ_UNEMPLOYMENT_RATE_YOY">"c7463"</definedName>
    <definedName name="IQ_UNEMPLOYMENT_RATE_YOY_FC">"c8343"</definedName>
    <definedName name="IQ_UNIT_LABOR_COST_INDEX">"c7025"</definedName>
    <definedName name="IQ_UNIT_LABOR_COST_INDEX_APR">"c7685"</definedName>
    <definedName name="IQ_UNIT_LABOR_COST_INDEX_APR_FC">"c8565"</definedName>
    <definedName name="IQ_UNIT_LABOR_COST_INDEX_FC">"c7905"</definedName>
    <definedName name="IQ_UNIT_LABOR_COST_INDEX_PCT_CHANGE">"c7024"</definedName>
    <definedName name="IQ_UNIT_LABOR_COST_INDEX_PCT_CHANGE_FC">"c7904"</definedName>
    <definedName name="IQ_UNIT_LABOR_COST_INDEX_PCT_CHANGE_POP">"c7244"</definedName>
    <definedName name="IQ_UNIT_LABOR_COST_INDEX_PCT_CHANGE_POP_FC">"c8124"</definedName>
    <definedName name="IQ_UNIT_LABOR_COST_INDEX_PCT_CHANGE_YOY">"c7464"</definedName>
    <definedName name="IQ_UNIT_LABOR_COST_INDEX_PCT_CHANGE_YOY_FC">"c8344"</definedName>
    <definedName name="IQ_UNIT_LABOR_COST_INDEX_POP">"c7245"</definedName>
    <definedName name="IQ_UNIT_LABOR_COST_INDEX_POP_FC">"c8125"</definedName>
    <definedName name="IQ_UNIT_LABOR_COST_INDEX_YOY">"c7465"</definedName>
    <definedName name="IQ_UNIT_LABOR_COST_INDEX_YOY_FC">"c8345"</definedName>
    <definedName name="IQ_UNLEVERED_FCF">"c1908"</definedName>
    <definedName name="IQ_UNPAID_CLAIMS">"c1330"</definedName>
    <definedName name="IQ_UNPROFITABLE_INSTITUTIONS_FDIC">"c6722"</definedName>
    <definedName name="IQ_UNREALIZED_GAIN">"c1619"</definedName>
    <definedName name="IQ_UNSECURED_COMMITMENTS_COMMERCIAL_RE_UNUSED_FFIEC">"c13246"</definedName>
    <definedName name="IQ_UNSECURED_DEBT">"c2548"</definedName>
    <definedName name="IQ_UNSECURED_DEBT_PCT">"c2549"</definedName>
    <definedName name="IQ_UNUSED_LOAN_COMMITMENTS_FDIC">"c6368"</definedName>
    <definedName name="IQ_UNUSUAL_EXP">"c1456"</definedName>
    <definedName name="IQ_US_ADDRESS_LEASE_FIN_REC_FFIEC">"c13624"</definedName>
    <definedName name="IQ_US_AGENCY_OBLIG_FFIEC">"c12779"</definedName>
    <definedName name="IQ_US_AGENCY_OBLIG_TRADING_DOM_FFIEC">"c12919"</definedName>
    <definedName name="IQ_US_AGENCY_OBLIG_TRADING_FFIEC">"c12814"</definedName>
    <definedName name="IQ_US_AGENCY_OBLIGATIONS_AVAIL_SALE_FFIEC">"c12793"</definedName>
    <definedName name="IQ_US_BRANCHES_FOREIGN_BANK_LOANS_FDIC">"c6435"</definedName>
    <definedName name="IQ_US_BRANCHES_FOREIGN_BANKS_FDIC">"c6390"</definedName>
    <definedName name="IQ_US_GAAP">"c1331"</definedName>
    <definedName name="IQ_US_GAAP_BASIC_EPS_EXCL">"c2984"</definedName>
    <definedName name="IQ_US_GAAP_BASIC_EPS_INCL">"c2982"</definedName>
    <definedName name="IQ_US_GAAP_BASIC_WEIGHT">"c2980"</definedName>
    <definedName name="IQ_US_GAAP_CA_ADJ">"c2925"</definedName>
    <definedName name="IQ_US_GAAP_CASH_FINAN">"c2945"</definedName>
    <definedName name="IQ_US_GAAP_CASH_FINAN_ADJ">"c2941"</definedName>
    <definedName name="IQ_US_GAAP_CASH_INVEST">"c2944"</definedName>
    <definedName name="IQ_US_GAAP_CASH_INVEST_ADJ">"c2940"</definedName>
    <definedName name="IQ_US_GAAP_CASH_OPER">"c2943"</definedName>
    <definedName name="IQ_US_GAAP_CASH_OPER_ADJ">"c2939"</definedName>
    <definedName name="IQ_US_GAAP_CL_ADJ">"c2927"</definedName>
    <definedName name="IQ_US_GAAP_COST_REV_ADJ">"c2951"</definedName>
    <definedName name="IQ_US_GAAP_DILUT_EPS_EXCL">"c2985"</definedName>
    <definedName name="IQ_US_GAAP_DILUT_EPS_INCL">"c2983"</definedName>
    <definedName name="IQ_US_GAAP_DILUT_NI">"c2979"</definedName>
    <definedName name="IQ_US_GAAP_DILUT_WEIGHT">"c2981"</definedName>
    <definedName name="IQ_US_GAAP_DO_ADJ">"c2959"</definedName>
    <definedName name="IQ_US_GAAP_EXTRA_ACC_ITEMS_ADJ">"c2958"</definedName>
    <definedName name="IQ_US_GAAP_INC_TAX_ADJ">"c2961"</definedName>
    <definedName name="IQ_US_GAAP_INTEREST_EXP_ADJ">"c2957"</definedName>
    <definedName name="IQ_US_GAAP_LIAB_LT_ADJ">"c2928"</definedName>
    <definedName name="IQ_US_GAAP_LIAB_TOTAL_LIAB">"c2933"</definedName>
    <definedName name="IQ_US_GAAP_MINORITY_INTEREST_IS_ADJ">"c2960"</definedName>
    <definedName name="IQ_US_GAAP_NCA_ADJ">"c2926"</definedName>
    <definedName name="IQ_US_GAAP_NET_CHANGE">"c2946"</definedName>
    <definedName name="IQ_US_GAAP_NET_CHANGE_ADJ">"c2942"</definedName>
    <definedName name="IQ_US_GAAP_NI">"c2976"</definedName>
    <definedName name="IQ_US_GAAP_NI_ADJ">"c2963"</definedName>
    <definedName name="IQ_US_GAAP_NI_AVAIL_INCL">"c2978"</definedName>
    <definedName name="IQ_US_GAAP_OTHER_ADJ_ADJ">"c2962"</definedName>
    <definedName name="IQ_US_GAAP_OTHER_NON_OPER_ADJ">"c2955"</definedName>
    <definedName name="IQ_US_GAAP_OTHER_OPER_ADJ">"c2954"</definedName>
    <definedName name="IQ_US_GAAP_RD_ADJ">"c2953"</definedName>
    <definedName name="IQ_US_GAAP_SGA_ADJ">"c2952"</definedName>
    <definedName name="IQ_US_GAAP_TOTAL_ASSETS">"c2931"</definedName>
    <definedName name="IQ_US_GAAP_TOTAL_EQUITY">"c2934"</definedName>
    <definedName name="IQ_US_GAAP_TOTAL_EQUITY_ADJ">"c2929"</definedName>
    <definedName name="IQ_US_GAAP_TOTAL_REV_ADJ">"c2950"</definedName>
    <definedName name="IQ_US_GAAP_TOTAL_UNUSUAL_ADJ">"c2956"</definedName>
    <definedName name="IQ_US_GOV_AGENCIES_FDIC">"c6395"</definedName>
    <definedName name="IQ_US_GOV_DEPOSITS_FDIC">"c6483"</definedName>
    <definedName name="IQ_US_GOV_ENTERPRISES_FDIC">"c6396"</definedName>
    <definedName name="IQ_US_GOV_NONCURRENT_LOANS_TOTAL_NONCURRENT_FDIC">"c6779"</definedName>
    <definedName name="IQ_US_GOV_NONTRANSACTION_ACCOUNTS_FDIC">"c6546"</definedName>
    <definedName name="IQ_US_GOV_OBLIGATIONS_FDIC">"c6299"</definedName>
    <definedName name="IQ_US_GOV_SECURITIES_FDIC">"c6297"</definedName>
    <definedName name="IQ_US_GOV_TOTAL_DEPOSITS_FDIC">"c6472"</definedName>
    <definedName name="IQ_US_GOV_TRANSACTION_ACCOUNTS_FDIC">"c6538"</definedName>
    <definedName name="IQ_US_INST_DUE_30_89_FFIEC">"c13268"</definedName>
    <definedName name="IQ_US_INST_DUE_90_FFIEC">"c13294"</definedName>
    <definedName name="IQ_US_INST_NON_ACCRUAL_FFIEC">"c13320"</definedName>
    <definedName name="IQ_US_SPONSORED_AGENCY_OBLIG_AVAIL_SALE_FFIEC">"c12794"</definedName>
    <definedName name="IQ_US_SPONSORED_AGENCY_OBLIG_FFIEC">"c12780"</definedName>
    <definedName name="IQ_US_TREASURY_SEC_AVAIL_SALE_FFIEC">"c12792"</definedName>
    <definedName name="IQ_US_TREASURY_SEC_TRADING_DOM_FFIEC">"c12918"</definedName>
    <definedName name="IQ_US_TREASURY_SEC_TRADING_FFIEC">"c12813"</definedName>
    <definedName name="IQ_US_TREASURY_SECURITIES_FDIC">"c6298"</definedName>
    <definedName name="IQ_US_TREASURY_SECURITIES_FFIEC">"c12778"</definedName>
    <definedName name="IQ_UTIL_PPE_NET">"c1620"</definedName>
    <definedName name="IQ_UTIL_REV">"c2091"</definedName>
    <definedName name="IQ_UV_PENSION_LIAB">"c1332"</definedName>
    <definedName name="IQ_VALUATION_ALLOWANCES_FDIC">"c6400"</definedName>
    <definedName name="IQ_VALUE_TRADED">"c1519"</definedName>
    <definedName name="IQ_VALUE_TRADED_LAST_3MTH">"c1530"</definedName>
    <definedName name="IQ_VALUE_TRADED_LAST_6MTH">"c1531"</definedName>
    <definedName name="IQ_VALUE_TRADED_LAST_MTH">"c1529"</definedName>
    <definedName name="IQ_VALUE_TRADED_LAST_WK">"c1528"</definedName>
    <definedName name="IQ_VALUE_TRADED_LAST_YR">"c1532"</definedName>
    <definedName name="IQ_VARIABLE_RATE_PREFERREDS_INT_SENSITIVITY_FFIEC">"c13096"</definedName>
    <definedName name="IQ_VC_REV_OPERATING_INC_FFIEC">"c13388"</definedName>
    <definedName name="IQ_VC_REVENUE_FDIC">"c6667"</definedName>
    <definedName name="IQ_VEHICLE_ASSEMBLIES_LIGHT">"c6905"</definedName>
    <definedName name="IQ_VEHICLE_ASSEMBLIES_LIGHT_APR">"c7565"</definedName>
    <definedName name="IQ_VEHICLE_ASSEMBLIES_LIGHT_APR_FC">"c8445"</definedName>
    <definedName name="IQ_VEHICLE_ASSEMBLIES_LIGHT_FC">"c7785"</definedName>
    <definedName name="IQ_VEHICLE_ASSEMBLIES_LIGHT_NEW">"c6925"</definedName>
    <definedName name="IQ_VEHICLE_ASSEMBLIES_LIGHT_NEW_APR">"c7585"</definedName>
    <definedName name="IQ_VEHICLE_ASSEMBLIES_LIGHT_NEW_APR_FC">"c8465"</definedName>
    <definedName name="IQ_VEHICLE_ASSEMBLIES_LIGHT_NEW_FC">"c7805"</definedName>
    <definedName name="IQ_VEHICLE_ASSEMBLIES_LIGHT_NEW_POP">"c7145"</definedName>
    <definedName name="IQ_VEHICLE_ASSEMBLIES_LIGHT_NEW_POP_FC">"c8025"</definedName>
    <definedName name="IQ_VEHICLE_ASSEMBLIES_LIGHT_NEW_YOY">"c7365"</definedName>
    <definedName name="IQ_VEHICLE_ASSEMBLIES_LIGHT_NEW_YOY_FC">"c8245"</definedName>
    <definedName name="IQ_VEHICLE_ASSEMBLIES_LIGHT_POP">"c7125"</definedName>
    <definedName name="IQ_VEHICLE_ASSEMBLIES_LIGHT_POP_FC">"c8005"</definedName>
    <definedName name="IQ_VEHICLE_ASSEMBLIES_LIGHT_YOY">"c7345"</definedName>
    <definedName name="IQ_VEHICLE_ASSEMBLIES_LIGHT_YOY_FC">"c8225"</definedName>
    <definedName name="IQ_VEHICLE_ASSEMBLIES_TOTAL">"c7020"</definedName>
    <definedName name="IQ_VEHICLE_ASSEMBLIES_TOTAL_APR">"c7680"</definedName>
    <definedName name="IQ_VEHICLE_ASSEMBLIES_TOTAL_APR_FC">"c8560"</definedName>
    <definedName name="IQ_VEHICLE_ASSEMBLIES_TOTAL_FC">"c7900"</definedName>
    <definedName name="IQ_VEHICLE_ASSEMBLIES_TOTAL_POP">"c7240"</definedName>
    <definedName name="IQ_VEHICLE_ASSEMBLIES_TOTAL_POP_FC">"c8120"</definedName>
    <definedName name="IQ_VEHICLE_ASSEMBLIES_TOTAL_YOY">"c7460"</definedName>
    <definedName name="IQ_VEHICLE_ASSEMBLIES_TOTAL_YOY_FC">"c8340"</definedName>
    <definedName name="IQ_VENTURE_CAPITAL_REVENUE_FFIEC">"c13010"</definedName>
    <definedName name="IQ_VIF_AFTER_COST_CAPITAL_COVERED">"c9966"</definedName>
    <definedName name="IQ_VIF_AFTER_COST_CAPITAL_GROUP">"c9952"</definedName>
    <definedName name="IQ_VIF_BEFORE_COST_CAPITAL_COVERED">"c9964"</definedName>
    <definedName name="IQ_VIF_BEFORE_COST_CAPITAL_GROUP">"c9950"</definedName>
    <definedName name="IQ_VOL_LAST_3MTH">"c1525"</definedName>
    <definedName name="IQ_VOL_LAST_6MTH">"c1526"</definedName>
    <definedName name="IQ_VOL_LAST_MTH">"c1524"</definedName>
    <definedName name="IQ_VOL_LAST_WK">"c1523"</definedName>
    <definedName name="IQ_VOL_LAST_YR">"c1527"</definedName>
    <definedName name="IQ_VOLATILE_LIABILITIES_FDIC">"c6364"</definedName>
    <definedName name="IQ_VOLUME">"c1333"</definedName>
    <definedName name="IQ_VWAP">"c13514"</definedName>
    <definedName name="IQ_WARRANTS_BEG_OS">"c2698"</definedName>
    <definedName name="IQ_WARRANTS_CANCELLED">"c2701"</definedName>
    <definedName name="IQ_WARRANTS_END_OS">"c2702"</definedName>
    <definedName name="IQ_WARRANTS_EXERCISED">"c2700"</definedName>
    <definedName name="IQ_WARRANTS_ISSUED">"c2699"</definedName>
    <definedName name="IQ_WARRANTS_STRIKE_PRICE_ISSUED">"c2704"</definedName>
    <definedName name="IQ_WARRANTS_STRIKE_PRICE_OS">"c2703"</definedName>
    <definedName name="IQ_WEEK">50000</definedName>
    <definedName name="IQ_WEIGHTED_AVG_PRICE">"c1334"</definedName>
    <definedName name="IQ_WHOLESALE_INVENTORIES">"c7027"</definedName>
    <definedName name="IQ_WHOLESALE_INVENTORIES_APR">"c7687"</definedName>
    <definedName name="IQ_WHOLESALE_INVENTORIES_APR_FC">"c8567"</definedName>
    <definedName name="IQ_WHOLESALE_INVENTORIES_FC">"c7907"</definedName>
    <definedName name="IQ_WHOLESALE_INVENTORIES_POP">"c7247"</definedName>
    <definedName name="IQ_WHOLESALE_INVENTORIES_POP_FC">"c8127"</definedName>
    <definedName name="IQ_WHOLESALE_INVENTORIES_YOY">"c7467"</definedName>
    <definedName name="IQ_WHOLESALE_INVENTORIES_YOY_FC">"c8347"</definedName>
    <definedName name="IQ_WHOLESALE_IS_RATIO">"c7026"</definedName>
    <definedName name="IQ_WHOLESALE_IS_RATIO_FC">"c7906"</definedName>
    <definedName name="IQ_WHOLESALE_IS_RATIO_POP">"c7246"</definedName>
    <definedName name="IQ_WHOLESALE_IS_RATIO_POP_FC">"c8126"</definedName>
    <definedName name="IQ_WHOLESALE_IS_RATIO_YOY">"c7466"</definedName>
    <definedName name="IQ_WHOLESALE_IS_RATIO_YOY_FC">"c8346"</definedName>
    <definedName name="IQ_WHOLESALE_SALES">"c7028"</definedName>
    <definedName name="IQ_WHOLESALE_SALES_APR">"c7688"</definedName>
    <definedName name="IQ_WHOLESALE_SALES_APR_FC">"c8568"</definedName>
    <definedName name="IQ_WHOLESALE_SALES_FC">"c7908"</definedName>
    <definedName name="IQ_WHOLESALE_SALES_INDEX">"c7029"</definedName>
    <definedName name="IQ_WHOLESALE_SALES_INDEX_APR">"c7689"</definedName>
    <definedName name="IQ_WHOLESALE_SALES_INDEX_APR_FC">"c8569"</definedName>
    <definedName name="IQ_WHOLESALE_SALES_INDEX_FC">"c7909"</definedName>
    <definedName name="IQ_WHOLESALE_SALES_INDEX_POP">"c7249"</definedName>
    <definedName name="IQ_WHOLESALE_SALES_INDEX_POP_FC">"c8129"</definedName>
    <definedName name="IQ_WHOLESALE_SALES_INDEX_YOY">"c7469"</definedName>
    <definedName name="IQ_WHOLESALE_SALES_INDEX_YOY_FC">"c8349"</definedName>
    <definedName name="IQ_WHOLESALE_SALES_POP">"c7248"</definedName>
    <definedName name="IQ_WHOLESALE_SALES_POP_FC">"c8128"</definedName>
    <definedName name="IQ_WHOLESALE_SALES_YOY">"c7468"</definedName>
    <definedName name="IQ_WHOLESALE_SALES_YOY_FC">"c8348"</definedName>
    <definedName name="IQ_WIP_INV">"c1335"</definedName>
    <definedName name="IQ_WORKING_CAP">"c3494"</definedName>
    <definedName name="IQ_WORKMEN_WRITTEN">"c1336"</definedName>
    <definedName name="IQ_WRITTEN_OPTION_CONTRACTS_FDIC">"c6509"</definedName>
    <definedName name="IQ_WRITTEN_OPTION_CONTRACTS_FX_RISK_FDIC">"c6514"</definedName>
    <definedName name="IQ_WRITTEN_OPTION_CONTRACTS_NON_FX_IR_FDIC">"c6519"</definedName>
    <definedName name="IQ_XDIV_DATE">"c2104"</definedName>
    <definedName name="IQ_YEAR_FOUNDED">"c6793"</definedName>
    <definedName name="IQ_YEARHIGH">"c1337"</definedName>
    <definedName name="IQ_YEARHIGH_DATE">"c2250"</definedName>
    <definedName name="IQ_YEARLOW">"c1338"</definedName>
    <definedName name="IQ_YEARLOW_DATE">"c2251"</definedName>
    <definedName name="IQ_YIELD_FED_FUNDS_SOLD_FFIEC">"c13487"</definedName>
    <definedName name="IQ_YIELD_TRADING_ASSETS_FFIEC">"c13488"</definedName>
    <definedName name="IQ_YTD">3000</definedName>
    <definedName name="IQ_Z_SCORE">"c1339"</definedName>
    <definedName name="isr.bancario">#REF!</definedName>
    <definedName name="ISRANUAL">#REF!</definedName>
    <definedName name="IVA">#REF!</definedName>
    <definedName name="j">#REF!</definedName>
    <definedName name="jj">38516.7580439815</definedName>
    <definedName name="JUL">#REF!</definedName>
    <definedName name="JULIO">#REF!</definedName>
    <definedName name="JUN">#REF!</definedName>
    <definedName name="jun_00">#REF!</definedName>
    <definedName name="jun_96">#REF!</definedName>
    <definedName name="JUNIO">#REF!</definedName>
    <definedName name="koko" localSheetId="10">{"DEPN1",#N/A,TRUE,"depn";"DEPN2",#N/A,TRUE,"depn";"ACT1",#N/A,TRUE,"moact";"ACT2",#N/A,TRUE,"moact";"iva1",#N/A,TRUE,"moiva";"RVAS1",#N/A,TRUE,"rvas";"RVAS2",#N/A,TRUE,"rvas";"NODED",#N/A,TRUE,"noded"}</definedName>
    <definedName name="koko" localSheetId="12">{"DEPN1",#N/A,TRUE,"depn";"DEPN2",#N/A,TRUE,"depn";"ACT1",#N/A,TRUE,"moact";"ACT2",#N/A,TRUE,"moact";"iva1",#N/A,TRUE,"moiva";"RVAS1",#N/A,TRUE,"rvas";"RVAS2",#N/A,TRUE,"rvas";"NODED",#N/A,TRUE,"noded"}</definedName>
    <definedName name="koko" localSheetId="11">{"DEPN1",#N/A,TRUE,"depn";"DEPN2",#N/A,TRUE,"depn";"ACT1",#N/A,TRUE,"moact";"ACT2",#N/A,TRUE,"moact";"iva1",#N/A,TRUE,"moiva";"RVAS1",#N/A,TRUE,"rvas";"RVAS2",#N/A,TRUE,"rvas";"NODED",#N/A,TRUE,"noded"}</definedName>
    <definedName name="koko">{"DEPN1",#N/A,TRUE,"depn";"DEPN2",#N/A,TRUE,"depn";"ACT1",#N/A,TRUE,"moact";"ACT2",#N/A,TRUE,"moact";"iva1",#N/A,TRUE,"moiva";"RVAS1",#N/A,TRUE,"rvas";"RVAS2",#N/A,TRUE,"rvas";"NODED",#N/A,TRUE,"noded"}</definedName>
    <definedName name="kyd.ChngCell.01.">#REF!</definedName>
    <definedName name="kyd.CounterLimitCell.01.">"x"</definedName>
    <definedName name="kyd.Dim.01.">"tm1serv:company"</definedName>
    <definedName name="kyd.ElementList.01.">#REF!</definedName>
    <definedName name="kyd.ElementType.01.">1</definedName>
    <definedName name="kyd.ItemType.01.">2</definedName>
    <definedName name="kyd.MacroAtEnd.">""</definedName>
    <definedName name="kyd.MacroEachCycle.">""</definedName>
    <definedName name="kyd.MacroEndOfEachCycle.">""</definedName>
    <definedName name="kyd.NumLevels.01.">999</definedName>
    <definedName name="kyd.PanicStop.">FALSE</definedName>
    <definedName name="kyd.ParentName.01.">""</definedName>
    <definedName name="kyd.PreScreenData.">FALSE</definedName>
    <definedName name="kyd.PrintParent.01.">TRUE</definedName>
    <definedName name="kyd.PrintStdWhen.">1</definedName>
    <definedName name="kyd.SaveAsFile.">FALSE</definedName>
    <definedName name="kyd.SelectString.01.">"*"</definedName>
    <definedName name="kyd.StdSortHide.">FALSE</definedName>
    <definedName name="l">#REF!</definedName>
    <definedName name="LI">#REF!</definedName>
    <definedName name="Libro">"CG"</definedName>
    <definedName name="limcount">1</definedName>
    <definedName name="LinkedFiles">1</definedName>
    <definedName name="lll" localSheetId="10">{#N/A,#N/A,FALSE,"Aging Summary";#N/A,#N/A,FALSE,"Ratio Analysis";#N/A,#N/A,FALSE,"Test 120 Day Accts";#N/A,#N/A,FALSE,"Tickmarks"}</definedName>
    <definedName name="lll" localSheetId="12">{#N/A,#N/A,FALSE,"Aging Summary";#N/A,#N/A,FALSE,"Ratio Analysis";#N/A,#N/A,FALSE,"Test 120 Day Accts";#N/A,#N/A,FALSE,"Tickmarks"}</definedName>
    <definedName name="lll" localSheetId="11">{#N/A,#N/A,FALSE,"Aging Summary";#N/A,#N/A,FALSE,"Ratio Analysis";#N/A,#N/A,FALSE,"Test 120 Day Accts";#N/A,#N/A,FALSE,"Tickmarks"}</definedName>
    <definedName name="lll">{#N/A,#N/A,FALSE,"Aging Summary";#N/A,#N/A,FALSE,"Ratio Analysis";#N/A,#N/A,FALSE,"Test 120 Day Accts";#N/A,#N/A,FALSE,"Tickmarks"}</definedName>
    <definedName name="majun">#REF!</definedName>
    <definedName name="majun_1">#REF!</definedName>
    <definedName name="mano">#REF!</definedName>
    <definedName name="MAQUINARIA">#REF!</definedName>
    <definedName name="maquinaria.y.equipo">#REF!</definedName>
    <definedName name="maquinaria.y.equipo.arrendamiento.financiero">#REF!</definedName>
    <definedName name="maquinaria.y.equipo.arrendamiento.financiero.impac">#REF!</definedName>
    <definedName name="maquinaria.y.equipo.impac">#REF!</definedName>
    <definedName name="MAR">#REF!</definedName>
    <definedName name="MARZO">#REF!</definedName>
    <definedName name="MAY">#REF!</definedName>
    <definedName name="MAYO">#REF!</definedName>
    <definedName name="MB" localSheetId="10">{"BALGRAL",#N/A,FALSE,"BALANCE GRAL";"EDORES",#N/A,FALSE,"EDO RDOS"}</definedName>
    <definedName name="MB" localSheetId="12">{"BALGRAL",#N/A,FALSE,"BALANCE GRAL";"EDORES",#N/A,FALSE,"EDO RDOS"}</definedName>
    <definedName name="MB" localSheetId="11">{"BALGRAL",#N/A,FALSE,"BALANCE GRAL";"EDORES",#N/A,FALSE,"EDO RDOS"}</definedName>
    <definedName name="MB">{"BALGRAL",#N/A,FALSE,"BALANCE GRAL";"EDORES",#N/A,FALSE,"EDO RDOS"}</definedName>
    <definedName name="MBA" localSheetId="10">{"BALGRAL",#N/A,FALSE,"BALANCE GRAL";"EDORES",#N/A,FALSE,"EDO RDOS"}</definedName>
    <definedName name="MBA" localSheetId="12">{"BALGRAL",#N/A,FALSE,"BALANCE GRAL";"EDORES",#N/A,FALSE,"EDO RDOS"}</definedName>
    <definedName name="MBA" localSheetId="11">{"BALGRAL",#N/A,FALSE,"BALANCE GRAL";"EDORES",#N/A,FALSE,"EDO RDOS"}</definedName>
    <definedName name="MBA">{"BALGRAL",#N/A,FALSE,"BALANCE GRAL";"EDORES",#N/A,FALSE,"EDO RDOS"}</definedName>
    <definedName name="MBAB" localSheetId="10">{"BALGRAL",#N/A,FALSE,"BALANCE GRAL";"EDORES",#N/A,FALSE,"EDO RDOS"}</definedName>
    <definedName name="MBAB" localSheetId="12">{"BALGRAL",#N/A,FALSE,"BALANCE GRAL";"EDORES",#N/A,FALSE,"EDO RDOS"}</definedName>
    <definedName name="MBAB" localSheetId="11">{"BALGRAL",#N/A,FALSE,"BALANCE GRAL";"EDORES",#N/A,FALSE,"EDO RDOS"}</definedName>
    <definedName name="MBAB">{"BALGRAL",#N/A,FALSE,"BALANCE GRAL";"EDORES",#N/A,FALSE,"EDO RDOS"}</definedName>
    <definedName name="MES">#REF!</definedName>
    <definedName name="MESES">#REF!</definedName>
    <definedName name="MESESEJ">#REF!</definedName>
    <definedName name="MIL">1000</definedName>
    <definedName name="MILAGRO370" localSheetId="10">{#N/A,#N/A,FALSE,"Aging Summary";#N/A,#N/A,FALSE,"Ratio Analysis";#N/A,#N/A,FALSE,"Test 120 Day Accts";#N/A,#N/A,FALSE,"Tickmarks"}</definedName>
    <definedName name="MILAGRO370" localSheetId="12">{#N/A,#N/A,FALSE,"Aging Summary";#N/A,#N/A,FALSE,"Ratio Analysis";#N/A,#N/A,FALSE,"Test 120 Day Accts";#N/A,#N/A,FALSE,"Tickmarks"}</definedName>
    <definedName name="MILAGRO370" localSheetId="11">{#N/A,#N/A,FALSE,"Aging Summary";#N/A,#N/A,FALSE,"Ratio Analysis";#N/A,#N/A,FALSE,"Test 120 Day Accts";#N/A,#N/A,FALSE,"Tickmarks"}</definedName>
    <definedName name="MILAGRO370">{#N/A,#N/A,FALSE,"Aging Summary";#N/A,#N/A,FALSE,"Ratio Analysis";#N/A,#N/A,FALSE,"Test 120 Day Accts";#N/A,#N/A,FALSE,"Tickmarks"}</definedName>
    <definedName name="MNNN">#REF!</definedName>
    <definedName name="Mobiliario">#REF!</definedName>
    <definedName name="mobiliario.y.equipo">#REF!</definedName>
    <definedName name="mobiliario.y.equipo.impac">#REF!</definedName>
    <definedName name="Moneda">"*"</definedName>
    <definedName name="Moneda_">0</definedName>
    <definedName name="Monterrey__N.L.">#REF!</definedName>
    <definedName name="MUEBLES">#REF!</definedName>
    <definedName name="mzo01_1">#REF!</definedName>
    <definedName name="N">#REF!</definedName>
    <definedName name="NE">#REF!</definedName>
    <definedName name="nominas">#REF!</definedName>
    <definedName name="nominas_1">#REF!</definedName>
    <definedName name="NOV">#REF!</definedName>
    <definedName name="NOVIEMBRE">#REF!</definedName>
    <definedName name="NUMDIAS">#REF!</definedName>
    <definedName name="NUMDIAS_1">#REF!</definedName>
    <definedName name="NumofGrpAccts">1</definedName>
    <definedName name="NvsASD">"V2002-09-30"</definedName>
    <definedName name="NvsAutoDrillOk">"VN"</definedName>
    <definedName name="NvsElapsedTime">0.0002362268496654</definedName>
    <definedName name="NvsEndTime">37543.4589084491</definedName>
    <definedName name="NvsInstSpec">"%"</definedName>
    <definedName name="NvsLayoutType">"M3"</definedName>
    <definedName name="NvsPanelEffdt">"V1990-01-01"</definedName>
    <definedName name="NvsPanelSetid">"VCPXSA"</definedName>
    <definedName name="NvsReqBU">"VS0100"</definedName>
    <definedName name="NvsReqBUOnly">"VY"</definedName>
    <definedName name="NvsTransLed">"VN"</definedName>
    <definedName name="NvsTreeASD">"V2002-09-30"</definedName>
    <definedName name="NvsValTbl.ACCOUNT">"GL_ACCOUNT_TBL"</definedName>
    <definedName name="NvsValTbl.BUSINESS_UNIT">"BUS_UNIT_TBL_GL"</definedName>
    <definedName name="O">#REF!</definedName>
    <definedName name="OCT">#REF!</definedName>
    <definedName name="OCTUBRE">#REF!</definedName>
    <definedName name="OP">#REF!</definedName>
    <definedName name="otros.ingresos.resumen">#REF!</definedName>
    <definedName name="P">#REF!</definedName>
    <definedName name="p1.15">#REF!</definedName>
    <definedName name="PAGOS">#REF!</definedName>
    <definedName name="pagos.provs.impac">#REF!</definedName>
    <definedName name="pagos.provs.impac.resumen">#REF!</definedName>
    <definedName name="pagos.provs.isr">#REF!</definedName>
    <definedName name="pagos.provs.resumen">#REF!</definedName>
    <definedName name="PERDIDAS">#REF!</definedName>
    <definedName name="pérdidas.fiscales">#REF!</definedName>
    <definedName name="PExtra">"Normal"</definedName>
    <definedName name="PExtra_">0</definedName>
    <definedName name="PISR">#REF!</definedName>
    <definedName name="PMeses">"SI"</definedName>
    <definedName name="Ponderaciones" localSheetId="10">{#N/A,#N/A,FALSE,"Aging Summary";#N/A,#N/A,FALSE,"Ratio Analysis";#N/A,#N/A,FALSE,"Test 120 Day Accts";#N/A,#N/A,FALSE,"Tickmarks"}</definedName>
    <definedName name="Ponderaciones" localSheetId="12">{#N/A,#N/A,FALSE,"Aging Summary";#N/A,#N/A,FALSE,"Ratio Analysis";#N/A,#N/A,FALSE,"Test 120 Day Accts";#N/A,#N/A,FALSE,"Tickmarks"}</definedName>
    <definedName name="Ponderaciones" localSheetId="11">{#N/A,#N/A,FALSE,"Aging Summary";#N/A,#N/A,FALSE,"Ratio Analysis";#N/A,#N/A,FALSE,"Test 120 Day Accts";#N/A,#N/A,FALSE,"Tickmarks"}</definedName>
    <definedName name="Ponderaciones">{#N/A,#N/A,FALSE,"Aging Summary";#N/A,#N/A,FALSE,"Ratio Analysis";#N/A,#N/A,FALSE,"Test 120 Day Accts";#N/A,#N/A,FALSE,"Tickmarks"}</definedName>
    <definedName name="PORCIENTOS">#REF!</definedName>
    <definedName name="pp2006mc">#REF!</definedName>
    <definedName name="Ppto2005">#REF!</definedName>
    <definedName name="promedio.activo.fijo.y.diferido">#REF!</definedName>
    <definedName name="propiedades1">3</definedName>
    <definedName name="Prov_ISR">#REF!</definedName>
    <definedName name="PROVABR">#REF!</definedName>
    <definedName name="PROVAGO">#REF!</definedName>
    <definedName name="PROVDIC">#REF!</definedName>
    <definedName name="PROVENE">#REF!</definedName>
    <definedName name="PROVFEB">#REF!</definedName>
    <definedName name="PROVJUL">#REF!</definedName>
    <definedName name="PROVJUN">#REF!</definedName>
    <definedName name="PROVMAY">#REF!</definedName>
    <definedName name="PROVMZO">#REF!</definedName>
    <definedName name="PROVNOV">#REF!</definedName>
    <definedName name="PROVOCT">#REF!</definedName>
    <definedName name="PROVSEP">#REF!</definedName>
    <definedName name="PRY">"*"</definedName>
    <definedName name="RDOSGESTIONALDIC2000" localSheetId="10">{"BALGRAL",#N/A,FALSE,"BALANCE GRAL";"EDORES",#N/A,FALSE,"EDO RDOS"}</definedName>
    <definedName name="RDOSGESTIONALDIC2000" localSheetId="12">{"BALGRAL",#N/A,FALSE,"BALANCE GRAL";"EDORES",#N/A,FALSE,"EDO RDOS"}</definedName>
    <definedName name="RDOSGESTIONALDIC2000" localSheetId="11">{"BALGRAL",#N/A,FALSE,"BALANCE GRAL";"EDORES",#N/A,FALSE,"EDO RDOS"}</definedName>
    <definedName name="RDOSGESTIONALDIC2000">{"BALGRAL",#N/A,FALSE,"BALANCE GRAL";"EDORES",#N/A,FALSE,"EDO RDOS"}</definedName>
    <definedName name="RDOSGETSINLDIC2000B" localSheetId="10">{"BALGRAL",#N/A,FALSE,"BALANCE GRAL";"EDORES",#N/A,FALSE,"EDO RDOS"}</definedName>
    <definedName name="RDOSGETSINLDIC2000B" localSheetId="12">{"BALGRAL",#N/A,FALSE,"BALANCE GRAL";"EDORES",#N/A,FALSE,"EDO RDOS"}</definedName>
    <definedName name="RDOSGETSINLDIC2000B" localSheetId="11">{"BALGRAL",#N/A,FALSE,"BALANCE GRAL";"EDORES",#N/A,FALSE,"EDO RDOS"}</definedName>
    <definedName name="RDOSGETSINLDIC2000B">{"BALGRAL",#N/A,FALSE,"BALANCE GRAL";"EDORES",#N/A,FALSE,"EDO RDOS"}</definedName>
    <definedName name="REDUC1">#REF!</definedName>
    <definedName name="REDUC2">#REF!</definedName>
    <definedName name="REDUC3">#REF!</definedName>
    <definedName name="REDUC4">#REF!</definedName>
    <definedName name="REDUC5">#REF!</definedName>
    <definedName name="REDUC6">#REF!</definedName>
    <definedName name="Ref_1">#REF!</definedName>
    <definedName name="Ref_10">#REF!</definedName>
    <definedName name="Ref_11">#REF!</definedName>
    <definedName name="Ref_12">#REF!</definedName>
    <definedName name="Ref_13">#REF!</definedName>
    <definedName name="Ref_14">#REF!</definedName>
    <definedName name="Ref_15">#REF!</definedName>
    <definedName name="Ref_16">#REF!</definedName>
    <definedName name="Ref_17">#REF!</definedName>
    <definedName name="Ref_18">#REF!</definedName>
    <definedName name="Ref_19">#REF!</definedName>
    <definedName name="Ref_2">#REF!</definedName>
    <definedName name="Ref_20">#REF!</definedName>
    <definedName name="Ref_21">#REF!</definedName>
    <definedName name="Ref_23">#REF!</definedName>
    <definedName name="Ref_24">#REF!</definedName>
    <definedName name="Ref_27">#REF!</definedName>
    <definedName name="Ref_3">#REF!</definedName>
    <definedName name="Ref_32">#REF!</definedName>
    <definedName name="Ref_34">#REF!</definedName>
    <definedName name="Ref_37">#REF!</definedName>
    <definedName name="Ref_4">#REF!</definedName>
    <definedName name="Ref_5">#REF!</definedName>
    <definedName name="Ref_6">#REF!</definedName>
    <definedName name="Ref_7">#REF!</definedName>
    <definedName name="Ref_8">#REF!</definedName>
    <definedName name="Ref_9">#REF!</definedName>
    <definedName name="RES">#REF!</definedName>
    <definedName name="RESDMN">#REF!</definedName>
    <definedName name="RESID">#REF!</definedName>
    <definedName name="resultado.fiscal">#REF!</definedName>
    <definedName name="REVMAQU.">#REF!</definedName>
    <definedName name="REVTERRENO">#REF!</definedName>
    <definedName name="rosas">#REF!</definedName>
    <definedName name="RowLevel">1</definedName>
    <definedName name="Rwvu.Presentation.">#REF!,#REF!,#REF!,#REF!,#REF!</definedName>
    <definedName name="Rwvu.provision.">#REF!,#REF!,#REF!,#REF!</definedName>
    <definedName name="Rwvu.reserve._.analysis.">#REF!,#REF!,#REF!,#REF!</definedName>
    <definedName name="Rwvu.Wty._.accrual._.summary.">#REF!,#REF!,#REF!,#REF!</definedName>
    <definedName name="S">#REF!</definedName>
    <definedName name="SA">#REF!</definedName>
    <definedName name="SANDRA">#REF!</definedName>
    <definedName name="sdfsadfafsadf">#REF!</definedName>
    <definedName name="SDOPROABR">#REF!</definedName>
    <definedName name="SDOPROAGO">#REF!</definedName>
    <definedName name="SDOPRODIC">#REF!</definedName>
    <definedName name="SDOPROENE">#REF!</definedName>
    <definedName name="SDOPROFEB">#REF!</definedName>
    <definedName name="SDOPROJUL">#REF!</definedName>
    <definedName name="SDOPROJUN">#REF!</definedName>
    <definedName name="SDOPROMAY">#REF!</definedName>
    <definedName name="SDOPROMZO">#REF!</definedName>
    <definedName name="SDOPRONOV">#REF!</definedName>
    <definedName name="SDOPROOCT">#REF!</definedName>
    <definedName name="SDOPROSEP">#REF!</definedName>
    <definedName name="sencount">1</definedName>
    <definedName name="SEP">#REF!</definedName>
    <definedName name="SEPTIEMBRE">#REF!</definedName>
    <definedName name="SIB" localSheetId="10">{"BALGRAL",#N/A,FALSE,"BALANCE GRAL";"EDORES",#N/A,FALSE,"EDO RDOS"}</definedName>
    <definedName name="SIB" localSheetId="12">{"BALGRAL",#N/A,FALSE,"BALANCE GRAL";"EDORES",#N/A,FALSE,"EDO RDOS"}</definedName>
    <definedName name="SIB" localSheetId="11">{"BALGRAL",#N/A,FALSE,"BALANCE GRAL";"EDORES",#N/A,FALSE,"EDO RDOS"}</definedName>
    <definedName name="SIB">{"BALGRAL",#N/A,FALSE,"BALANCE GRAL";"EDORES",#N/A,FALSE,"EDO RDOS"}</definedName>
    <definedName name="SINO">#REF!</definedName>
    <definedName name="SMGDF">#REF!</definedName>
    <definedName name="ssae">#REF!</definedName>
    <definedName name="strange" localSheetId="10">{"Cons",#N/A,FALSE,"Balance Sheet";"AL",#N/A,FALSE,"Balance Sheet";"Hldgs",#N/A,FALSE,"Balance Sheet"}</definedName>
    <definedName name="strange" localSheetId="12">{"Cons",#N/A,FALSE,"Balance Sheet";"AL",#N/A,FALSE,"Balance Sheet";"Hldgs",#N/A,FALSE,"Balance Sheet"}</definedName>
    <definedName name="strange" localSheetId="11">{"Cons",#N/A,FALSE,"Balance Sheet";"AL",#N/A,FALSE,"Balance Sheet";"Hldgs",#N/A,FALSE,"Balance Sheet"}</definedName>
    <definedName name="strange">{"Cons",#N/A,FALSE,"Balance Sheet";"AL",#N/A,FALSE,"Balance Sheet";"Hldgs",#N/A,FALSE,"Balance Sheet"}</definedName>
    <definedName name="stupdi" localSheetId="10">{"Cons",#N/A,FALSE,"Balance Sheet";"AL",#N/A,FALSE,"Balance Sheet";"Hldgs",#N/A,FALSE,"Balance Sheet"}</definedName>
    <definedName name="stupdi" localSheetId="12">{"Cons",#N/A,FALSE,"Balance Sheet";"AL",#N/A,FALSE,"Balance Sheet";"Hldgs",#N/A,FALSE,"Balance Sheet"}</definedName>
    <definedName name="stupdi" localSheetId="11">{"Cons",#N/A,FALSE,"Balance Sheet";"AL",#N/A,FALSE,"Balance Sheet";"Hldgs",#N/A,FALSE,"Balance Sheet"}</definedName>
    <definedName name="stupdi">{"Cons",#N/A,FALSE,"Balance Sheet";"AL",#N/A,FALSE,"Balance Sheet";"Hldgs",#N/A,FALSE,"Balance Sheet"}</definedName>
    <definedName name="stupid" localSheetId="10">{"ConsL",#N/A,FALSE,"Balance Sheet (Lenders)";"ALL",#N/A,FALSE,"Balance Sheet (Lenders)";"CPTL",#N/A,FALSE,"Balance Sheet (Lenders)"}</definedName>
    <definedName name="stupid" localSheetId="12">{"ConsL",#N/A,FALSE,"Balance Sheet (Lenders)";"ALL",#N/A,FALSE,"Balance Sheet (Lenders)";"CPTL",#N/A,FALSE,"Balance Sheet (Lenders)"}</definedName>
    <definedName name="stupid" localSheetId="11">{"ConsL",#N/A,FALSE,"Balance Sheet (Lenders)";"ALL",#N/A,FALSE,"Balance Sheet (Lenders)";"CPTL",#N/A,FALSE,"Balance Sheet (Lenders)"}</definedName>
    <definedName name="stupid">{"ConsL",#N/A,FALSE,"Balance Sheet (Lenders)";"ALL",#N/A,FALSE,"Balance Sheet (Lenders)";"CPTL",#N/A,FALSE,"Balance Sheet (Lenders)"}</definedName>
    <definedName name="SUBSIDIO">#REF!</definedName>
    <definedName name="SUCURSALBG" localSheetId="10">{"BALGRAL",#N/A,FALSE,"BALANCE GRAL";"EDORES",#N/A,FALSE,"EDO RDOS"}</definedName>
    <definedName name="SUCURSALBG" localSheetId="12">{"BALGRAL",#N/A,FALSE,"BALANCE GRAL";"EDORES",#N/A,FALSE,"EDO RDOS"}</definedName>
    <definedName name="SUCURSALBG" localSheetId="11">{"BALGRAL",#N/A,FALSE,"BALANCE GRAL";"EDORES",#N/A,FALSE,"EDO RDOS"}</definedName>
    <definedName name="SUCURSALBG">{"BALGRAL",#N/A,FALSE,"BALANCE GRAL";"EDORES",#N/A,FALSE,"EDO RDOS"}</definedName>
    <definedName name="SUCURSALBGB" localSheetId="10">{"BALGRAL",#N/A,FALSE,"BALANCE GRAL";"EDORES",#N/A,FALSE,"EDO RDOS"}</definedName>
    <definedName name="SUCURSALBGB" localSheetId="12">{"BALGRAL",#N/A,FALSE,"BALANCE GRAL";"EDORES",#N/A,FALSE,"EDO RDOS"}</definedName>
    <definedName name="SUCURSALBGB" localSheetId="11">{"BALGRAL",#N/A,FALSE,"BALANCE GRAL";"EDORES",#N/A,FALSE,"EDO RDOS"}</definedName>
    <definedName name="SUCURSALBGB">{"BALGRAL",#N/A,FALSE,"BALANCE GRAL";"EDORES",#N/A,FALSE,"EDO RDOS"}</definedName>
    <definedName name="TA1_1">#REF!</definedName>
    <definedName name="TA1_3">#REF!</definedName>
    <definedName name="TA1_5">#REF!</definedName>
    <definedName name="TA1_6">#REF!</definedName>
    <definedName name="TA2_1">#REF!</definedName>
    <definedName name="TA2_3">#REF!</definedName>
    <definedName name="TA2_5">#REF!</definedName>
    <definedName name="TA2_6">#REF!</definedName>
    <definedName name="TA3_1">#REF!</definedName>
    <definedName name="TA3_3">#REF!</definedName>
    <definedName name="TA3_5">#REF!</definedName>
    <definedName name="TA3_6">#REF!</definedName>
    <definedName name="TABLA2">#REF!</definedName>
    <definedName name="TABLA2_1">#REF!</definedName>
    <definedName name="TABREPECO">#REF!</definedName>
    <definedName name="TARIFA">#REF!</definedName>
    <definedName name="tarifa.113">#REF!</definedName>
    <definedName name="tarifa.114">#REF!</definedName>
    <definedName name="Tarifa114">#REF!</definedName>
    <definedName name="TARIFA141">#REF!</definedName>
    <definedName name="TARIFA141A">#REF!</definedName>
    <definedName name="Tarifa80">#REF!</definedName>
    <definedName name="Tarifa80a">#REF!</definedName>
    <definedName name="TARIFA80APT">#REF!</definedName>
    <definedName name="TARIFA80B">#REF!</definedName>
    <definedName name="TARIFA80PT">#REF!</definedName>
    <definedName name="Tarifa86">#REF!</definedName>
    <definedName name="Tarifa86abril">#REF!</definedName>
    <definedName name="Tarifa86sub">#REF!</definedName>
    <definedName name="Tarifa86subabril">#REF!</definedName>
    <definedName name="TARIFAS">#REF!</definedName>
    <definedName name="TBdbName">"01731F15FDBD4DDDB4116344CAC68A58.mdb"</definedName>
    <definedName name="Tenencia1">#REF!</definedName>
    <definedName name="Tenencia2">#REF!</definedName>
    <definedName name="TERRENO">#REF!</definedName>
    <definedName name="TextRefCopy1">#REF!</definedName>
    <definedName name="TextRefCopy10">#REF!</definedName>
    <definedName name="TextRefCopy11">#REF!</definedName>
    <definedName name="TextRefCopy12">#REF!</definedName>
    <definedName name="TextRefCopy13">#REF!</definedName>
    <definedName name="TextRefCopy17">#REF!</definedName>
    <definedName name="TextRefCopy18">#REF!</definedName>
    <definedName name="TextRefCopy19">#REF!</definedName>
    <definedName name="TextRefCopy2">#REF!</definedName>
    <definedName name="TextRefCopy20">#REF!</definedName>
    <definedName name="TextRefCopy21">#REF!</definedName>
    <definedName name="TextRefCopy29">#REF!</definedName>
    <definedName name="TextRefCopy3">#REF!</definedName>
    <definedName name="TextRefCopy30">#REF!</definedName>
    <definedName name="TextRefCopy32">#REF!</definedName>
    <definedName name="TextRefCopy39">#REF!</definedName>
    <definedName name="TextRefCopy4">#REF!</definedName>
    <definedName name="TextRefCopy40">#REF!</definedName>
    <definedName name="TextRefCopy5">#REF!</definedName>
    <definedName name="TextRefCopy8">#REF!</definedName>
    <definedName name="TextRefCopy9">#REF!</definedName>
    <definedName name="TextRefCopyRangeCount">1</definedName>
    <definedName name="TGGA">#REF!</definedName>
    <definedName name="TGM">#REF!</definedName>
    <definedName name="Tipo_AF">#REF!</definedName>
    <definedName name="Títulos_a_imprimir_IM">#REF!</definedName>
    <definedName name="tNOMINAS">#REF!</definedName>
    <definedName name="TO">#REF!</definedName>
    <definedName name="TOP">#REF!</definedName>
    <definedName name="TORO">#REF!</definedName>
    <definedName name="TOTNOMINACUM">#REF!</definedName>
    <definedName name="Transporte">#REF!</definedName>
    <definedName name="TVAC">#REF!</definedName>
    <definedName name="UDES">#REF!</definedName>
    <definedName name="UEN">"*"</definedName>
    <definedName name="UFIN">#REF!</definedName>
    <definedName name="UFINRE">#REF!</definedName>
    <definedName name="ultimo" localSheetId="10">{#N/A,#N/A,FALSE,"Aging Summary";#N/A,#N/A,FALSE,"Ratio Analysis";#N/A,#N/A,FALSE,"Test 120 Day Accts";#N/A,#N/A,FALSE,"Tickmarks"}</definedName>
    <definedName name="ultimo" localSheetId="12">{#N/A,#N/A,FALSE,"Aging Summary";#N/A,#N/A,FALSE,"Ratio Analysis";#N/A,#N/A,FALSE,"Test 120 Day Accts";#N/A,#N/A,FALSE,"Tickmarks"}</definedName>
    <definedName name="ultimo" localSheetId="11">{#N/A,#N/A,FALSE,"Aging Summary";#N/A,#N/A,FALSE,"Ratio Analysis";#N/A,#N/A,FALSE,"Test 120 Day Accts";#N/A,#N/A,FALSE,"Tickmarks"}</definedName>
    <definedName name="ultimo">{#N/A,#N/A,FALSE,"Aging Summary";#N/A,#N/A,FALSE,"Ratio Analysis";#N/A,#N/A,FALSE,"Test 120 Day Accts";#N/A,#N/A,FALSE,"Tickmarks"}</definedName>
    <definedName name="Unidades">#REF!</definedName>
    <definedName name="uno" localSheetId="10">{"BALGRAL",#N/A,FALSE,"BALANCE GRAL";"EDORES",#N/A,FALSE,"EDO RDOS"}</definedName>
    <definedName name="uno" localSheetId="12">{"BALGRAL",#N/A,FALSE,"BALANCE GRAL";"EDORES",#N/A,FALSE,"EDO RDOS"}</definedName>
    <definedName name="uno" localSheetId="11">{"BALGRAL",#N/A,FALSE,"BALANCE GRAL";"EDORES",#N/A,FALSE,"EDO RDOS"}</definedName>
    <definedName name="uno">{"BALGRAL",#N/A,FALSE,"BALANCE GRAL";"EDORES",#N/A,FALSE,"EDO RDOS"}</definedName>
    <definedName name="unob" localSheetId="10">{"BALGRAL",#N/A,FALSE,"BALANCE GRAL";"EDORES",#N/A,FALSE,"EDO RDOS"}</definedName>
    <definedName name="unob" localSheetId="12">{"BALGRAL",#N/A,FALSE,"BALANCE GRAL";"EDORES",#N/A,FALSE,"EDO RDOS"}</definedName>
    <definedName name="unob" localSheetId="11">{"BALGRAL",#N/A,FALSE,"BALANCE GRAL";"EDORES",#N/A,FALSE,"EDO RDOS"}</definedName>
    <definedName name="unob">{"BALGRAL",#N/A,FALSE,"BALANCE GRAL";"EDORES",#N/A,FALSE,"EDO RDOS"}</definedName>
    <definedName name="UT">#REF!</definedName>
    <definedName name="uti">#REF!</definedName>
    <definedName name="UTILIDAD">#REF!</definedName>
    <definedName name="UTILIDADES">#REF!</definedName>
    <definedName name="VALENLIB2">#REF!</definedName>
    <definedName name="VALENLIB3">#REF!</definedName>
    <definedName name="VALENLIB4">#REF!</definedName>
    <definedName name="VALENLIB5">#REF!</definedName>
    <definedName name="VALENLIB6">#REF!</definedName>
    <definedName name="venta.de.activo">#REF!</definedName>
    <definedName name="Versión">"5.01.10"</definedName>
    <definedName name="w" localSheetId="10">{"BALGRAL",#N/A,FALSE,"BALANCE GRAL";"EDORES",#N/A,FALSE,"EDO RDOS"}</definedName>
    <definedName name="w" localSheetId="12">{"BALGRAL",#N/A,FALSE,"BALANCE GRAL";"EDORES",#N/A,FALSE,"EDO RDOS"}</definedName>
    <definedName name="w" localSheetId="11">{"BALGRAL",#N/A,FALSE,"BALANCE GRAL";"EDORES",#N/A,FALSE,"EDO RDOS"}</definedName>
    <definedName name="w">{"BALGRAL",#N/A,FALSE,"BALANCE GRAL";"EDORES",#N/A,FALSE,"EDO RDOS"}</definedName>
    <definedName name="WD">#REF!</definedName>
    <definedName name="wddfwdf">#REF!</definedName>
    <definedName name="wdg">#REF!</definedName>
    <definedName name="wrn" localSheetId="10">{#N/A,#N/A,FALSE,"Aging Summary";#N/A,#N/A,FALSE,"Ratio Analysis";#N/A,#N/A,FALSE,"Test 120 Day Accts";#N/A,#N/A,FALSE,"Tickmarks"}</definedName>
    <definedName name="wrn" localSheetId="12">{#N/A,#N/A,FALSE,"Aging Summary";#N/A,#N/A,FALSE,"Ratio Analysis";#N/A,#N/A,FALSE,"Test 120 Day Accts";#N/A,#N/A,FALSE,"Tickmarks"}</definedName>
    <definedName name="wrn" localSheetId="11">{#N/A,#N/A,FALSE,"Aging Summary";#N/A,#N/A,FALSE,"Ratio Analysis";#N/A,#N/A,FALSE,"Test 120 Day Accts";#N/A,#N/A,FALSE,"Tickmarks"}</definedName>
    <definedName name="wrn">{#N/A,#N/A,FALSE,"Aging Summary";#N/A,#N/A,FALSE,"Ratio Analysis";#N/A,#N/A,FALSE,"Test 120 Day Accts";#N/A,#N/A,FALSE,"Tickmarks"}</definedName>
    <definedName name="wrn.10._.ST.._.JAMES._.AVENUE._.PRO._.FORMA." localSheetId="10">{#N/A,#N/A,TRUE,"Assumptions- Con. Budget";#N/A,#N/A,TRUE,"OP. PRO FORMA ASSUMPTIONS";#N/A,#N/A,TRUE,"SF AND RENTS";#N/A,#N/A,TRUE,"OPERATING PRO FORMA"}</definedName>
    <definedName name="wrn.10._.ST.._.JAMES._.AVENUE._.PRO._.FORMA." localSheetId="12">{#N/A,#N/A,TRUE,"Assumptions- Con. Budget";#N/A,#N/A,TRUE,"OP. PRO FORMA ASSUMPTIONS";#N/A,#N/A,TRUE,"SF AND RENTS";#N/A,#N/A,TRUE,"OPERATING PRO FORMA"}</definedName>
    <definedName name="wrn.10._.ST.._.JAMES._.AVENUE._.PRO._.FORMA." localSheetId="11">{#N/A,#N/A,TRUE,"Assumptions- Con. Budget";#N/A,#N/A,TRUE,"OP. PRO FORMA ASSUMPTIONS";#N/A,#N/A,TRUE,"SF AND RENTS";#N/A,#N/A,TRUE,"OPERATING PRO FORMA"}</definedName>
    <definedName name="wrn.10._.ST.._.JAMES._.AVENUE._.PRO._.FORMA.">{#N/A,#N/A,TRUE,"Assumptions- Con. Budget";#N/A,#N/A,TRUE,"OP. PRO FORMA ASSUMPTIONS";#N/A,#N/A,TRUE,"SF AND RENTS";#N/A,#N/A,TRUE,"OPERATING PRO FORMA"}</definedName>
    <definedName name="wrn.10._.ST._.JAMES._.AVENUE._.PRO._.FORMA." localSheetId="10">{"TIAA10_23_95",#N/A,TRUE,"Assumptions- Con. Budget";"TIAA10_23_95",#N/A,TRUE,"OP. PRO FORMA ASSUMPTIONS";"TIAA10_23_95",#N/A,TRUE,"SF AND RENTS";"TIAA10_23_95",#N/A,TRUE,"OPERATING PRO FORMA"}</definedName>
    <definedName name="wrn.10._.ST._.JAMES._.AVENUE._.PRO._.FORMA." localSheetId="12">{"TIAA10_23_95",#N/A,TRUE,"Assumptions- Con. Budget";"TIAA10_23_95",#N/A,TRUE,"OP. PRO FORMA ASSUMPTIONS";"TIAA10_23_95",#N/A,TRUE,"SF AND RENTS";"TIAA10_23_95",#N/A,TRUE,"OPERATING PRO FORMA"}</definedName>
    <definedName name="wrn.10._.ST._.JAMES._.AVENUE._.PRO._.FORMA." localSheetId="11">{"TIAA10_23_95",#N/A,TRUE,"Assumptions- Con. Budget";"TIAA10_23_95",#N/A,TRUE,"OP. PRO FORMA ASSUMPTIONS";"TIAA10_23_95",#N/A,TRUE,"SF AND RENTS";"TIAA10_23_95",#N/A,TRUE,"OPERATING PRO FORMA"}</definedName>
    <definedName name="wrn.10._.ST._.JAMES._.AVENUE._.PRO._.FORMA.">{"TIAA10_23_95",#N/A,TRUE,"Assumptions- Con. Budget";"TIAA10_23_95",#N/A,TRUE,"OP. PRO FORMA ASSUMPTIONS";"TIAA10_23_95",#N/A,TRUE,"SF AND RENTS";"TIAA10_23_95",#N/A,TRUE,"OPERATING PRO FORMA"}</definedName>
    <definedName name="wrn.1b." localSheetId="10">{#N/A,#N/A,TRUE,"HOJA 1 (P)";#N/A,#N/A,TRUE,"HOJA 2 (P)";#N/A,#N/A,TRUE,"HOJA 3 (P)";#N/A,#N/A,TRUE,"HOJA 4 (P)"}</definedName>
    <definedName name="wrn.1b." localSheetId="12">{#N/A,#N/A,TRUE,"HOJA 1 (P)";#N/A,#N/A,TRUE,"HOJA 2 (P)";#N/A,#N/A,TRUE,"HOJA 3 (P)";#N/A,#N/A,TRUE,"HOJA 4 (P)"}</definedName>
    <definedName name="wrn.1b." localSheetId="11">{#N/A,#N/A,TRUE,"HOJA 1 (P)";#N/A,#N/A,TRUE,"HOJA 2 (P)";#N/A,#N/A,TRUE,"HOJA 3 (P)";#N/A,#N/A,TRUE,"HOJA 4 (P)"}</definedName>
    <definedName name="wrn.1b.">{#N/A,#N/A,TRUE,"HOJA 1 (P)";#N/A,#N/A,TRUE,"HOJA 2 (P)";#N/A,#N/A,TRUE,"HOJA 3 (P)";#N/A,#N/A,TRUE,"HOJA 4 (P)"}</definedName>
    <definedName name="wrn.Aging._.and._.Trend._.Analysis." localSheetId="10">{#N/A,#N/A,FALSE,"Aging Summary";#N/A,#N/A,FALSE,"Ratio Analysis";#N/A,#N/A,FALSE,"Test 120 Day Accts";#N/A,#N/A,FALSE,"Tickmarks"}</definedName>
    <definedName name="wrn.Aging._.and._.Trend._.Analysis." localSheetId="12">{#N/A,#N/A,FALSE,"Aging Summary";#N/A,#N/A,FALSE,"Ratio Analysis";#N/A,#N/A,FALSE,"Test 120 Day Accts";#N/A,#N/A,FALSE,"Tickmarks"}</definedName>
    <definedName name="wrn.Aging._.and._.Trend._.Analysis." localSheetId="11">{#N/A,#N/A,FALSE,"Aging Summary";#N/A,#N/A,FALSE,"Ratio Analysis";#N/A,#N/A,FALSE,"Test 120 Day Accts";#N/A,#N/A,FALSE,"Tickmarks"}</definedName>
    <definedName name="wrn.Aging._.and._.Trend._.Analysis.">{#N/A,#N/A,FALSE,"Aging Summary";#N/A,#N/A,FALSE,"Ratio Analysis";#N/A,#N/A,FALSE,"Test 120 Day Accts";#N/A,#N/A,FALSE,"Tickmarks"}</definedName>
    <definedName name="wrn.Complete._.Review." localSheetId="10">{#N/A,#N/A,FALSE,"Occ and Rate";#N/A,#N/A,FALSE,"PF Input";#N/A,#N/A,FALSE,"Capital Input";#N/A,#N/A,FALSE,"Proforma Five Yr";#N/A,#N/A,FALSE,"Calculations";#N/A,#N/A,FALSE,"Transaction Summary-DTW"}</definedName>
    <definedName name="wrn.Complete._.Review." localSheetId="12">{#N/A,#N/A,FALSE,"Occ and Rate";#N/A,#N/A,FALSE,"PF Input";#N/A,#N/A,FALSE,"Capital Input";#N/A,#N/A,FALSE,"Proforma Five Yr";#N/A,#N/A,FALSE,"Calculations";#N/A,#N/A,FALSE,"Transaction Summary-DTW"}</definedName>
    <definedName name="wrn.Complete._.Review." localSheetId="11">{#N/A,#N/A,FALSE,"Occ and Rate";#N/A,#N/A,FALSE,"PF Input";#N/A,#N/A,FALSE,"Capital Input";#N/A,#N/A,FALSE,"Proforma Five Yr";#N/A,#N/A,FALSE,"Calculations";#N/A,#N/A,FALSE,"Transaction Summary-DTW"}</definedName>
    <definedName name="wrn.Complete._.Review.">{#N/A,#N/A,FALSE,"Occ and Rate";#N/A,#N/A,FALSE,"PF Input";#N/A,#N/A,FALSE,"Capital Input";#N/A,#N/A,FALSE,"Proforma Five Yr";#N/A,#N/A,FALSE,"Calculations";#N/A,#N/A,FALSE,"Transaction Summary-DTW"}</definedName>
    <definedName name="wrn.FULL._.REPORT." localSheetId="10">{"PRICING",#N/A,FALSE,"MODEL_ST";"ASSUMPTIONS",#N/A,FALSE,"MODEL_ST";"RENTS",#N/A,FALSE,"MODEL_ST";"RESIDUAL",#N/A,FALSE,"MODEL_ST";"DISCOUNT RATES",#N/A,FALSE,"MODEL_ST"}</definedName>
    <definedName name="wrn.FULL._.REPORT." localSheetId="12">{"PRICING",#N/A,FALSE,"MODEL_ST";"ASSUMPTIONS",#N/A,FALSE,"MODEL_ST";"RENTS",#N/A,FALSE,"MODEL_ST";"RESIDUAL",#N/A,FALSE,"MODEL_ST";"DISCOUNT RATES",#N/A,FALSE,"MODEL_ST"}</definedName>
    <definedName name="wrn.FULL._.REPORT." localSheetId="11">{"PRICING",#N/A,FALSE,"MODEL_ST";"ASSUMPTIONS",#N/A,FALSE,"MODEL_ST";"RENTS",#N/A,FALSE,"MODEL_ST";"RESIDUAL",#N/A,FALSE,"MODEL_ST";"DISCOUNT RATES",#N/A,FALSE,"MODEL_ST"}</definedName>
    <definedName name="wrn.FULL._.REPORT.">{"PRICING",#N/A,FALSE,"MODEL_ST";"ASSUMPTIONS",#N/A,FALSE,"MODEL_ST";"RENTS",#N/A,FALSE,"MODEL_ST";"RESIDUAL",#N/A,FALSE,"MODEL_ST";"DISCOUNT RATES",#N/A,FALSE,"MODEL_ST"}</definedName>
    <definedName name="wrn.IMPRESION." localSheetId="10">{"DEPN1",#N/A,TRUE,"depn";"DEPN2",#N/A,TRUE,"depn";"ACT1",#N/A,TRUE,"moact";"ACT2",#N/A,TRUE,"moact";"iva1",#N/A,TRUE,"moiva";"RVAS1",#N/A,TRUE,"rvas";"RVAS2",#N/A,TRUE,"rvas";"NODED",#N/A,TRUE,"noded"}</definedName>
    <definedName name="wrn.IMPRESION." localSheetId="12">{"DEPN1",#N/A,TRUE,"depn";"DEPN2",#N/A,TRUE,"depn";"ACT1",#N/A,TRUE,"moact";"ACT2",#N/A,TRUE,"moact";"iva1",#N/A,TRUE,"moiva";"RVAS1",#N/A,TRUE,"rvas";"RVAS2",#N/A,TRUE,"rvas";"NODED",#N/A,TRUE,"noded"}</definedName>
    <definedName name="wrn.IMPRESION." localSheetId="11">{"DEPN1",#N/A,TRUE,"depn";"DEPN2",#N/A,TRUE,"depn";"ACT1",#N/A,TRUE,"moact";"ACT2",#N/A,TRUE,"moact";"iva1",#N/A,TRUE,"moiva";"RVAS1",#N/A,TRUE,"rvas";"RVAS2",#N/A,TRUE,"rvas";"NODED",#N/A,TRUE,"noded"}</definedName>
    <definedName name="wrn.IMPRESION.">{"DEPN1",#N/A,TRUE,"depn";"DEPN2",#N/A,TRUE,"depn";"ACT1",#N/A,TRUE,"moact";"ACT2",#N/A,TRUE,"moact";"iva1",#N/A,TRUE,"moiva";"RVAS1",#N/A,TRUE,"rvas";"RVAS2",#N/A,TRUE,"rvas";"NODED",#N/A,TRUE,"noded"}</definedName>
    <definedName name="wrn.Investment._.Review." localSheetId="10">{#N/A,#N/A,FALSE,"Proforma Five Yr";#N/A,#N/A,FALSE,"Capital Input";#N/A,#N/A,FALSE,"Calculations";#N/A,#N/A,FALSE,"Transaction Summary-DTW"}</definedName>
    <definedName name="wrn.Investment._.Review." localSheetId="12">{#N/A,#N/A,FALSE,"Proforma Five Yr";#N/A,#N/A,FALSE,"Capital Input";#N/A,#N/A,FALSE,"Calculations";#N/A,#N/A,FALSE,"Transaction Summary-DTW"}</definedName>
    <definedName name="wrn.Investment._.Review." localSheetId="11">{#N/A,#N/A,FALSE,"Proforma Five Yr";#N/A,#N/A,FALSE,"Capital Input";#N/A,#N/A,FALSE,"Calculations";#N/A,#N/A,FALSE,"Transaction Summary-DTW"}</definedName>
    <definedName name="wrn.Investment._.Review.">{#N/A,#N/A,FALSE,"Proforma Five Yr";#N/A,#N/A,FALSE,"Capital Input";#N/A,#N/A,FALSE,"Calculations";#N/A,#N/A,FALSE,"Transaction Summary-DTW"}</definedName>
    <definedName name="wrn.Operations._.Review." localSheetId="10">{#N/A,#N/A,FALSE,"Proforma Five Yr";#N/A,#N/A,FALSE,"Occ and Rate";#N/A,#N/A,FALSE,"PF Input";#N/A,#N/A,FALSE,"Hotcomps"}</definedName>
    <definedName name="wrn.Operations._.Review." localSheetId="12">{#N/A,#N/A,FALSE,"Proforma Five Yr";#N/A,#N/A,FALSE,"Occ and Rate";#N/A,#N/A,FALSE,"PF Input";#N/A,#N/A,FALSE,"Hotcomps"}</definedName>
    <definedName name="wrn.Operations._.Review." localSheetId="11">{#N/A,#N/A,FALSE,"Proforma Five Yr";#N/A,#N/A,FALSE,"Occ and Rate";#N/A,#N/A,FALSE,"PF Input";#N/A,#N/A,FALSE,"Hotcomps"}</definedName>
    <definedName name="wrn.Operations._.Review.">{#N/A,#N/A,FALSE,"Proforma Five Yr";#N/A,#N/A,FALSE,"Occ and Rate";#N/A,#N/A,FALSE,"PF Input";#N/A,#N/A,FALSE,"Hotcomps"}</definedName>
    <definedName name="wrn.Phase._.I." localSheetId="10">{#N/A,#N/A,FALSE,"Transaction Summary-DTW";#N/A,#N/A,FALSE,"Proforma Five Yr";#N/A,#N/A,FALSE,"Occ and Rate"}</definedName>
    <definedName name="wrn.Phase._.I." localSheetId="12">{#N/A,#N/A,FALSE,"Transaction Summary-DTW";#N/A,#N/A,FALSE,"Proforma Five Yr";#N/A,#N/A,FALSE,"Occ and Rate"}</definedName>
    <definedName name="wrn.Phase._.I." localSheetId="11">{#N/A,#N/A,FALSE,"Transaction Summary-DTW";#N/A,#N/A,FALSE,"Proforma Five Yr";#N/A,#N/A,FALSE,"Occ and Rate"}</definedName>
    <definedName name="wrn.Phase._.I.">{#N/A,#N/A,FALSE,"Transaction Summary-DTW";#N/A,#N/A,FALSE,"Proforma Five Yr";#N/A,#N/A,FALSE,"Occ and Rate"}</definedName>
    <definedName name="wrn.PROF3996." localSheetId="10">{"BALGRAL",#N/A,FALSE,"BALANCE GRAL";"EDORES",#N/A,FALSE,"EDO RDOS"}</definedName>
    <definedName name="wrn.PROF3996." localSheetId="12">{"BALGRAL",#N/A,FALSE,"BALANCE GRAL";"EDORES",#N/A,FALSE,"EDO RDOS"}</definedName>
    <definedName name="wrn.PROF3996." localSheetId="11">{"BALGRAL",#N/A,FALSE,"BALANCE GRAL";"EDORES",#N/A,FALSE,"EDO RDOS"}</definedName>
    <definedName name="wrn.PROF3996.">{"BALGRAL",#N/A,FALSE,"BALANCE GRAL";"EDORES",#N/A,FALSE,"EDO RDOS"}</definedName>
    <definedName name="wrn.PROF3996B" localSheetId="10">{"BALGRAL",#N/A,FALSE,"BALANCE GRAL";"EDORES",#N/A,FALSE,"EDO RDOS"}</definedName>
    <definedName name="wrn.PROF3996B" localSheetId="12">{"BALGRAL",#N/A,FALSE,"BALANCE GRAL";"EDORES",#N/A,FALSE,"EDO RDOS"}</definedName>
    <definedName name="wrn.PROF3996B" localSheetId="11">{"BALGRAL",#N/A,FALSE,"BALANCE GRAL";"EDORES",#N/A,FALSE,"EDO RDOS"}</definedName>
    <definedName name="wrn.PROF3996B">{"BALGRAL",#N/A,FALSE,"BALANCE GRAL";"EDORES",#N/A,FALSE,"EDO RDOS"}</definedName>
    <definedName name="wrn.Proforma._.Review." localSheetId="10">{#N/A,#N/A,FALSE,"Occ and Rate";#N/A,#N/A,FALSE,"PF Input";#N/A,#N/A,FALSE,"Proforma Five Yr";#N/A,#N/A,FALSE,"Hotcomps"}</definedName>
    <definedName name="wrn.Proforma._.Review." localSheetId="12">{#N/A,#N/A,FALSE,"Occ and Rate";#N/A,#N/A,FALSE,"PF Input";#N/A,#N/A,FALSE,"Proforma Five Yr";#N/A,#N/A,FALSE,"Hotcomps"}</definedName>
    <definedName name="wrn.Proforma._.Review." localSheetId="11">{#N/A,#N/A,FALSE,"Occ and Rate";#N/A,#N/A,FALSE,"PF Input";#N/A,#N/A,FALSE,"Proforma Five Yr";#N/A,#N/A,FALSE,"Hotcomps"}</definedName>
    <definedName name="wrn.Proforma._.Review.">{#N/A,#N/A,FALSE,"Occ and Rate";#N/A,#N/A,FALSE,"PF Input";#N/A,#N/A,FALSE,"Proforma Five Yr";#N/A,#N/A,FALSE,"Hotcomps"}</definedName>
    <definedName name="wrn.REPORTE." localSheetId="10">{#N/A,#N/A,FALSE,"HOJA 1";#N/A,#N/A,FALSE,"HOJA 2";#N/A,#N/A,FALSE,"HOJA 3";#N/A,#N/A,FALSE,"DATOS";#N/A,#N/A,FALSE,"IVA"}</definedName>
    <definedName name="wrn.REPORTE." localSheetId="12">{#N/A,#N/A,FALSE,"HOJA 1";#N/A,#N/A,FALSE,"HOJA 2";#N/A,#N/A,FALSE,"HOJA 3";#N/A,#N/A,FALSE,"DATOS";#N/A,#N/A,FALSE,"IVA"}</definedName>
    <definedName name="wrn.REPORTE." localSheetId="11">{#N/A,#N/A,FALSE,"HOJA 1";#N/A,#N/A,FALSE,"HOJA 2";#N/A,#N/A,FALSE,"HOJA 3";#N/A,#N/A,FALSE,"DATOS";#N/A,#N/A,FALSE,"IVA"}</definedName>
    <definedName name="wrn.REPORTE.">{#N/A,#N/A,FALSE,"HOJA 1";#N/A,#N/A,FALSE,"HOJA 2";#N/A,#N/A,FALSE,"HOJA 3";#N/A,#N/A,FALSE,"DATOS";#N/A,#N/A,FALSE,"IVA"}</definedName>
    <definedName name="wrn.Tax._.Schedules." localSheetId="10">{#N/A,#N/A,FALSE,"106";#N/A,#N/A,FALSE,"103D";#N/A,#N/A,FALSE,"107A"}</definedName>
    <definedName name="wrn.Tax._.Schedules." localSheetId="12">{#N/A,#N/A,FALSE,"106";#N/A,#N/A,FALSE,"103D";#N/A,#N/A,FALSE,"107A"}</definedName>
    <definedName name="wrn.Tax._.Schedules." localSheetId="11">{#N/A,#N/A,FALSE,"106";#N/A,#N/A,FALSE,"103D";#N/A,#N/A,FALSE,"107A"}</definedName>
    <definedName name="wrn.Tax._.Schedules.">{#N/A,#N/A,FALSE,"106";#N/A,#N/A,FALSE,"103D";#N/A,#N/A,FALSE,"107A"}</definedName>
    <definedName name="wrn.ventana." localSheetId="10">{#N/A,#N/A,FALSE,"Cash Flow";#N/A,#N/A,FALSE,"scenario 1"}</definedName>
    <definedName name="wrn.ventana." localSheetId="12">{#N/A,#N/A,FALSE,"Cash Flow";#N/A,#N/A,FALSE,"scenario 1"}</definedName>
    <definedName name="wrn.ventana." localSheetId="11">{#N/A,#N/A,FALSE,"Cash Flow";#N/A,#N/A,FALSE,"scenario 1"}</definedName>
    <definedName name="wrn.ventana.">{#N/A,#N/A,FALSE,"Cash Flow";#N/A,#N/A,FALSE,"scenario 1"}</definedName>
    <definedName name="XREF_COLUMN_1">#REF!</definedName>
    <definedName name="XREF_COLUMN_10">#REF!</definedName>
    <definedName name="XREF_COLUMN_11">#REF!</definedName>
    <definedName name="XREF_COLUMN_12">#REF!</definedName>
    <definedName name="XREF_COLUMN_13">#REF!</definedName>
    <definedName name="XREF_COLUMN_14">#REF!</definedName>
    <definedName name="XREF_COLUMN_15">#REF!</definedName>
    <definedName name="XREF_COLUMN_16">#REF!</definedName>
    <definedName name="XREF_COLUMN_17">#REF!</definedName>
    <definedName name="XREF_COLUMN_18">#REF!</definedName>
    <definedName name="XREF_COLUMN_19">#REF!</definedName>
    <definedName name="XREF_COLUMN_2" localSheetId="10">#REF!</definedName>
    <definedName name="XREF_COLUMN_2">#REF!</definedName>
    <definedName name="XREF_COLUMN_20">#REF!</definedName>
    <definedName name="XREF_COLUMN_21">#REF!</definedName>
    <definedName name="XREF_COLUMN_22">#REF!</definedName>
    <definedName name="XREF_COLUMN_23">#REF!</definedName>
    <definedName name="XREF_COLUMN_24">#REF!</definedName>
    <definedName name="XREF_COLUMN_25">#REF!</definedName>
    <definedName name="XREF_COLUMN_26">#REF!</definedName>
    <definedName name="XREF_COLUMN_27">#REF!</definedName>
    <definedName name="XREF_COLUMN_28">#REF!</definedName>
    <definedName name="XREF_COLUMN_3">#REF!</definedName>
    <definedName name="XREF_COLUMN_4">#REF!</definedName>
    <definedName name="XREF_COLUMN_5">#REF!</definedName>
    <definedName name="XREF_COLUMN_6">#REF!</definedName>
    <definedName name="XREF_COLUMN_7">#REF!</definedName>
    <definedName name="XREF_COLUMN_8">#REF!</definedName>
    <definedName name="XREF_COLUMN_9">#REF!</definedName>
    <definedName name="XRefActiveRow">#REF!</definedName>
    <definedName name="XRefColumnsCount">11</definedName>
    <definedName name="XRefCopy1">#REF!</definedName>
    <definedName name="XRefCopy10">#REF!</definedName>
    <definedName name="XRefCopy10Row">#REF!</definedName>
    <definedName name="XRefCopy11">#REF!</definedName>
    <definedName name="XRefCopy11Row">#REF!</definedName>
    <definedName name="XRefCopy12">#REF!</definedName>
    <definedName name="XRefCopy12Row">#REF!</definedName>
    <definedName name="XRefCopy13">#REF!</definedName>
    <definedName name="XRefCopy13Row">#REF!</definedName>
    <definedName name="XRefCopy14">#REF!</definedName>
    <definedName name="XRefCopy14Row">#REF!</definedName>
    <definedName name="XRefCopy15">#REF!</definedName>
    <definedName name="XRefCopy15Row">#REF!</definedName>
    <definedName name="XRefCopy16">#REF!</definedName>
    <definedName name="XRefCopy16Row">#REF!</definedName>
    <definedName name="XRefCopy17">#REF!</definedName>
    <definedName name="XRefCopy17Row">#REF!</definedName>
    <definedName name="XRefCopy18">#REF!</definedName>
    <definedName name="XRefCopy18Row">#REF!</definedName>
    <definedName name="XRefCopy19">#REF!</definedName>
    <definedName name="XRefCopy19Row">#REF!</definedName>
    <definedName name="XRefCopy1Row">#REF!</definedName>
    <definedName name="XRefCopy2">#REF!</definedName>
    <definedName name="XRefCopy20">#REF!</definedName>
    <definedName name="XRefCopy20Row">#REF!</definedName>
    <definedName name="XRefCopy21">#REF!</definedName>
    <definedName name="XRefCopy21Row">#REF!</definedName>
    <definedName name="XRefCopy22">#REF!</definedName>
    <definedName name="XRefCopy22Row">#REF!</definedName>
    <definedName name="XRefCopy23">#REF!</definedName>
    <definedName name="XRefCopy23Row">#REF!</definedName>
    <definedName name="XRefCopy24">#REF!</definedName>
    <definedName name="XRefCopy24Row">#REF!</definedName>
    <definedName name="XRefCopy25">#REF!</definedName>
    <definedName name="XRefCopy25Row">#REF!</definedName>
    <definedName name="XRefCopy26">#REF!</definedName>
    <definedName name="XRefCopy26Row">#REF!</definedName>
    <definedName name="XRefCopy27">#REF!</definedName>
    <definedName name="XRefCopy27Row">#REF!</definedName>
    <definedName name="XRefCopy28">#REF!</definedName>
    <definedName name="XRefCopy28Row">#REF!</definedName>
    <definedName name="XRefCopy29">#REF!</definedName>
    <definedName name="XRefCopy29Row">#REF!</definedName>
    <definedName name="XRefCopy2Row">#REF!</definedName>
    <definedName name="XRefCopy3">#REF!</definedName>
    <definedName name="XRefCopy30">#REF!</definedName>
    <definedName name="XRefCopy30Row">#REF!</definedName>
    <definedName name="XRefCopy31">#REF!</definedName>
    <definedName name="XRefCopy31Row">#REF!</definedName>
    <definedName name="XRefCopy32">#REF!</definedName>
    <definedName name="XRefCopy32Row">#REF!</definedName>
    <definedName name="XRefCopy33">#REF!</definedName>
    <definedName name="XRefCopy33Row">#REF!</definedName>
    <definedName name="XRefCopy34">#REF!</definedName>
    <definedName name="XRefCopy34Row">#REF!</definedName>
    <definedName name="XRefCopy35">#REF!</definedName>
    <definedName name="XRefCopy35Row">#REF!</definedName>
    <definedName name="XRefCopy36">#REF!</definedName>
    <definedName name="XRefCopy36Row">#REF!</definedName>
    <definedName name="XRefCopy3Row">#REF!</definedName>
    <definedName name="XRefCopy4">#REF!</definedName>
    <definedName name="XRefCopy40">#REF!</definedName>
    <definedName name="XRefCopy40Row">#REF!</definedName>
    <definedName name="XRefCopy41Row">#REF!</definedName>
    <definedName name="XRefCopy42">#REF!</definedName>
    <definedName name="XRefCopy42Row">#REF!</definedName>
    <definedName name="XRefCopy43">#REF!</definedName>
    <definedName name="XRefCopy43Row">#REF!</definedName>
    <definedName name="XRefCopy44">#REF!</definedName>
    <definedName name="XRefCopy44Row">#REF!</definedName>
    <definedName name="XRefCopy45Row">#REF!</definedName>
    <definedName name="XRefCopy46">#REF!</definedName>
    <definedName name="XRefCopy46Row">#REF!</definedName>
    <definedName name="XRefCopy48">#REF!</definedName>
    <definedName name="XRefCopy48Row">#REF!</definedName>
    <definedName name="XRefCopy49Row">#REF!</definedName>
    <definedName name="XRefCopy4Row">#REF!</definedName>
    <definedName name="XRefCopy5">#REF!</definedName>
    <definedName name="XRefCopy51">#REF!</definedName>
    <definedName name="XRefCopy51Row">#REF!</definedName>
    <definedName name="XRefCopy52">#REF!</definedName>
    <definedName name="XRefCopy52Row">#REF!</definedName>
    <definedName name="XRefCopy53">#REF!</definedName>
    <definedName name="XRefCopy53Row">#REF!</definedName>
    <definedName name="XRefCopy54">#REF!</definedName>
    <definedName name="XRefCopy54Row">#REF!</definedName>
    <definedName name="XRefCopy55">#REF!</definedName>
    <definedName name="XRefCopy55Row">#REF!</definedName>
    <definedName name="XRefCopy56">#REF!</definedName>
    <definedName name="XRefCopy56Row">#REF!</definedName>
    <definedName name="XRefCopy57">#REF!</definedName>
    <definedName name="XRefCopy58">#REF!</definedName>
    <definedName name="XRefCopy58Row">#REF!</definedName>
    <definedName name="XRefCopy59">#REF!</definedName>
    <definedName name="XRefCopy59Row">#REF!</definedName>
    <definedName name="XRefCopy5Row">#REF!</definedName>
    <definedName name="XRefCopy6">#REF!</definedName>
    <definedName name="XRefCopy60">#REF!</definedName>
    <definedName name="XRefCopy60Row">#REF!</definedName>
    <definedName name="XRefCopy61">#REF!</definedName>
    <definedName name="XRefCopy61Row">#REF!</definedName>
    <definedName name="XRefCopy62">#REF!</definedName>
    <definedName name="XRefCopy62Row">#REF!</definedName>
    <definedName name="XRefCopy63">#REF!</definedName>
    <definedName name="XRefCopy63Row">#REF!</definedName>
    <definedName name="XRefCopy64">#REF!</definedName>
    <definedName name="XRefCopy64Row">#REF!</definedName>
    <definedName name="XRefCopy65">#REF!</definedName>
    <definedName name="XRefCopy66">#REF!</definedName>
    <definedName name="XRefCopy67">#REF!</definedName>
    <definedName name="XRefCopy68">#REF!</definedName>
    <definedName name="XRefCopy69">#REF!</definedName>
    <definedName name="XRefCopy6Row">#REF!</definedName>
    <definedName name="XRefCopy7">#REF!</definedName>
    <definedName name="XRefCopy70">#REF!</definedName>
    <definedName name="XRefCopy71">#REF!</definedName>
    <definedName name="XRefCopy72">#REF!</definedName>
    <definedName name="XRefCopy73">#REF!</definedName>
    <definedName name="XRefCopy74">#REF!</definedName>
    <definedName name="XRefCopy75">#REF!</definedName>
    <definedName name="XRefCopy76">#REF!</definedName>
    <definedName name="XRefCopy77">#REF!</definedName>
    <definedName name="XRefCopy78">#REF!</definedName>
    <definedName name="XRefCopy79">#REF!</definedName>
    <definedName name="XRefCopy7Row">#REF!</definedName>
    <definedName name="XRefCopy8">#REF!</definedName>
    <definedName name="XRefCopy80">#REF!</definedName>
    <definedName name="XRefCopy80Row">#REF!</definedName>
    <definedName name="XRefCopy81">#REF!</definedName>
    <definedName name="XRefCopy81Row">#REF!</definedName>
    <definedName name="XRefCopy82">#REF!</definedName>
    <definedName name="XRefCopy82Row">#REF!</definedName>
    <definedName name="XRefCopy83">#REF!</definedName>
    <definedName name="XRefCopy84">#REF!</definedName>
    <definedName name="XRefCopy85">#REF!</definedName>
    <definedName name="XRefCopy86">#REF!</definedName>
    <definedName name="XRefCopy87">#REF!</definedName>
    <definedName name="XRefCopy88">#REF!</definedName>
    <definedName name="XRefCopy89">#REF!</definedName>
    <definedName name="XRefCopy8Row">#REF!</definedName>
    <definedName name="XRefCopy9">#REF!</definedName>
    <definedName name="XRefCopy9Row">#REF!</definedName>
    <definedName name="XRefCopyRangeCount">56</definedName>
    <definedName name="XRefPaste1">#REF!</definedName>
    <definedName name="XRefPaste10">#REF!</definedName>
    <definedName name="XRefPaste10Row">#REF!</definedName>
    <definedName name="XRefPaste11">#REF!</definedName>
    <definedName name="XRefPaste11Row">#REF!</definedName>
    <definedName name="XRefPaste12">#REF!</definedName>
    <definedName name="XRefPaste12Row">#REF!</definedName>
    <definedName name="XRefPaste13">#REF!</definedName>
    <definedName name="XRefPaste13Row">#REF!</definedName>
    <definedName name="XRefPaste14">#REF!</definedName>
    <definedName name="XRefPaste14Row">#REF!</definedName>
    <definedName name="XRefPaste16">#REF!</definedName>
    <definedName name="XRefPaste18">#REF!</definedName>
    <definedName name="XRefPaste18Row">#REF!</definedName>
    <definedName name="XRefPaste19Row">#REF!</definedName>
    <definedName name="XRefPaste1Row">#REF!</definedName>
    <definedName name="XRefPaste2">#REF!</definedName>
    <definedName name="XRefPaste20Row">#REF!</definedName>
    <definedName name="XRefPaste21Row">#REF!</definedName>
    <definedName name="XRefPaste22Row">#REF!</definedName>
    <definedName name="XRefPaste25">#REF!</definedName>
    <definedName name="XRefPaste25Row">#REF!</definedName>
    <definedName name="XRefPaste26">#REF!</definedName>
    <definedName name="XRefPaste26Row">#REF!</definedName>
    <definedName name="XRefPaste27">#REF!</definedName>
    <definedName name="XRefPaste27Row">#REF!</definedName>
    <definedName name="XRefPaste28">#REF!</definedName>
    <definedName name="XRefPaste28Row">#REF!</definedName>
    <definedName name="XRefPaste29">#REF!</definedName>
    <definedName name="XRefPaste29Row">#REF!</definedName>
    <definedName name="XRefPaste2Row">#REF!</definedName>
    <definedName name="XRefPaste3">#REF!</definedName>
    <definedName name="XRefPaste30">#REF!</definedName>
    <definedName name="XRefPaste30Row">#REF!</definedName>
    <definedName name="XRefPaste31">#REF!</definedName>
    <definedName name="XRefPaste31Row">#REF!</definedName>
    <definedName name="XRefPaste32">#REF!</definedName>
    <definedName name="XRefPaste32Row">#REF!</definedName>
    <definedName name="XRefPaste33">#REF!</definedName>
    <definedName name="XRefPaste33Row">#REF!</definedName>
    <definedName name="XRefPaste34Row">#REF!</definedName>
    <definedName name="XRefPaste35Row">#REF!</definedName>
    <definedName name="XRefPaste37Row">#REF!</definedName>
    <definedName name="XRefPaste38">#REF!</definedName>
    <definedName name="XRefPaste38Row">#REF!</definedName>
    <definedName name="XRefPaste39">#REF!</definedName>
    <definedName name="XRefPaste39Row">#REF!</definedName>
    <definedName name="XRefPaste3Row">#REF!</definedName>
    <definedName name="XRefPaste4">#REF!</definedName>
    <definedName name="XRefPaste40">#REF!</definedName>
    <definedName name="XRefPaste40Row">#REF!</definedName>
    <definedName name="XRefPaste41">#REF!</definedName>
    <definedName name="XRefPaste41Row">#REF!</definedName>
    <definedName name="XRefPaste42">#REF!</definedName>
    <definedName name="XRefPaste42Row">#REF!</definedName>
    <definedName name="XRefPaste43">#REF!</definedName>
    <definedName name="XRefPaste43Row">#REF!</definedName>
    <definedName name="XRefPaste44">#REF!</definedName>
    <definedName name="XRefPaste44Row">#REF!</definedName>
    <definedName name="XRefPaste45">#REF!</definedName>
    <definedName name="XRefPaste45Row">#REF!</definedName>
    <definedName name="XRefPaste46">#REF!</definedName>
    <definedName name="XRefPaste46Row">#REF!</definedName>
    <definedName name="XRefPaste47">#REF!</definedName>
    <definedName name="XRefPaste47Row">#REF!</definedName>
    <definedName name="XRefPaste48">#REF!</definedName>
    <definedName name="XRefPaste48Row">#REF!</definedName>
    <definedName name="XRefPaste49">#REF!</definedName>
    <definedName name="XRefPaste49Row">#REF!</definedName>
    <definedName name="XRefPaste4Row">#REF!</definedName>
    <definedName name="XRefPaste5">#REF!</definedName>
    <definedName name="XRefPaste50">#REF!</definedName>
    <definedName name="XRefPaste50Row">#REF!</definedName>
    <definedName name="XRefPaste51">#REF!</definedName>
    <definedName name="XRefPaste51Row">#REF!</definedName>
    <definedName name="XRefPaste5Row">#REF!</definedName>
    <definedName name="XRefPaste6">#REF!</definedName>
    <definedName name="XRefPaste6Row">#REF!</definedName>
    <definedName name="XRefPaste7">#REF!</definedName>
    <definedName name="XRefPaste7Row">#REF!</definedName>
    <definedName name="XRefPaste8">#REF!</definedName>
    <definedName name="XRefPaste8Row">#REF!</definedName>
    <definedName name="XRefPaste9">#REF!</definedName>
    <definedName name="XRefPaste9Row">#REF!</definedName>
    <definedName name="XRefPasteRangeCount">2</definedName>
    <definedName name="yo" localSheetId="10">{"BALGRAL",#N/A,FALSE,"BALANCE GRAL";"EDORES",#N/A,FALSE,"EDO RDOS"}</definedName>
    <definedName name="yo" localSheetId="12">{"BALGRAL",#N/A,FALSE,"BALANCE GRAL";"EDORES",#N/A,FALSE,"EDO RDOS"}</definedName>
    <definedName name="yo" localSheetId="11">{"BALGRAL",#N/A,FALSE,"BALANCE GRAL";"EDORES",#N/A,FALSE,"EDO RDOS"}</definedName>
    <definedName name="yo">{"BALGRAL",#N/A,FALSE,"BALANCE GRAL";"EDORES",#N/A,FALSE,"EDO RDOS"}</definedName>
    <definedName name="yoB" localSheetId="10">{"BALGRAL",#N/A,FALSE,"BALANCE GRAL";"EDORES",#N/A,FALSE,"EDO RDOS"}</definedName>
    <definedName name="yoB" localSheetId="12">{"BALGRAL",#N/A,FALSE,"BALANCE GRAL";"EDORES",#N/A,FALSE,"EDO RDOS"}</definedName>
    <definedName name="yoB" localSheetId="11">{"BALGRAL",#N/A,FALSE,"BALANCE GRAL";"EDORES",#N/A,FALSE,"EDO RDOS"}</definedName>
    <definedName name="yoB">{"BALGRAL",#N/A,FALSE,"BALANCE GRAL";"EDORES",#N/A,FALSE,"EDO RDOS"}</definedName>
    <definedName name="YUC">#REF!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4" roundtripDataChecksum="XBsHoXrfka5s4sVzY+QbuGw0Kz3bUDyHmWOETz5giFQ="/>
    </ext>
  </extLst>
</workbook>
</file>

<file path=xl/calcChain.xml><?xml version="1.0" encoding="utf-8"?>
<calcChain xmlns="http://schemas.openxmlformats.org/spreadsheetml/2006/main">
  <c r="E24" i="18" l="1"/>
  <c r="E23" i="18"/>
  <c r="E22" i="18"/>
  <c r="B11" i="18"/>
  <c r="C8" i="18"/>
  <c r="C7" i="18"/>
  <c r="B11" i="17"/>
  <c r="E21" i="18" s="1"/>
  <c r="C32" i="15"/>
  <c r="G24" i="15"/>
  <c r="C146" i="14"/>
  <c r="C145" i="14"/>
  <c r="C144" i="14"/>
  <c r="C143" i="14"/>
  <c r="C142" i="14"/>
  <c r="C141" i="14" s="1"/>
  <c r="C140" i="14"/>
  <c r="C139" i="14"/>
  <c r="C138" i="14"/>
  <c r="C137" i="14"/>
  <c r="C136" i="14"/>
  <c r="C135" i="14"/>
  <c r="C134" i="14"/>
  <c r="C133" i="14"/>
  <c r="C132" i="14"/>
  <c r="C131" i="14"/>
  <c r="C130" i="14"/>
  <c r="C129" i="14"/>
  <c r="C128" i="14"/>
  <c r="C127" i="14"/>
  <c r="C126" i="14"/>
  <c r="C125" i="14"/>
  <c r="C123" i="14" s="1"/>
  <c r="C124" i="14"/>
  <c r="C122" i="14"/>
  <c r="C121" i="14"/>
  <c r="C120" i="14"/>
  <c r="C119" i="14"/>
  <c r="C118" i="14"/>
  <c r="C117" i="14"/>
  <c r="C116" i="14"/>
  <c r="C115" i="14"/>
  <c r="C114" i="14"/>
  <c r="C113" i="14"/>
  <c r="C112" i="14" s="1"/>
  <c r="C111" i="14"/>
  <c r="C160" i="14" s="1"/>
  <c r="C110" i="14"/>
  <c r="C109" i="14"/>
  <c r="C108" i="14"/>
  <c r="C107" i="14"/>
  <c r="C106" i="14"/>
  <c r="C104" i="14" s="1"/>
  <c r="C105" i="14"/>
  <c r="C103" i="14"/>
  <c r="C102" i="14"/>
  <c r="C101" i="14"/>
  <c r="C100" i="14"/>
  <c r="C99" i="14"/>
  <c r="C98" i="14"/>
  <c r="C97" i="14"/>
  <c r="C96" i="14"/>
  <c r="C95" i="14"/>
  <c r="C94" i="14"/>
  <c r="C93" i="14"/>
  <c r="C92" i="14"/>
  <c r="C91" i="14"/>
  <c r="C90" i="14"/>
  <c r="C89" i="14"/>
  <c r="C88" i="14"/>
  <c r="C87" i="14"/>
  <c r="C86" i="14"/>
  <c r="C85" i="14"/>
  <c r="C84" i="14"/>
  <c r="C83" i="14"/>
  <c r="C82" i="14"/>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4" i="14" s="1"/>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17" i="15" s="1"/>
  <c r="J17" i="12"/>
  <c r="F17" i="12"/>
  <c r="J16" i="12"/>
  <c r="F16" i="12"/>
  <c r="J15" i="12"/>
  <c r="F15" i="12"/>
  <c r="J14" i="12"/>
  <c r="F14" i="12"/>
  <c r="F13" i="12"/>
  <c r="J13" i="12" s="1"/>
  <c r="F12" i="12"/>
  <c r="J12" i="12" s="1"/>
  <c r="J11" i="12"/>
  <c r="F11" i="12"/>
  <c r="J10" i="12"/>
  <c r="F10" i="12"/>
  <c r="J9" i="12"/>
  <c r="E38" i="11"/>
  <c r="B38" i="11"/>
  <c r="I37" i="11"/>
  <c r="F37" i="11"/>
  <c r="E37" i="11"/>
  <c r="G37" i="11" s="1"/>
  <c r="I36" i="11"/>
  <c r="E36" i="11"/>
  <c r="F38" i="11" s="1"/>
  <c r="E35" i="11"/>
  <c r="F36" i="11" s="1"/>
  <c r="E34" i="11"/>
  <c r="F35" i="11" s="1"/>
  <c r="I33" i="11"/>
  <c r="E33" i="11"/>
  <c r="F34" i="11" s="1"/>
  <c r="E32" i="11"/>
  <c r="G32" i="11" s="1"/>
  <c r="I31" i="11"/>
  <c r="G31" i="11"/>
  <c r="F31" i="11"/>
  <c r="E31" i="11"/>
  <c r="F32" i="11" s="1"/>
  <c r="I30" i="11"/>
  <c r="E30" i="11"/>
  <c r="F29" i="11"/>
  <c r="E29" i="11"/>
  <c r="F30" i="11" s="1"/>
  <c r="G30" i="11" s="1"/>
  <c r="F21" i="11"/>
  <c r="E21" i="11"/>
  <c r="G21" i="11" s="1"/>
  <c r="G20" i="11"/>
  <c r="F20" i="11"/>
  <c r="E20" i="11"/>
  <c r="F19" i="11"/>
  <c r="E19" i="11"/>
  <c r="G19" i="11" s="1"/>
  <c r="G18" i="11"/>
  <c r="F18" i="11"/>
  <c r="E18" i="11"/>
  <c r="F17" i="11"/>
  <c r="E17" i="11"/>
  <c r="G17" i="11" s="1"/>
  <c r="G16" i="11"/>
  <c r="F16" i="11"/>
  <c r="E16" i="11"/>
  <c r="F15" i="11"/>
  <c r="E15" i="11"/>
  <c r="G15" i="11" s="1"/>
  <c r="G14" i="11"/>
  <c r="F14" i="11"/>
  <c r="E14" i="11"/>
  <c r="F13" i="11"/>
  <c r="E13" i="11"/>
  <c r="G13" i="11" s="1"/>
  <c r="E12" i="11"/>
  <c r="F12" i="11" s="1"/>
  <c r="G12" i="11" s="1"/>
  <c r="H12" i="11" s="1"/>
  <c r="J12" i="11" s="1"/>
  <c r="D13" i="11" s="1"/>
  <c r="H13" i="11" s="1"/>
  <c r="J13" i="11" s="1"/>
  <c r="D14" i="11" s="1"/>
  <c r="H14" i="11" s="1"/>
  <c r="J14" i="11" s="1"/>
  <c r="D15" i="11" s="1"/>
  <c r="H15" i="11" s="1"/>
  <c r="J15" i="11" s="1"/>
  <c r="D16" i="11" s="1"/>
  <c r="H16" i="11" s="1"/>
  <c r="J16" i="11" s="1"/>
  <c r="D17" i="11" s="1"/>
  <c r="H17" i="11" s="1"/>
  <c r="J17" i="11" s="1"/>
  <c r="D18" i="11" s="1"/>
  <c r="H18" i="11" s="1"/>
  <c r="J18" i="11" s="1"/>
  <c r="D19" i="11" s="1"/>
  <c r="H19" i="11" s="1"/>
  <c r="J19" i="11" s="1"/>
  <c r="D20" i="11" s="1"/>
  <c r="H20" i="11" s="1"/>
  <c r="J20" i="11" s="1"/>
  <c r="D21" i="11" s="1"/>
  <c r="H21" i="11" s="1"/>
  <c r="J21" i="11" s="1"/>
  <c r="E11" i="11"/>
  <c r="E10" i="11"/>
  <c r="E20" i="10"/>
  <c r="G20" i="10" s="1"/>
  <c r="E19" i="10"/>
  <c r="F20" i="10" s="1"/>
  <c r="E18" i="10"/>
  <c r="F19" i="10" s="1"/>
  <c r="G19" i="10" s="1"/>
  <c r="E17" i="10"/>
  <c r="F18" i="10" s="1"/>
  <c r="E16" i="10"/>
  <c r="F17" i="10" s="1"/>
  <c r="G17" i="10" s="1"/>
  <c r="E15" i="10"/>
  <c r="F16" i="10" s="1"/>
  <c r="E14" i="10"/>
  <c r="F15" i="10" s="1"/>
  <c r="G15" i="10" s="1"/>
  <c r="G13" i="10"/>
  <c r="F13" i="10"/>
  <c r="E13" i="10"/>
  <c r="F14" i="10" s="1"/>
  <c r="E11" i="10"/>
  <c r="F12" i="10" s="1"/>
  <c r="G12" i="10" s="1"/>
  <c r="G10" i="10"/>
  <c r="F10" i="10"/>
  <c r="E10" i="10"/>
  <c r="F11" i="10" s="1"/>
  <c r="G11" i="10" s="1"/>
  <c r="E9" i="10"/>
  <c r="G8" i="10"/>
  <c r="H8" i="10" s="1"/>
  <c r="J8" i="10" s="1"/>
  <c r="D9" i="10" s="1"/>
  <c r="F8" i="10"/>
  <c r="E8" i="10"/>
  <c r="F9" i="10" s="1"/>
  <c r="G9" i="10" s="1"/>
  <c r="O38" i="9"/>
  <c r="N38" i="9"/>
  <c r="M38" i="9"/>
  <c r="L38" i="9"/>
  <c r="K38" i="9"/>
  <c r="J38" i="9"/>
  <c r="I38" i="9"/>
  <c r="H38" i="9"/>
  <c r="G38" i="9"/>
  <c r="F38" i="9"/>
  <c r="E38" i="9"/>
  <c r="D38" i="9"/>
  <c r="Q38" i="9" s="1"/>
  <c r="D12" i="9" s="1"/>
  <c r="O30" i="9"/>
  <c r="N30" i="9"/>
  <c r="M30" i="9"/>
  <c r="L30" i="9"/>
  <c r="K30" i="9"/>
  <c r="J30" i="9"/>
  <c r="I30" i="9"/>
  <c r="H30" i="9"/>
  <c r="G30" i="9"/>
  <c r="F30" i="9"/>
  <c r="E30" i="9"/>
  <c r="D30" i="9"/>
  <c r="Q30" i="9" s="1"/>
  <c r="D13" i="9" s="1"/>
  <c r="D6" i="9"/>
  <c r="D5" i="9"/>
  <c r="D7" i="9" s="1"/>
  <c r="D14" i="8"/>
  <c r="D13" i="8"/>
  <c r="D12" i="8"/>
  <c r="D11" i="8"/>
  <c r="E20" i="8" s="1"/>
  <c r="F20" i="8" s="1"/>
  <c r="J20" i="8" s="1"/>
  <c r="D10" i="8"/>
  <c r="D9" i="8"/>
  <c r="D8" i="8"/>
  <c r="D7" i="8"/>
  <c r="D6" i="8"/>
  <c r="M11" i="7"/>
  <c r="L10" i="7"/>
  <c r="K10" i="7"/>
  <c r="J10" i="7"/>
  <c r="I10" i="7"/>
  <c r="H10" i="7"/>
  <c r="G10" i="7"/>
  <c r="F10" i="7"/>
  <c r="E10" i="7"/>
  <c r="C10" i="7"/>
  <c r="M9" i="7"/>
  <c r="L8" i="7"/>
  <c r="K8" i="7"/>
  <c r="J8" i="7"/>
  <c r="I8" i="7"/>
  <c r="H8" i="7"/>
  <c r="G8" i="7"/>
  <c r="F8" i="7"/>
  <c r="E8" i="7"/>
  <c r="D8" i="7"/>
  <c r="C8" i="7"/>
  <c r="M7" i="7"/>
  <c r="B3" i="7"/>
  <c r="J69" i="6" a="1"/>
  <c r="J69" i="6"/>
  <c r="J68" i="6"/>
  <c r="J66" i="6"/>
  <c r="J14" i="6"/>
  <c r="C10" i="6"/>
  <c r="B1" i="6"/>
  <c r="D72" i="5"/>
  <c r="C72" i="5"/>
  <c r="E72" i="5" s="1"/>
  <c r="D71" i="5"/>
  <c r="C71" i="5"/>
  <c r="E71" i="5" s="1"/>
  <c r="D70" i="5"/>
  <c r="C70" i="5"/>
  <c r="E70" i="5" s="1"/>
  <c r="E69" i="5"/>
  <c r="D69" i="5"/>
  <c r="C69" i="5"/>
  <c r="D68" i="5"/>
  <c r="C68" i="5"/>
  <c r="E68" i="5" s="1"/>
  <c r="D67" i="5"/>
  <c r="C67" i="5"/>
  <c r="E67" i="5" s="1"/>
  <c r="C27" i="15" s="1"/>
  <c r="D65" i="5"/>
  <c r="C65" i="5"/>
  <c r="E65" i="5" s="1"/>
  <c r="D64" i="5"/>
  <c r="C64" i="5"/>
  <c r="E64" i="5" s="1"/>
  <c r="D63" i="5"/>
  <c r="C63" i="5"/>
  <c r="E63" i="5" s="1"/>
  <c r="D62" i="5"/>
  <c r="C62" i="5"/>
  <c r="E62" i="5" s="1"/>
  <c r="D61" i="5"/>
  <c r="C61" i="5"/>
  <c r="E61" i="5" s="1"/>
  <c r="D60" i="5"/>
  <c r="C60" i="5"/>
  <c r="E60" i="5" s="1"/>
  <c r="D59" i="5"/>
  <c r="C59" i="5"/>
  <c r="E59" i="5" s="1"/>
  <c r="D58" i="5"/>
  <c r="C58" i="5"/>
  <c r="E58" i="5" s="1"/>
  <c r="D56" i="5"/>
  <c r="C56" i="5"/>
  <c r="E56" i="5" s="1"/>
  <c r="D55" i="5"/>
  <c r="C55" i="5"/>
  <c r="E55" i="5" s="1"/>
  <c r="D54" i="5"/>
  <c r="C54" i="5"/>
  <c r="E54" i="5" s="1"/>
  <c r="D53" i="5"/>
  <c r="C53" i="5"/>
  <c r="E53" i="5" s="1"/>
  <c r="D52" i="5"/>
  <c r="C52" i="5"/>
  <c r="E52" i="5" s="1"/>
  <c r="D51" i="5"/>
  <c r="C51" i="5"/>
  <c r="E51" i="5" s="1"/>
  <c r="D50" i="5"/>
  <c r="C50" i="5"/>
  <c r="E50" i="5" s="1"/>
  <c r="D49" i="5"/>
  <c r="C49" i="5"/>
  <c r="E49" i="5" s="1"/>
  <c r="D48" i="5"/>
  <c r="C48" i="5"/>
  <c r="E48" i="5" s="1"/>
  <c r="D47" i="5"/>
  <c r="D57" i="5" s="1"/>
  <c r="C47" i="5"/>
  <c r="C57" i="5" s="1"/>
  <c r="E57" i="5" s="1"/>
  <c r="D46" i="5"/>
  <c r="C46" i="5"/>
  <c r="E46" i="5" s="1"/>
  <c r="D45" i="5"/>
  <c r="C45" i="5"/>
  <c r="E45" i="5" s="1"/>
  <c r="D44" i="5"/>
  <c r="C44" i="5"/>
  <c r="E44" i="5" s="1"/>
  <c r="D43" i="5"/>
  <c r="C43" i="5"/>
  <c r="E43" i="5" s="1"/>
  <c r="D42" i="5"/>
  <c r="C42" i="5"/>
  <c r="E42" i="5" s="1"/>
  <c r="D40" i="5"/>
  <c r="C40" i="5"/>
  <c r="E40" i="5" s="1"/>
  <c r="D39" i="5"/>
  <c r="C39" i="5"/>
  <c r="E39" i="5" s="1"/>
  <c r="D38" i="5"/>
  <c r="C38" i="5"/>
  <c r="E38" i="5" s="1"/>
  <c r="C36" i="5"/>
  <c r="D35" i="5"/>
  <c r="C35" i="5"/>
  <c r="E35" i="5" s="1"/>
  <c r="D34" i="5"/>
  <c r="D36" i="5" s="1"/>
  <c r="C34" i="5"/>
  <c r="E34" i="5" s="1"/>
  <c r="D33" i="5"/>
  <c r="C33" i="5"/>
  <c r="E33" i="5" s="1"/>
  <c r="D31" i="5"/>
  <c r="C31" i="5"/>
  <c r="E31" i="5" s="1"/>
  <c r="D30" i="5"/>
  <c r="C30" i="5"/>
  <c r="E30" i="5" s="1"/>
  <c r="D29" i="5"/>
  <c r="C29" i="5"/>
  <c r="E29" i="5" s="1"/>
  <c r="D28" i="5"/>
  <c r="D32" i="5" s="1"/>
  <c r="C28" i="5"/>
  <c r="E28" i="5" s="1"/>
  <c r="D26" i="5"/>
  <c r="C26" i="5"/>
  <c r="E26" i="5" s="1"/>
  <c r="D25" i="5"/>
  <c r="C25" i="5"/>
  <c r="E25" i="5" s="1"/>
  <c r="D24" i="5"/>
  <c r="C24" i="5"/>
  <c r="E24" i="5" s="1"/>
  <c r="D23" i="5"/>
  <c r="D27" i="5" s="1"/>
  <c r="C23" i="5"/>
  <c r="C27" i="5" s="1"/>
  <c r="B19" i="5"/>
  <c r="K50" i="4"/>
  <c r="J50" i="4"/>
  <c r="I50" i="4"/>
  <c r="J49" i="4"/>
  <c r="I49" i="4"/>
  <c r="K49" i="4" s="1"/>
  <c r="J48" i="4"/>
  <c r="I48" i="4"/>
  <c r="K48" i="4" s="1"/>
  <c r="K46" i="4"/>
  <c r="J46" i="4"/>
  <c r="I46" i="4"/>
  <c r="J45" i="4"/>
  <c r="I45" i="4"/>
  <c r="K45" i="4" s="1"/>
  <c r="J44" i="4"/>
  <c r="I44" i="4"/>
  <c r="K44" i="4" s="1"/>
  <c r="F42" i="4"/>
  <c r="E42" i="4"/>
  <c r="D42" i="4"/>
  <c r="E41" i="4"/>
  <c r="D41" i="4"/>
  <c r="F41" i="4" s="1"/>
  <c r="E40" i="4"/>
  <c r="D40" i="4"/>
  <c r="F40" i="4" s="1"/>
  <c r="F39" i="4"/>
  <c r="E39" i="4"/>
  <c r="D39" i="4"/>
  <c r="J38" i="4"/>
  <c r="I38" i="4"/>
  <c r="K38" i="4" s="1"/>
  <c r="E38" i="4"/>
  <c r="D38" i="4"/>
  <c r="F38" i="4" s="1"/>
  <c r="J37" i="4"/>
  <c r="I37" i="4"/>
  <c r="K37" i="4" s="1"/>
  <c r="F37" i="4"/>
  <c r="E37" i="4"/>
  <c r="D37" i="4"/>
  <c r="J36" i="4"/>
  <c r="I36" i="4"/>
  <c r="K36" i="4" s="1"/>
  <c r="E36" i="4"/>
  <c r="D36" i="4"/>
  <c r="F36" i="4" s="1"/>
  <c r="J35" i="4"/>
  <c r="I35" i="4"/>
  <c r="K35" i="4" s="1"/>
  <c r="F35" i="4"/>
  <c r="E35" i="4"/>
  <c r="D35" i="4"/>
  <c r="J34" i="4"/>
  <c r="I34" i="4"/>
  <c r="K34" i="4" s="1"/>
  <c r="E34" i="4"/>
  <c r="D34" i="4"/>
  <c r="F34" i="4" s="1"/>
  <c r="J33" i="4"/>
  <c r="I33" i="4"/>
  <c r="K33" i="4" s="1"/>
  <c r="K32" i="4"/>
  <c r="J32" i="4"/>
  <c r="I32" i="4"/>
  <c r="E31" i="4"/>
  <c r="D31" i="4"/>
  <c r="F31" i="4" s="1"/>
  <c r="E30" i="4"/>
  <c r="D30" i="4"/>
  <c r="F30" i="4" s="1"/>
  <c r="J29" i="4"/>
  <c r="I29" i="4"/>
  <c r="K29" i="4" s="1"/>
  <c r="F29" i="4"/>
  <c r="E29" i="4"/>
  <c r="D29" i="4"/>
  <c r="J28" i="4"/>
  <c r="I28" i="4"/>
  <c r="K28" i="4" s="1"/>
  <c r="E28" i="4"/>
  <c r="D28" i="4"/>
  <c r="F28" i="4" s="1"/>
  <c r="J27" i="4"/>
  <c r="I27" i="4"/>
  <c r="K27" i="4" s="1"/>
  <c r="F27" i="4"/>
  <c r="E27" i="4"/>
  <c r="D27" i="4"/>
  <c r="J26" i="4"/>
  <c r="I26" i="4"/>
  <c r="K26" i="4" s="1"/>
  <c r="E26" i="4"/>
  <c r="D26" i="4"/>
  <c r="F26" i="4" s="1"/>
  <c r="J25" i="4"/>
  <c r="I25" i="4"/>
  <c r="K25" i="4" s="1"/>
  <c r="F25" i="4"/>
  <c r="E25" i="4"/>
  <c r="D25" i="4"/>
  <c r="J24" i="4"/>
  <c r="I24" i="4"/>
  <c r="K24" i="4" s="1"/>
  <c r="E24" i="4"/>
  <c r="D24" i="4"/>
  <c r="F24" i="4" s="1"/>
  <c r="J23" i="4"/>
  <c r="I23" i="4"/>
  <c r="K23" i="4" s="1"/>
  <c r="F23" i="4"/>
  <c r="E23" i="4"/>
  <c r="D23" i="4"/>
  <c r="J22" i="4"/>
  <c r="I22" i="4"/>
  <c r="K22" i="4" s="1"/>
  <c r="E22" i="4"/>
  <c r="D22" i="4"/>
  <c r="F22" i="4" s="1"/>
  <c r="J21" i="4"/>
  <c r="I21" i="4"/>
  <c r="K21" i="4" s="1"/>
  <c r="F21" i="4"/>
  <c r="E21" i="4"/>
  <c r="E44" i="4" s="1"/>
  <c r="D21" i="4"/>
  <c r="D44" i="4" s="1"/>
  <c r="J20" i="4"/>
  <c r="J40" i="4" s="1"/>
  <c r="I20" i="4"/>
  <c r="K20" i="4" s="1"/>
  <c r="E20" i="4"/>
  <c r="D20" i="4"/>
  <c r="F20" i="4" s="1"/>
  <c r="C11" i="4"/>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C156" i="14" s="1"/>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B16" i="2"/>
  <c r="J54" i="6" s="1"/>
  <c r="D8" i="9" l="1"/>
  <c r="C7" i="16"/>
  <c r="D14" i="9"/>
  <c r="G10" i="11"/>
  <c r="H10" i="11" s="1"/>
  <c r="J10" i="11" s="1"/>
  <c r="C24" i="15"/>
  <c r="C23" i="15" s="1"/>
  <c r="G14" i="15"/>
  <c r="E36" i="5"/>
  <c r="F44" i="4"/>
  <c r="H9" i="10"/>
  <c r="J9" i="10" s="1"/>
  <c r="D10" i="10" s="1"/>
  <c r="H10" i="10" s="1"/>
  <c r="J10" i="10" s="1"/>
  <c r="D11" i="10" s="1"/>
  <c r="H11" i="10" s="1"/>
  <c r="J11" i="10" s="1"/>
  <c r="D12" i="10" s="1"/>
  <c r="H12" i="10" s="1"/>
  <c r="J12" i="10" s="1"/>
  <c r="D13" i="10" s="1"/>
  <c r="H13" i="10" s="1"/>
  <c r="J13" i="10" s="1"/>
  <c r="D14" i="10" s="1"/>
  <c r="G38" i="11"/>
  <c r="C157" i="14"/>
  <c r="C37" i="5"/>
  <c r="E27" i="5"/>
  <c r="D37" i="5"/>
  <c r="D41" i="5" s="1"/>
  <c r="D66" i="5" s="1"/>
  <c r="D73" i="5" s="1"/>
  <c r="J47" i="4" s="1"/>
  <c r="J52" i="4" s="1"/>
  <c r="J54" i="4" s="1"/>
  <c r="K16" i="18"/>
  <c r="G11" i="11"/>
  <c r="H11" i="11" s="1"/>
  <c r="J11" i="11" s="1"/>
  <c r="J12" i="6"/>
  <c r="J24" i="6"/>
  <c r="J39" i="6"/>
  <c r="J55" i="6"/>
  <c r="G34" i="11"/>
  <c r="G36" i="11"/>
  <c r="C150" i="14"/>
  <c r="C26" i="15" s="1"/>
  <c r="E23" i="5"/>
  <c r="K14" i="18" s="1"/>
  <c r="E47" i="5"/>
  <c r="C154" i="14" s="1"/>
  <c r="J13" i="6"/>
  <c r="J25" i="6"/>
  <c r="J56" i="6"/>
  <c r="G14" i="10"/>
  <c r="G16" i="10"/>
  <c r="G18" i="10"/>
  <c r="J26" i="6"/>
  <c r="J45" i="6"/>
  <c r="J57" i="6"/>
  <c r="J15" i="6"/>
  <c r="J27" i="6"/>
  <c r="J46" i="6"/>
  <c r="J58" i="6"/>
  <c r="G29" i="11"/>
  <c r="H29" i="11" s="1"/>
  <c r="J29" i="11" s="1"/>
  <c r="D30" i="11" s="1"/>
  <c r="H30" i="11" s="1"/>
  <c r="J30" i="11" s="1"/>
  <c r="D31" i="11" s="1"/>
  <c r="H31" i="11" s="1"/>
  <c r="J31" i="11" s="1"/>
  <c r="D32" i="11" s="1"/>
  <c r="H32" i="11" s="1"/>
  <c r="J32" i="11" s="1"/>
  <c r="D33" i="11" s="1"/>
  <c r="H33" i="11" s="1"/>
  <c r="J33" i="11" s="1"/>
  <c r="D34" i="11" s="1"/>
  <c r="H34" i="11" s="1"/>
  <c r="J34" i="11" s="1"/>
  <c r="D35" i="11" s="1"/>
  <c r="H35" i="11" s="1"/>
  <c r="J35" i="11" s="1"/>
  <c r="D36" i="11" s="1"/>
  <c r="H36" i="11" s="1"/>
  <c r="J36" i="11" s="1"/>
  <c r="C32" i="5"/>
  <c r="E32" i="5" s="1"/>
  <c r="J16" i="6"/>
  <c r="J28" i="6"/>
  <c r="J47" i="6"/>
  <c r="J59" i="6"/>
  <c r="F33" i="11"/>
  <c r="J17" i="6"/>
  <c r="J29" i="6"/>
  <c r="J48" i="6"/>
  <c r="F10" i="11"/>
  <c r="G33" i="11"/>
  <c r="I40" i="4"/>
  <c r="J18" i="6"/>
  <c r="J49" i="6"/>
  <c r="G35" i="11"/>
  <c r="J19" i="6"/>
  <c r="J34" i="6"/>
  <c r="J50" i="6"/>
  <c r="J20" i="6"/>
  <c r="J35" i="6"/>
  <c r="J51" i="6"/>
  <c r="J22" i="6"/>
  <c r="J37" i="6"/>
  <c r="J53" i="6"/>
  <c r="F11" i="11"/>
  <c r="J21" i="6"/>
  <c r="J36" i="6"/>
  <c r="J52" i="6"/>
  <c r="J11" i="6"/>
  <c r="J23" i="6"/>
  <c r="J38" i="6"/>
  <c r="D37" i="11" l="1"/>
  <c r="H37" i="11" s="1"/>
  <c r="J37" i="11" s="1"/>
  <c r="D38" i="11"/>
  <c r="H38" i="11" s="1"/>
  <c r="J38" i="11" s="1"/>
  <c r="H14" i="10"/>
  <c r="J14" i="10" s="1"/>
  <c r="D15" i="10" s="1"/>
  <c r="H15" i="10" s="1"/>
  <c r="J15" i="10" s="1"/>
  <c r="D16" i="10" s="1"/>
  <c r="H16" i="10" s="1"/>
  <c r="J16" i="10" s="1"/>
  <c r="D17" i="10" s="1"/>
  <c r="H17" i="10" s="1"/>
  <c r="J17" i="10" s="1"/>
  <c r="D18" i="10" s="1"/>
  <c r="H18" i="10" s="1"/>
  <c r="J18" i="10" s="1"/>
  <c r="D19" i="10" s="1"/>
  <c r="H19" i="10" s="1"/>
  <c r="J19" i="10" s="1"/>
  <c r="D20" i="10" s="1"/>
  <c r="H20" i="10" s="1"/>
  <c r="J20" i="10" s="1"/>
  <c r="K17" i="18"/>
  <c r="K19" i="18" s="1"/>
  <c r="K40" i="4"/>
  <c r="C148" i="14"/>
  <c r="D15" i="9"/>
  <c r="E37" i="5"/>
  <c r="C41" i="5"/>
  <c r="J41" i="6"/>
  <c r="J61" i="6"/>
  <c r="G13" i="15" l="1"/>
  <c r="G12" i="15" s="1"/>
  <c r="C158" i="14"/>
  <c r="C153" i="14"/>
  <c r="C66" i="5"/>
  <c r="E41" i="5"/>
  <c r="D16" i="9"/>
  <c r="C37" i="14"/>
  <c r="C16" i="15" l="1"/>
  <c r="C15" i="15" s="1"/>
  <c r="C8" i="14"/>
  <c r="B3" i="17" s="1"/>
  <c r="B4" i="17"/>
  <c r="E15" i="18" s="1"/>
  <c r="C155" i="14"/>
  <c r="C161" i="14" s="1"/>
  <c r="E66" i="5"/>
  <c r="C73" i="5"/>
  <c r="E73" i="5" l="1"/>
  <c r="I47" i="4"/>
  <c r="E14" i="18"/>
  <c r="E16" i="18" s="1"/>
  <c r="B5" i="17"/>
  <c r="B7" i="17" l="1"/>
  <c r="B6" i="17"/>
  <c r="G33" i="15"/>
  <c r="B30" i="18"/>
  <c r="K47" i="4"/>
  <c r="I52" i="4"/>
  <c r="C13" i="15"/>
  <c r="C14" i="15" s="1"/>
  <c r="G32" i="15" s="1"/>
  <c r="G34" i="15" s="1"/>
  <c r="J10" i="6"/>
  <c r="J31" i="6" s="1"/>
  <c r="J63" i="6" s="1"/>
  <c r="J71" i="6" s="1"/>
  <c r="K52" i="4" l="1"/>
  <c r="I54" i="4"/>
  <c r="K54" i="4" s="1"/>
  <c r="K56" i="4" s="1"/>
  <c r="B8" i="17"/>
  <c r="E17" i="18" s="1"/>
  <c r="C5" i="16"/>
  <c r="E26" i="18" s="1"/>
  <c r="K20" i="8" l="1"/>
  <c r="K21" i="8" s="1"/>
  <c r="E18" i="18"/>
  <c r="E20" i="18" s="1"/>
  <c r="E25" i="18" s="1"/>
  <c r="B9" i="17"/>
  <c r="B10" i="17" l="1"/>
  <c r="B15" i="17" s="1"/>
  <c r="B23" i="17" s="1"/>
  <c r="C8"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00000000-0006-0000-0100-000001000000}">
      <text>
        <r>
          <rPr>
            <sz val="11"/>
            <color theme="1"/>
            <rFont val="Calibri"/>
            <scheme val="minor"/>
          </rPr>
          <t>======
ID#AAABhTbf8YA
Eugenio    (2025-03-30 00:12:22)
B = Balance General (BS)
E = Estado de Resultados (P&amp;L)</t>
        </r>
      </text>
    </comment>
    <comment ref="F18" authorId="0" shapeId="0" xr:uid="{00000000-0006-0000-0100-000006000000}">
      <text>
        <r>
          <rPr>
            <sz val="11"/>
            <color theme="1"/>
            <rFont val="Calibri"/>
            <scheme val="minor"/>
          </rPr>
          <t>======
ID#AAABhTbf8Xc
Eugenio    (2025-03-30 00:12:22)
Account Number</t>
        </r>
      </text>
    </comment>
    <comment ref="H18" authorId="0" shapeId="0" xr:uid="{00000000-0006-0000-0100-000005000000}">
      <text>
        <r>
          <rPr>
            <sz val="11"/>
            <color theme="1"/>
            <rFont val="Calibri"/>
            <scheme val="minor"/>
          </rPr>
          <t>======
ID#AAABhTbf8Xk
Eugenio    (2025-03-30 00:12:22)
Beginning Balance</t>
        </r>
      </text>
    </comment>
    <comment ref="I18" authorId="0" shapeId="0" xr:uid="{00000000-0006-0000-0100-000004000000}">
      <text>
        <r>
          <rPr>
            <sz val="11"/>
            <color theme="1"/>
            <rFont val="Calibri"/>
            <scheme val="minor"/>
          </rPr>
          <t>======
ID#AAABhTbf8Xo
Eugenio    (2025-03-30 00:12:22)
Debits</t>
        </r>
      </text>
    </comment>
    <comment ref="J18" authorId="0" shapeId="0" xr:uid="{00000000-0006-0000-0100-000002000000}">
      <text>
        <r>
          <rPr>
            <sz val="11"/>
            <color theme="1"/>
            <rFont val="Calibri"/>
            <scheme val="minor"/>
          </rPr>
          <t>======
ID#AAABhTbf8X0
Eugenio    (2025-03-30 00:12:22)
Credits</t>
        </r>
      </text>
    </comment>
    <comment ref="K18" authorId="0" shapeId="0" xr:uid="{00000000-0006-0000-0100-000003000000}">
      <text>
        <r>
          <rPr>
            <sz val="11"/>
            <color theme="1"/>
            <rFont val="Calibri"/>
            <scheme val="minor"/>
          </rPr>
          <t>======
ID#AAABhTbf8X8
Eugenio    (2025-03-30 00:12:22)
Ending Balance</t>
        </r>
      </text>
    </comment>
  </commentList>
  <extLst>
    <ext xmlns:r="http://schemas.openxmlformats.org/officeDocument/2006/relationships" uri="GoogleSheetsCustomDataVersion2">
      <go:sheetsCustomData xmlns:go="http://customooxmlschemas.google.com/" r:id="rId1" roundtripDataSignature="AMtx7mi5C248YQqqCKKsN56bIzjnEmv/F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7" authorId="0" shapeId="0" xr:uid="{00000000-0006-0000-0700-000003000000}">
      <text>
        <r>
          <rPr>
            <sz val="11"/>
            <color theme="1"/>
            <rFont val="Calibri"/>
            <scheme val="minor"/>
          </rPr>
          <t>======
ID#AAABhTbf8Xg
Montserrat García    (2025-03-30 00:12:22)
INPC útlimo mes segunda mitad / INPC primer mes segunda mitad</t>
        </r>
      </text>
    </comment>
    <comment ref="B19" authorId="0" shapeId="0" xr:uid="{00000000-0006-0000-0700-000002000000}">
      <text>
        <r>
          <rPr>
            <sz val="11"/>
            <color theme="1"/>
            <rFont val="Calibri"/>
            <scheme val="minor"/>
          </rPr>
          <t>======
ID#AAABhTbf8Xs
Montserrat García    (2025-03-30 00:12:22)
Capturar Año</t>
        </r>
      </text>
    </comment>
    <comment ref="C19" authorId="0" shapeId="0" xr:uid="{00000000-0006-0000-0700-000001000000}">
      <text>
        <r>
          <rPr>
            <sz val="11"/>
            <color theme="1"/>
            <rFont val="Calibri"/>
            <scheme val="minor"/>
          </rPr>
          <t>======
ID#AAABhTbf8X4
Montserrat García    (2025-03-30 00:12:22)
Capturar Pérdida</t>
        </r>
      </text>
    </comment>
  </commentList>
  <extLst>
    <ext xmlns:r="http://schemas.openxmlformats.org/officeDocument/2006/relationships" uri="GoogleSheetsCustomDataVersion2">
      <go:sheetsCustomData xmlns:go="http://customooxmlschemas.google.com/" r:id="rId1" roundtripDataSignature="AMtx7mjCafgmv89lFTwrusdc/FrdufJ+D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8" authorId="0" shapeId="0" xr:uid="{00000000-0006-0000-0800-000001000000}">
      <text>
        <r>
          <rPr>
            <sz val="11"/>
            <color theme="1"/>
            <rFont val="Calibri"/>
            <scheme val="minor"/>
          </rPr>
          <t>======
ID#AAABhTbf8YE
Debany Castillo    (2025-03-30 00:12:22)
En los Impuestos a Favor, hay que recorrer los números un mes. Por ejemplo, los Impuestos a Favor del BG de dic-2022 se ponen en ene-2023.</t>
        </r>
      </text>
    </comment>
  </commentList>
  <extLst>
    <ext xmlns:r="http://schemas.openxmlformats.org/officeDocument/2006/relationships" uri="GoogleSheetsCustomDataVersion2">
      <go:sheetsCustomData xmlns:go="http://customooxmlschemas.google.com/" r:id="rId1" roundtripDataSignature="AMtx7mjTl4V5oZ9NfvXZJD4tzwlEb4Va6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F00-000001000000}">
      <text>
        <r>
          <rPr>
            <sz val="11"/>
            <color theme="1"/>
            <rFont val="Calibri"/>
            <scheme val="minor"/>
          </rPr>
          <t>======
ID#AAABhTbf8Xw
Luis Ramirez Rodriguez    (2025-03-30 00:12:22)
Modificar cada cierre</t>
        </r>
      </text>
    </comment>
  </commentList>
  <extLst>
    <ext xmlns:r="http://schemas.openxmlformats.org/officeDocument/2006/relationships" uri="GoogleSheetsCustomDataVersion2">
      <go:sheetsCustomData xmlns:go="http://customooxmlschemas.google.com/" r:id="rId1" roundtripDataSignature="AMtx7mily2fvKb9wcCFf0Qa5mIaKESYuQQ=="/>
    </ext>
  </extLst>
</comments>
</file>

<file path=xl/sharedStrings.xml><?xml version="1.0" encoding="utf-8"?>
<sst xmlns="http://schemas.openxmlformats.org/spreadsheetml/2006/main" count="1935" uniqueCount="883">
  <si>
    <t>Edasi Drive SA de CV</t>
  </si>
  <si>
    <t>DECLARACIÓN ANUAL 2024</t>
  </si>
  <si>
    <t>EDR210520NS0</t>
  </si>
  <si>
    <t>Fecha Corte: 31 de Diciembre del 2024</t>
  </si>
  <si>
    <t xml:space="preserve">Instrucciones: </t>
  </si>
  <si>
    <t>Ejemplo:</t>
  </si>
  <si>
    <t>1.- Descargar la Balanza de Comprobación de ContaLink (en Excel y Detallada) a los cortes de Marzo, Junio, Septiembre, Noviembre y Diciembre.</t>
  </si>
  <si>
    <t>2.- Revisar que los saldos cuadren.</t>
  </si>
  <si>
    <t>3.- Separar las celdas que vienen combinadas.</t>
  </si>
  <si>
    <t>4.- Eliminar las cuentas de mayor (negritas) y considerar cuentas duplicadas.</t>
  </si>
  <si>
    <t>5.- Volver a revisar que los saldos cuadren.</t>
  </si>
  <si>
    <t>6.- Pasar la Balanza a esta pestaña (F-K).</t>
  </si>
  <si>
    <t>7.- Con base en el número de cuenta, asignar la clasificación de la columna B.</t>
  </si>
  <si>
    <t>8.- En la columna C, definir si la cuenta afecta el Balance General (B) o el Estado de Resultados (E).</t>
  </si>
  <si>
    <t>9.- En la columna D, definir si la cuenta es Partes Relacionadas (PR) o Partes No Relacionadas (PNR).</t>
  </si>
  <si>
    <t>10. En la columna E, definir si la categoría es de ingreso nominal, o en su caso de deducción autorizada.</t>
  </si>
  <si>
    <t>Clasificación</t>
  </si>
  <si>
    <t>B/E</t>
  </si>
  <si>
    <t>PR / PNR</t>
  </si>
  <si>
    <t>I/D</t>
  </si>
  <si>
    <t>Número de cuenta</t>
  </si>
  <si>
    <t>Nombre de Cuenta</t>
  </si>
  <si>
    <t>Saldo Inicial</t>
  </si>
  <si>
    <t>Debe</t>
  </si>
  <si>
    <t>Haber</t>
  </si>
  <si>
    <t>Saldo Final</t>
  </si>
  <si>
    <t>Variación ER</t>
  </si>
  <si>
    <t>Efectivo y equivalentes de efectivo</t>
  </si>
  <si>
    <t>B</t>
  </si>
  <si>
    <t>PNR</t>
  </si>
  <si>
    <t>101-01</t>
  </si>
  <si>
    <t>Caja y efectivo</t>
  </si>
  <si>
    <t>102-01-01</t>
  </si>
  <si>
    <t>BBVA Bancomer</t>
  </si>
  <si>
    <t>102-01-02</t>
  </si>
  <si>
    <t>Grupo Conekta</t>
  </si>
  <si>
    <t>102-01-03</t>
  </si>
  <si>
    <t>Paypal</t>
  </si>
  <si>
    <t>102-01-05</t>
  </si>
  <si>
    <t>Mercado Libre</t>
  </si>
  <si>
    <t>102-01-06</t>
  </si>
  <si>
    <t>Amazon</t>
  </si>
  <si>
    <t>102-01-07</t>
  </si>
  <si>
    <t>BBVA BANCOMER 0118985510</t>
  </si>
  <si>
    <t>102-01-08</t>
  </si>
  <si>
    <t>Stripe</t>
  </si>
  <si>
    <t>102-01-09</t>
  </si>
  <si>
    <t>Kueski Pay</t>
  </si>
  <si>
    <t>102-01-11</t>
  </si>
  <si>
    <t>Clip</t>
  </si>
  <si>
    <t>102-01-13</t>
  </si>
  <si>
    <t>Banco BASE GBP</t>
  </si>
  <si>
    <t>102-01-15</t>
  </si>
  <si>
    <t>Santander</t>
  </si>
  <si>
    <t>102-01-18</t>
  </si>
  <si>
    <t>Mercadopago</t>
  </si>
  <si>
    <t>102-01-20</t>
  </si>
  <si>
    <t>Aplazo</t>
  </si>
  <si>
    <t>102-01-21</t>
  </si>
  <si>
    <t>BBVA 8190</t>
  </si>
  <si>
    <t>102-01-22</t>
  </si>
  <si>
    <t>BBVA 5369</t>
  </si>
  <si>
    <t>Inversiones en asociadas</t>
  </si>
  <si>
    <t>103-01</t>
  </si>
  <si>
    <t>Inversiones temporales</t>
  </si>
  <si>
    <t>Clientes</t>
  </si>
  <si>
    <t>105-05</t>
  </si>
  <si>
    <t>Clientes varios</t>
  </si>
  <si>
    <t>PR</t>
  </si>
  <si>
    <t>105-06</t>
  </si>
  <si>
    <t>Clientes Unbilled</t>
  </si>
  <si>
    <t>Cuentas y documentos por cobrar</t>
  </si>
  <si>
    <t>106-01</t>
  </si>
  <si>
    <t>Cuentas y documentos por cobrar a corto plazo nacional</t>
  </si>
  <si>
    <t>Deudores diversos</t>
  </si>
  <si>
    <t>107-01</t>
  </si>
  <si>
    <t>Funcionarios y empleados</t>
  </si>
  <si>
    <t>107-03-01</t>
  </si>
  <si>
    <t>Grupo Moneban</t>
  </si>
  <si>
    <t>Pagos anticipados</t>
  </si>
  <si>
    <t>109-01</t>
  </si>
  <si>
    <t>Seguros y fianzas pagados por anticipado nacional</t>
  </si>
  <si>
    <t>Impuesto por recuperar</t>
  </si>
  <si>
    <t>113-01</t>
  </si>
  <si>
    <t>IVA a favor</t>
  </si>
  <si>
    <t>113-06</t>
  </si>
  <si>
    <t>Subsidio al empleo</t>
  </si>
  <si>
    <t>113-08</t>
  </si>
  <si>
    <t>Otros impuestos a favor</t>
  </si>
  <si>
    <t>Pagos provisionales de ISR</t>
  </si>
  <si>
    <t>114-01</t>
  </si>
  <si>
    <t>Inventarios</t>
  </si>
  <si>
    <t>115-01</t>
  </si>
  <si>
    <t>Inventario</t>
  </si>
  <si>
    <t>115-01-01</t>
  </si>
  <si>
    <t>Inventario en tránsito</t>
  </si>
  <si>
    <t>118-01</t>
  </si>
  <si>
    <t>IVA acreditable pagado</t>
  </si>
  <si>
    <t>118-02</t>
  </si>
  <si>
    <t>IVA acreditable de importación pagado</t>
  </si>
  <si>
    <t>119-01</t>
  </si>
  <si>
    <t>IVA pendiente de pago</t>
  </si>
  <si>
    <t>119-03</t>
  </si>
  <si>
    <t>IEPS pendiente de pago</t>
  </si>
  <si>
    <t>Anticipo a proveedores</t>
  </si>
  <si>
    <t>120-01</t>
  </si>
  <si>
    <t>Anticipo a proveedores nacional</t>
  </si>
  <si>
    <t>Otros activos a corto plazo</t>
  </si>
  <si>
    <t>121-01-01</t>
  </si>
  <si>
    <t>Ventas Retenidas</t>
  </si>
  <si>
    <t>121-01-03</t>
  </si>
  <si>
    <t>Propiedades, plantas y equipo</t>
  </si>
  <si>
    <t>155-01</t>
  </si>
  <si>
    <t>Mobiliario y equipo de oficina</t>
  </si>
  <si>
    <t>156-01</t>
  </si>
  <si>
    <t>Equipo de cómputo</t>
  </si>
  <si>
    <t>170-01</t>
  </si>
  <si>
    <t>Adaptaciones y mejoras</t>
  </si>
  <si>
    <t>Depreciaciones y amortizaciones</t>
  </si>
  <si>
    <t>171-04</t>
  </si>
  <si>
    <t>Depreciación acumulada de mobiliario y equipo de oficina</t>
  </si>
  <si>
    <t>171-05</t>
  </si>
  <si>
    <t>Depreciación acumulada de equipo de cómputo</t>
  </si>
  <si>
    <t>171-17</t>
  </si>
  <si>
    <t>Depreciación acumulada de adaptaciones y mejoras</t>
  </si>
  <si>
    <t>Activos intangibles</t>
  </si>
  <si>
    <t>176-01</t>
  </si>
  <si>
    <t>183-04</t>
  </si>
  <si>
    <t>Amortización acumulada de activos intangibles</t>
  </si>
  <si>
    <t>Depósitos en garantía</t>
  </si>
  <si>
    <t>184-02</t>
  </si>
  <si>
    <t>Depósitos de arrendamiento de bienes inmuebles</t>
  </si>
  <si>
    <t>184-03</t>
  </si>
  <si>
    <t>Otros depósitos en garantía</t>
  </si>
  <si>
    <t>Proveedores</t>
  </si>
  <si>
    <t>201-01</t>
  </si>
  <si>
    <t>Proveedores nacionales</t>
  </si>
  <si>
    <t>Cuentas y documentos por pagar</t>
  </si>
  <si>
    <t>202-01-02</t>
  </si>
  <si>
    <t>GNI</t>
  </si>
  <si>
    <t>202-01-03</t>
  </si>
  <si>
    <t>Multigama</t>
  </si>
  <si>
    <t>202-01-04</t>
  </si>
  <si>
    <t>Konfio</t>
  </si>
  <si>
    <t>202-01-05</t>
  </si>
  <si>
    <t>Factoring Corporativo</t>
  </si>
  <si>
    <t>202-01-06</t>
  </si>
  <si>
    <t>Escala Capital</t>
  </si>
  <si>
    <t>202-01-07</t>
  </si>
  <si>
    <t>FAIRPLAY</t>
  </si>
  <si>
    <t>202-01-08</t>
  </si>
  <si>
    <t>Equity Link</t>
  </si>
  <si>
    <t>Acreedores diversos</t>
  </si>
  <si>
    <t>205-02</t>
  </si>
  <si>
    <t>Acreedores diversos a corto plazo nacional</t>
  </si>
  <si>
    <t>205-04-01</t>
  </si>
  <si>
    <t>EG21 Préstamo</t>
  </si>
  <si>
    <t>205-04-02</t>
  </si>
  <si>
    <t>EG21 Intereses</t>
  </si>
  <si>
    <t>205-04-03</t>
  </si>
  <si>
    <t>EG21 Gastos</t>
  </si>
  <si>
    <t>205-05-02</t>
  </si>
  <si>
    <t>Moneban Limited Gastos</t>
  </si>
  <si>
    <t>205-05-04</t>
  </si>
  <si>
    <t>Edasi US</t>
  </si>
  <si>
    <t>205-05-05</t>
  </si>
  <si>
    <t>Edasi INC</t>
  </si>
  <si>
    <t>Anticipo de clientes</t>
  </si>
  <si>
    <t>Anticipos de clientes del ejercicio</t>
  </si>
  <si>
    <t>206-05</t>
  </si>
  <si>
    <t>Otros anticipos de clientes</t>
  </si>
  <si>
    <t>Impuestos por pagar</t>
  </si>
  <si>
    <t>208-01</t>
  </si>
  <si>
    <t>IVA trasladado cobrado</t>
  </si>
  <si>
    <t>209-01</t>
  </si>
  <si>
    <t>IVA trasladado no cobrado</t>
  </si>
  <si>
    <t>Provisiones</t>
  </si>
  <si>
    <t>210-01</t>
  </si>
  <si>
    <t>Provisión de sueldos y salarios por pagar</t>
  </si>
  <si>
    <t>210-02</t>
  </si>
  <si>
    <t>Provisión de vacaciones por pagar</t>
  </si>
  <si>
    <t>210-03</t>
  </si>
  <si>
    <t>Provisión de aguinaldo por pagar</t>
  </si>
  <si>
    <t>210-04</t>
  </si>
  <si>
    <t>Provisión de fondo de ahorro por pagar</t>
  </si>
  <si>
    <t>210-06</t>
  </si>
  <si>
    <t>Provisión de anticipos o remanentes por distribuir</t>
  </si>
  <si>
    <t>210-08</t>
  </si>
  <si>
    <t>Provisión de prima vacacional por pagar</t>
  </si>
  <si>
    <t>211-01</t>
  </si>
  <si>
    <t>Provisión de IMSS patronal por pagar</t>
  </si>
  <si>
    <t>211-02</t>
  </si>
  <si>
    <t>Provisión de SAR por pagar</t>
  </si>
  <si>
    <t>211-03</t>
  </si>
  <si>
    <t>Provisión de infonavit por pagar</t>
  </si>
  <si>
    <t>212-01</t>
  </si>
  <si>
    <t>Provisión de impuesto estatal sobre nómina por pagar</t>
  </si>
  <si>
    <t>213-01</t>
  </si>
  <si>
    <t>IVA por pagar</t>
  </si>
  <si>
    <t>213-03</t>
  </si>
  <si>
    <t>ISR por pagar</t>
  </si>
  <si>
    <t>215-01</t>
  </si>
  <si>
    <t>PTU por pagar</t>
  </si>
  <si>
    <t>216-01</t>
  </si>
  <si>
    <t>Impuestos retenidos de ISR por sueldos y salarios</t>
  </si>
  <si>
    <t>216-02</t>
  </si>
  <si>
    <t>Impuestos retenidos de ISR por asimilados a salarios</t>
  </si>
  <si>
    <t>216-04</t>
  </si>
  <si>
    <t>Impuestos retenidos de ISR por servicios profesionales</t>
  </si>
  <si>
    <t>216-10</t>
  </si>
  <si>
    <t>Impuestos retenidos de IVA</t>
  </si>
  <si>
    <t>216-11</t>
  </si>
  <si>
    <t>Retenciones de IMSS a los trabajadores</t>
  </si>
  <si>
    <t>216-12</t>
  </si>
  <si>
    <t>Otras impuestos retenidos</t>
  </si>
  <si>
    <t>216-13</t>
  </si>
  <si>
    <t>Credito infonavit</t>
  </si>
  <si>
    <t>Otros pasivos a corto plazo</t>
  </si>
  <si>
    <t>218-01-01</t>
  </si>
  <si>
    <t>Clara</t>
  </si>
  <si>
    <t>218-01-02</t>
  </si>
  <si>
    <t>American Express</t>
  </si>
  <si>
    <t>219</t>
  </si>
  <si>
    <t>Provisión Gastos</t>
  </si>
  <si>
    <t>Capital Social</t>
  </si>
  <si>
    <t>301-01-01</t>
  </si>
  <si>
    <t>Esteban Manuel Gutierrez Gutierrez</t>
  </si>
  <si>
    <t>301-01-02</t>
  </si>
  <si>
    <t>301-02</t>
  </si>
  <si>
    <t>Capital variable</t>
  </si>
  <si>
    <t>Aportaciones para futuros aumentos de capital</t>
  </si>
  <si>
    <t>301-03</t>
  </si>
  <si>
    <t>Utilidades acumuladas</t>
  </si>
  <si>
    <t>304-01-01</t>
  </si>
  <si>
    <t>Utilidad del ejercicio 2023</t>
  </si>
  <si>
    <t>Pérdidas acumuladas</t>
  </si>
  <si>
    <t>304-02</t>
  </si>
  <si>
    <t>Pérdida de ejercicios anteriores</t>
  </si>
  <si>
    <t>304-02-01</t>
  </si>
  <si>
    <t>Pérdida de 2021</t>
  </si>
  <si>
    <t>304-02-02</t>
  </si>
  <si>
    <t>Pérdida de 2022</t>
  </si>
  <si>
    <t>Ventas y/o servicios nacionales</t>
  </si>
  <si>
    <t>E</t>
  </si>
  <si>
    <t>401-01-02</t>
  </si>
  <si>
    <t>Ingresos B2C</t>
  </si>
  <si>
    <t>401-01-05</t>
  </si>
  <si>
    <t>Ingresos B2B</t>
  </si>
  <si>
    <t>401-01-06</t>
  </si>
  <si>
    <t>Ingresos B2B Unbilled</t>
  </si>
  <si>
    <t>401-41</t>
  </si>
  <si>
    <t>Otros ingresos propios</t>
  </si>
  <si>
    <t>Devoluciones, descuentos y bonificaciones sobre ventas nacionales</t>
  </si>
  <si>
    <t>Devoluciones, descuentos y bonificaciones nacionales</t>
  </si>
  <si>
    <t>402-01</t>
  </si>
  <si>
    <t>Devoluciones, descuentos o bonificaciones sobre ventas y/o servicios a la tasa general</t>
  </si>
  <si>
    <t>Compras netas nacionales</t>
  </si>
  <si>
    <t>Costo de lo vendido</t>
  </si>
  <si>
    <t>501-01-02</t>
  </si>
  <si>
    <t>Comisiones Plataformas</t>
  </si>
  <si>
    <t>501-01-03</t>
  </si>
  <si>
    <t>Publicidad</t>
  </si>
  <si>
    <t>501-01-05</t>
  </si>
  <si>
    <t>Costo de lo vendido B2B</t>
  </si>
  <si>
    <t>501-01-06</t>
  </si>
  <si>
    <t>Costo de lo vendido B2C</t>
  </si>
  <si>
    <t>501-05</t>
  </si>
  <si>
    <t>Gestión Marketplace</t>
  </si>
  <si>
    <t>501-07</t>
  </si>
  <si>
    <t>Transporte</t>
  </si>
  <si>
    <t>501-08-01</t>
  </si>
  <si>
    <t>Pérdida por incobrables</t>
  </si>
  <si>
    <t>501-10</t>
  </si>
  <si>
    <t>FullFilment y Almacenaje</t>
  </si>
  <si>
    <t>501-11</t>
  </si>
  <si>
    <t>Paquetería Nacional</t>
  </si>
  <si>
    <t>501-12</t>
  </si>
  <si>
    <t>Apps</t>
  </si>
  <si>
    <t>501-13</t>
  </si>
  <si>
    <t>MKT No medios</t>
  </si>
  <si>
    <t>501-14</t>
  </si>
  <si>
    <t>Medios de pago</t>
  </si>
  <si>
    <t>501-15</t>
  </si>
  <si>
    <t>Tiendas Fisicas</t>
  </si>
  <si>
    <t>501-16</t>
  </si>
  <si>
    <t>Comisiones B2B</t>
  </si>
  <si>
    <t>501-17</t>
  </si>
  <si>
    <t>Envíos B2B</t>
  </si>
  <si>
    <t>Gastos de administración</t>
  </si>
  <si>
    <t>Sueldos y salarios</t>
  </si>
  <si>
    <t>603-01</t>
  </si>
  <si>
    <t>Vacaciones</t>
  </si>
  <si>
    <t>603-06</t>
  </si>
  <si>
    <t>Prima vacacional</t>
  </si>
  <si>
    <t>603-07</t>
  </si>
  <si>
    <t>Gratificaciones</t>
  </si>
  <si>
    <t>603-10</t>
  </si>
  <si>
    <t>Aguinaldo</t>
  </si>
  <si>
    <t>603-12</t>
  </si>
  <si>
    <t>Gastos en general</t>
  </si>
  <si>
    <t>603-15</t>
  </si>
  <si>
    <t>Despensa</t>
  </si>
  <si>
    <t>603-17</t>
  </si>
  <si>
    <t>Servicio médico</t>
  </si>
  <si>
    <t>603-19</t>
  </si>
  <si>
    <t>Fondo de ahorro</t>
  </si>
  <si>
    <t>603-25</t>
  </si>
  <si>
    <t>Otras prestaciones al personal</t>
  </si>
  <si>
    <t>Cuotas pagadas por los patrones al Instituto Mexicano del Seguro Social</t>
  </si>
  <si>
    <t>603-26</t>
  </si>
  <si>
    <t>Cuotas al IMSS</t>
  </si>
  <si>
    <t>Aportaciones efectuadas en los términos de la Ley del INFONAVIT</t>
  </si>
  <si>
    <t>603-27</t>
  </si>
  <si>
    <t>Aportaciones al infonavit</t>
  </si>
  <si>
    <t>Aportaciones efectuadas en los términos de la Ley del SAR</t>
  </si>
  <si>
    <t>603-28</t>
  </si>
  <si>
    <t>Aportaciones al SAR</t>
  </si>
  <si>
    <t>Impuestos locales por conceptos de remuneración de salarios</t>
  </si>
  <si>
    <t>603-29</t>
  </si>
  <si>
    <t>Impuesto estatal sobre nóminas</t>
  </si>
  <si>
    <t>603-31</t>
  </si>
  <si>
    <t>Asimilados a salarios</t>
  </si>
  <si>
    <t>603-32</t>
  </si>
  <si>
    <t>Servicios administrativos</t>
  </si>
  <si>
    <t>Honorarios pagados a personas físicas / RESICO</t>
  </si>
  <si>
    <t>603-34</t>
  </si>
  <si>
    <t>Honorarios a personas físicas residentes nacionales</t>
  </si>
  <si>
    <t>603-38</t>
  </si>
  <si>
    <t>Honorarios a personas morales residentes nacionales</t>
  </si>
  <si>
    <t>603-46</t>
  </si>
  <si>
    <t>Arrendamiento a personas morales residentes nacionales</t>
  </si>
  <si>
    <t>Combustibles y lubricantes</t>
  </si>
  <si>
    <t>603-48</t>
  </si>
  <si>
    <t>Viáticos y gastos de viaje</t>
  </si>
  <si>
    <t>603-49</t>
  </si>
  <si>
    <t>603-50</t>
  </si>
  <si>
    <t>Teléfono, internet</t>
  </si>
  <si>
    <t>603-51</t>
  </si>
  <si>
    <t>Agua</t>
  </si>
  <si>
    <t>603-53</t>
  </si>
  <si>
    <t>Vigilancia y seguridad</t>
  </si>
  <si>
    <t>603-54</t>
  </si>
  <si>
    <t>Limpieza</t>
  </si>
  <si>
    <t>Papelería y utiles</t>
  </si>
  <si>
    <t>603-55</t>
  </si>
  <si>
    <t>Papelería y artículos de oficina</t>
  </si>
  <si>
    <t>603-56</t>
  </si>
  <si>
    <t>Mantenimiento y conservación</t>
  </si>
  <si>
    <t>Primas por seguros o fianzas</t>
  </si>
  <si>
    <t>603-57</t>
  </si>
  <si>
    <t>Seguros y fianzas</t>
  </si>
  <si>
    <t>Gastos no deducibles</t>
  </si>
  <si>
    <t>603-59</t>
  </si>
  <si>
    <t>Recargos fiscales</t>
  </si>
  <si>
    <t>603-60</t>
  </si>
  <si>
    <t>Cuotas y suscripciones</t>
  </si>
  <si>
    <t>603-61</t>
  </si>
  <si>
    <t>Propaganda y publicidad</t>
  </si>
  <si>
    <t>603-62</t>
  </si>
  <si>
    <t>Capacitación al personal</t>
  </si>
  <si>
    <t>603-64</t>
  </si>
  <si>
    <t>Asistencia técnica</t>
  </si>
  <si>
    <t>Fletes y acarreos</t>
  </si>
  <si>
    <t>603-72</t>
  </si>
  <si>
    <t>603-81</t>
  </si>
  <si>
    <t>Gastos no deducibles (sin requisitos fiscales)</t>
  </si>
  <si>
    <t>603-81-02</t>
  </si>
  <si>
    <t>Costos de Distribución Provisionados</t>
  </si>
  <si>
    <t>603-81-03</t>
  </si>
  <si>
    <t>Gastos Financieros Provisionados</t>
  </si>
  <si>
    <t>603-81-04</t>
  </si>
  <si>
    <t>Gastos de Administración Provisionados</t>
  </si>
  <si>
    <t>603-81-05</t>
  </si>
  <si>
    <t>Intereses Provisionados</t>
  </si>
  <si>
    <t>603-81-06</t>
  </si>
  <si>
    <t>Proyectos Especiales Provisionados</t>
  </si>
  <si>
    <t>603-81-07</t>
  </si>
  <si>
    <t>Gestión Marketplace Provisionados</t>
  </si>
  <si>
    <t>603-81-08</t>
  </si>
  <si>
    <t>Comisiones Plataformas Provisionados</t>
  </si>
  <si>
    <t>603-82</t>
  </si>
  <si>
    <t>Otros gastos de administración</t>
  </si>
  <si>
    <t>603-85</t>
  </si>
  <si>
    <t>Investigación de Mercado</t>
  </si>
  <si>
    <t>603-89</t>
  </si>
  <si>
    <t>Tecnología</t>
  </si>
  <si>
    <t>603-90</t>
  </si>
  <si>
    <t>Proyectos Especiales</t>
  </si>
  <si>
    <t>613-04</t>
  </si>
  <si>
    <t>Depreciación de mobiliario y equipo de oficina</t>
  </si>
  <si>
    <t>Computadoras</t>
  </si>
  <si>
    <t>613-05</t>
  </si>
  <si>
    <t>Depreciación de equipo de cómputo</t>
  </si>
  <si>
    <t>Adaptaciones que se realicen a instalaciones al activo fijo</t>
  </si>
  <si>
    <t>613-17</t>
  </si>
  <si>
    <t>Depreciación de adaptaciones y mejoras</t>
  </si>
  <si>
    <t>614-04</t>
  </si>
  <si>
    <t>Amortización de activos intangibles</t>
  </si>
  <si>
    <t>Pérdida cambiaria</t>
  </si>
  <si>
    <t>701-01</t>
  </si>
  <si>
    <t>Gastos financieros</t>
  </si>
  <si>
    <t>Los intereses devengos a cargo en el ejercicio sin ajuste alguno</t>
  </si>
  <si>
    <t>701-04</t>
  </si>
  <si>
    <t>Intereses a cargo bancario nacional</t>
  </si>
  <si>
    <t>701-08</t>
  </si>
  <si>
    <t>Intereses a cargo de personas morales nacional</t>
  </si>
  <si>
    <t>701-10</t>
  </si>
  <si>
    <t>Comisiones bancarias</t>
  </si>
  <si>
    <t>Ganancia cambiaria</t>
  </si>
  <si>
    <t>702-01</t>
  </si>
  <si>
    <t>Utilidad cambiaria</t>
  </si>
  <si>
    <t>Intereses devengados a favor nacionales</t>
  </si>
  <si>
    <t>702-04</t>
  </si>
  <si>
    <t>Intereses a favor bancarios nacional</t>
  </si>
  <si>
    <t>899-04</t>
  </si>
  <si>
    <t>Traspaso Bancario</t>
  </si>
  <si>
    <t>Estado de Situación Financiera y Estado de Resultados General</t>
  </si>
  <si>
    <t>Estado de Flujo de Efectivo Indirecto</t>
  </si>
  <si>
    <t>Estado de Cambios en el Capital</t>
  </si>
  <si>
    <t>Ingresos Nominales y Deducciones Autorizadas</t>
  </si>
  <si>
    <t>BG (AC)</t>
  </si>
  <si>
    <t>Pago por impuestos a la utilidad</t>
  </si>
  <si>
    <t xml:space="preserve">Capital social </t>
  </si>
  <si>
    <t>Instrumentos financieros de negociación</t>
  </si>
  <si>
    <t>Cobros a clientes</t>
  </si>
  <si>
    <t>Utilidad neta</t>
  </si>
  <si>
    <t>Disminución (Incremento) de inventarios</t>
  </si>
  <si>
    <t>Ganancia en la enajenación de acciones o por reembolso de capital</t>
  </si>
  <si>
    <t>Pago a proveedores</t>
  </si>
  <si>
    <t>Pérdida neta</t>
  </si>
  <si>
    <t>Ganancia en la enajenación de terrenos y activo fijo</t>
  </si>
  <si>
    <t>Otros incrementos o disminuciones de operación</t>
  </si>
  <si>
    <t>Ganancia por pago en especie</t>
  </si>
  <si>
    <t>Estimación de cuentas incobrables</t>
  </si>
  <si>
    <t>Disminución (Incremento) de impuestos por recuperar</t>
  </si>
  <si>
    <t>Resultado por conversión de operaciones extranjeras</t>
  </si>
  <si>
    <t>Ingresos obtenidos por apoyos gubernamentales</t>
  </si>
  <si>
    <t>Adquisición de propiedades, planta y equipo</t>
  </si>
  <si>
    <t>Valuación de coberturas de flujos de efectivo</t>
  </si>
  <si>
    <t>Ingresos por partidas discontinuadas y extraordinarias</t>
  </si>
  <si>
    <t>Adquisición de acciones</t>
  </si>
  <si>
    <t>Participación en los ORI de asociadas</t>
  </si>
  <si>
    <t>Ingresos presuntos</t>
  </si>
  <si>
    <t>Otros cobros por actividades de inversión</t>
  </si>
  <si>
    <t>Total participación de la controladora</t>
  </si>
  <si>
    <t>Intereses devengados a favor del extranjero</t>
  </si>
  <si>
    <t>Adquisición de otros activos</t>
  </si>
  <si>
    <t>Participación de la no controladora</t>
  </si>
  <si>
    <t>Adquisición de activos intangibles</t>
  </si>
  <si>
    <t>Intereses moratorios a favor del extranjero</t>
  </si>
  <si>
    <t>Activos disponibles para venta</t>
  </si>
  <si>
    <t>Pago de préstamos con partes no relacionadas</t>
  </si>
  <si>
    <t>Intereses moratorios a favor nacionales</t>
  </si>
  <si>
    <t>BG (ANC)</t>
  </si>
  <si>
    <t>Entrada de efectivo por emisión de capital</t>
  </si>
  <si>
    <t>Mejoras en construcciones e instalaciones</t>
  </si>
  <si>
    <t>Otras operaciones financieras extranjeras</t>
  </si>
  <si>
    <t>Cuentas y documentos por cobrar a largo plazo</t>
  </si>
  <si>
    <t>Otras operaciones financieras nacionales</t>
  </si>
  <si>
    <t>Otros ingresos o productos</t>
  </si>
  <si>
    <t>Crédito mercantil</t>
  </si>
  <si>
    <t>Por adjudicación judicial</t>
  </si>
  <si>
    <t>Recuperación de cuentas incobrables</t>
  </si>
  <si>
    <t>Recuperación por seguros y fianzas</t>
  </si>
  <si>
    <t>Instrumentos financieros por cobrar a largo plazo</t>
  </si>
  <si>
    <t>Utilidad en partciapaciopon subsidiaria</t>
  </si>
  <si>
    <t>Ventas y/o servicios extranjeros</t>
  </si>
  <si>
    <t>BG (PC)</t>
  </si>
  <si>
    <t>Préstamos bancarios</t>
  </si>
  <si>
    <t>Utilidasd fiscal por enajenacion o cesión de cartera</t>
  </si>
  <si>
    <t>Recuperaciones de cartera de crédito</t>
  </si>
  <si>
    <t>Instrumentos financieros</t>
  </si>
  <si>
    <t>Ingreso acumulable por liberación de reservas</t>
  </si>
  <si>
    <t>Primas emitidas</t>
  </si>
  <si>
    <t>Impuestos a la utilidad por pagar</t>
  </si>
  <si>
    <t>Consolidación de la nuda propiedad y usufructo de un bien</t>
  </si>
  <si>
    <t>Anticipos y rendimientos de sociedades civiles y cooperativas</t>
  </si>
  <si>
    <t>BG (PNC)</t>
  </si>
  <si>
    <t>Cuentas y documentos por pagar a largo plazo</t>
  </si>
  <si>
    <t>Instrumentos financieros a largo plazo</t>
  </si>
  <si>
    <t>Rentas cobradas por anticipado</t>
  </si>
  <si>
    <t>BG (C)</t>
  </si>
  <si>
    <t>Monto de sueldo no deducible</t>
  </si>
  <si>
    <t>Impuesto a la utilidad diferido por pagar</t>
  </si>
  <si>
    <t>Beneficio a empleados</t>
  </si>
  <si>
    <t>Provisiones a largo plazo</t>
  </si>
  <si>
    <t>Adquisición de bienes de importación (cumplir requisitos legales)</t>
  </si>
  <si>
    <t>Asistencia técnica de transferencia de tecnologia o de regalías</t>
  </si>
  <si>
    <t>Otros resultados integrales</t>
  </si>
  <si>
    <t>Consumo en restaurantes</t>
  </si>
  <si>
    <t>Participación controladora</t>
  </si>
  <si>
    <t>Contribuciones pagadas, excepto ISR, Impuesto local por remuneración de salarios; así como IVA e IEPS (cuando tiene derecho a acreditarlos)</t>
  </si>
  <si>
    <t>Participación no controladora</t>
  </si>
  <si>
    <t>Deducciones de las personas morales residentes en el extranjero</t>
  </si>
  <si>
    <t>ER</t>
  </si>
  <si>
    <t>Devoluciones, descuentos y bonificaciones extranjeras</t>
  </si>
  <si>
    <t>Donativos no onerosos ni remunerativos</t>
  </si>
  <si>
    <t>Devoluciones, descuentos y bonificaciones sobre ventas al extranjero</t>
  </si>
  <si>
    <t>Inventario inicial</t>
  </si>
  <si>
    <t>Gastos por partidas discontinuas y extraordinarias</t>
  </si>
  <si>
    <t>Compras netas de importación</t>
  </si>
  <si>
    <t>Gastos realizados en el ejercicio por proyectos de inversión y desarrollo tecnológico</t>
  </si>
  <si>
    <t>Inventario final</t>
  </si>
  <si>
    <t>Honorarios pagados a extranjeros</t>
  </si>
  <si>
    <t>Mano de obra</t>
  </si>
  <si>
    <t>IEPS trasladado o pagado (cuando no tenga derecho a acreditarlo)</t>
  </si>
  <si>
    <t>Maquilas</t>
  </si>
  <si>
    <t>Intereses de préstamos invertidos en los fines del negocio</t>
  </si>
  <si>
    <t>Gastos indirectos de fabricación</t>
  </si>
  <si>
    <t>Intereses moratorios</t>
  </si>
  <si>
    <t>Gastos de operación</t>
  </si>
  <si>
    <t>IVA trasladado o pagado (cuando no tenga derecho a acreditarlo)</t>
  </si>
  <si>
    <t>Gastos de venta</t>
  </si>
  <si>
    <t>Pagos de honorarios o gratificaciones a administradores, comisarios, directores, gerentes generales o miembros del consejo directivo, de vigilancia, consultivos o de cualquiera otra indole</t>
  </si>
  <si>
    <t>Pagos efectuados a comisionistas y mediadores residentes en el extranjero</t>
  </si>
  <si>
    <t>Pérdida fiscal en enajenación de acciones</t>
  </si>
  <si>
    <t>Pérdida fiscal en enajenación de terrenos y activo fijo</t>
  </si>
  <si>
    <t>Pérdida por operaciones financieras derivadas</t>
  </si>
  <si>
    <t>Intereses devengados a cargo nacionales</t>
  </si>
  <si>
    <t>Pérdidas por caso fortuito o fuerza mayor</t>
  </si>
  <si>
    <t>Intereses devengados a cargo del extranjero</t>
  </si>
  <si>
    <t>Pérdidas por créditos incobrables</t>
  </si>
  <si>
    <t>Intereses moratorios a cargo nacionales</t>
  </si>
  <si>
    <t>Intereses moratorios a cargo del extranjero</t>
  </si>
  <si>
    <t>Uso de automóviles eléctricos, híbridos o accionados por hidrógeno</t>
  </si>
  <si>
    <t>Uso o goce de temporal de automóviles de combustión interna</t>
  </si>
  <si>
    <t>Resultado por posición monetaria favorable</t>
  </si>
  <si>
    <t>Uso o goce temporal de bienes pagados a extranjeros</t>
  </si>
  <si>
    <t>Resultado por posición monetaria desfavorable</t>
  </si>
  <si>
    <t>Pérdida fiscal en enajenación de bienes adjudicados</t>
  </si>
  <si>
    <t>Pérdida fiscal por enajenación o cesión de cartera</t>
  </si>
  <si>
    <t>Castigos</t>
  </si>
  <si>
    <t>Condonaciones, bonificaciones y descuentos sobre la cartera Pérdida por operaciones derivadas referidas a tipo de cambio</t>
  </si>
  <si>
    <t>Otros gastos nacionales</t>
  </si>
  <si>
    <t>Aportaciones al ipab</t>
  </si>
  <si>
    <t>Otros gastos extranjeros</t>
  </si>
  <si>
    <t>Comisiones a agentes</t>
  </si>
  <si>
    <t>Otros gastos</t>
  </si>
  <si>
    <t>Compensaciones adicionales a agentes</t>
  </si>
  <si>
    <t>Otros productos nacionales</t>
  </si>
  <si>
    <t>Comisiones por reaseguro y reafianzamiento tomado</t>
  </si>
  <si>
    <t>Otros productos extranjeros</t>
  </si>
  <si>
    <t>Primas cedidas</t>
  </si>
  <si>
    <t>Otros productos</t>
  </si>
  <si>
    <t>Artículos y enseres de limpieza</t>
  </si>
  <si>
    <t>Ingresos por partidas discontinuas y extraordinarias</t>
  </si>
  <si>
    <t>ISR</t>
  </si>
  <si>
    <t>Gastos de matenimiento</t>
  </si>
  <si>
    <t>PTU</t>
  </si>
  <si>
    <t>Pago a personas físicas exentas del ISR que se dediquen exclusivamente a las actividades agrícolas, ganaderas, silvícolas o pesqueras</t>
  </si>
  <si>
    <t>Utilidad en participación subsidiaria</t>
  </si>
  <si>
    <t>Costo de los libros, periódicos y revistas</t>
  </si>
  <si>
    <t>Pérdida en participación subsidiaria</t>
  </si>
  <si>
    <t>Gastos realizados en el pago de servicios por el uso de infraestructura carretera</t>
  </si>
  <si>
    <t>Efectos de reexpresión favorables excepto resultado por posición monetaria</t>
  </si>
  <si>
    <t>Efectos de reexpresión desfavorables excepto resultado por posición monetaria</t>
  </si>
  <si>
    <t>Pago de peaje para Transporte Público de Personas</t>
  </si>
  <si>
    <t>Pago de peaje para Transporte Público de Carga</t>
  </si>
  <si>
    <t>Pago de peaje para Transporte Público Turístico</t>
  </si>
  <si>
    <t>Pago de peaje para Transporte Privado de Personas</t>
  </si>
  <si>
    <t>Pago de peaje para Transporte Privado de Carga</t>
  </si>
  <si>
    <t>Pago de peaje para Transporte Privado Turístico</t>
  </si>
  <si>
    <t>Pago del derecho especial sobre minería</t>
  </si>
  <si>
    <t>Gastos relacionados a la mano de obra</t>
  </si>
  <si>
    <t>Aportaciones efectuadas para la creación o incremento de reservas para fondos de pensiones o jubilaciones del personal</t>
  </si>
  <si>
    <t>Aportaciones para jubilación y vejez</t>
  </si>
  <si>
    <t>Cuotas del seguro por desempleo</t>
  </si>
  <si>
    <t>Las provisiones para la creación o el incremento de reservas complementarias relacionadas con las gratificaciones a los trabajadores correspondientes al ejercicio de Otros conceptos</t>
  </si>
  <si>
    <t>Remuneraciones a empleados o a terceros, que estén condicionadas al cobro de los abonos en las enajenaciones a plazos o en los contratos de arrendamiento financiero</t>
  </si>
  <si>
    <t>Gastos y cargos diferidos</t>
  </si>
  <si>
    <t>Construcciones</t>
  </si>
  <si>
    <t>Ferrocarriles</t>
  </si>
  <si>
    <t>Embarcaciones</t>
  </si>
  <si>
    <t>Aviones</t>
  </si>
  <si>
    <t>Automoviles</t>
  </si>
  <si>
    <t>Dados troqueles moldes matrices y herramental</t>
  </si>
  <si>
    <t>Semovientes y vegetales</t>
  </si>
  <si>
    <t>Comunicaciones telefonicas</t>
  </si>
  <si>
    <t>Comunicaciones satelitales</t>
  </si>
  <si>
    <t>Maquinaria y equipo para la generación de energía</t>
  </si>
  <si>
    <t>Bicicletas</t>
  </si>
  <si>
    <t>Derecho de usufructo</t>
  </si>
  <si>
    <t>Maquinaria y equipo</t>
  </si>
  <si>
    <t>Deduccioón de inversiones para costo de lo vendido</t>
  </si>
  <si>
    <t>Gastos indirectos</t>
  </si>
  <si>
    <t>Importe de las materias primas</t>
  </si>
  <si>
    <t>Mano de obra directa</t>
  </si>
  <si>
    <t>Costos indirectos de fabricación</t>
  </si>
  <si>
    <t>Estado de Situación Financiera 2024</t>
  </si>
  <si>
    <t>Total</t>
  </si>
  <si>
    <t>ACTIVO</t>
  </si>
  <si>
    <t>PASIVO</t>
  </si>
  <si>
    <t>ACTIVO CIRCULANTE</t>
  </si>
  <si>
    <t>PASIVO CIRCULANTE</t>
  </si>
  <si>
    <t>PASIVO NO CIRCULANTE</t>
  </si>
  <si>
    <t>ACTIVO NO CIRCULANTE</t>
  </si>
  <si>
    <t>SUMA PASIVO</t>
  </si>
  <si>
    <t>CAPITAL CONTABLE</t>
  </si>
  <si>
    <t>SUMA ACTIVO</t>
  </si>
  <si>
    <t>Utilidades (pérdidas) del ejercicio en curso</t>
  </si>
  <si>
    <t>SUMA CAPITAL CONTABLE</t>
  </si>
  <si>
    <t>SUMA PASIVO Y CAPITAL CONTABLE</t>
  </si>
  <si>
    <t xml:space="preserve"> </t>
  </si>
  <si>
    <t>Notas:</t>
  </si>
  <si>
    <t>1.- Cuestionarse sobre el tema de Partes Relacionadas y Partes No Relacionadas.</t>
  </si>
  <si>
    <t>Artículo 179 5to Párrafo de la Ley del Impuesto sobre la Renta</t>
  </si>
  <si>
    <t>2.- En el caso de que se sepa que se tuvo algún ingreso o costo con PR y no está clasificado debidamente en ContaLink, hacer la correción en ContaLink para presentarlo adecuadamente en el ER.</t>
  </si>
  <si>
    <t>3.- Cuando se esté trabajando en la versión final de este archivo (para presentar la Declaración Anual), registrar en ContaLink las provisiones de ISR y PTU, que serán gastos contables no fiscales (en caso de tener utilidad fiscal). El cálculo de PTU se debe solicitar al equipo de Payroll en cuanto se tenga el resultado fiscal.</t>
  </si>
  <si>
    <t>Estado de Resultados 2024</t>
  </si>
  <si>
    <t xml:space="preserve">(+) </t>
  </si>
  <si>
    <t>Ingresos netos</t>
  </si>
  <si>
    <t>Costo de las mercancías</t>
  </si>
  <si>
    <t>Costo de venta y/o servicios</t>
  </si>
  <si>
    <t>Resultado bruto</t>
  </si>
  <si>
    <t>Resultado de operación</t>
  </si>
  <si>
    <t>Resultado integral de financiamiento</t>
  </si>
  <si>
    <t>Resultado antes de impuestos</t>
  </si>
  <si>
    <t>Resultado neto</t>
  </si>
  <si>
    <t>Método Indirecto</t>
  </si>
  <si>
    <t>Estado de Flujo de Efectivo</t>
  </si>
  <si>
    <t>Del 1 de Enero del 2023 al 31 de Diciembre del 2023</t>
  </si>
  <si>
    <t>(Pesos)</t>
  </si>
  <si>
    <t>Actividades de operación</t>
  </si>
  <si>
    <t>Flujo neto de efectivo de actividades de operación</t>
  </si>
  <si>
    <t>Actividades de inversión</t>
  </si>
  <si>
    <t>Flujo neto de efectivo de actividades de inversión</t>
  </si>
  <si>
    <t>Actividades de financiamiento</t>
  </si>
  <si>
    <t>Cuentas por pagar a corto plazo</t>
  </si>
  <si>
    <t>Flujo neto de efectivo de actividades de financiamiento</t>
  </si>
  <si>
    <t>Incremento/(Disminución) neto(a) de efectivo y equivalentes de efectivo</t>
  </si>
  <si>
    <t>Efectivo y equivalentes de efectivo:</t>
  </si>
  <si>
    <t>Al principio del 2023</t>
  </si>
  <si>
    <t>Al término del 2023</t>
  </si>
  <si>
    <t>Nota: al presentar la anual, este valor se lo traerá en automático del BG.</t>
  </si>
  <si>
    <t>Comprobación</t>
  </si>
  <si>
    <t>Estado de Cambios en el Capital Contable</t>
  </si>
  <si>
    <t>Utilidad Neta</t>
  </si>
  <si>
    <t>Utilidades Acumuladas</t>
  </si>
  <si>
    <t>Pérdida Neta</t>
  </si>
  <si>
    <t>Pérdidas Acumuladas</t>
  </si>
  <si>
    <t>Resultado por Conversión de Operaciones Extranjeras</t>
  </si>
  <si>
    <t>Valuación de Coberturas de Flujos de Efectivo</t>
  </si>
  <si>
    <t>Participación en los Otros Resultados Integrales (ORI) de Asociadas</t>
  </si>
  <si>
    <t>Total Participación de la Controladora</t>
  </si>
  <si>
    <t>Participación de la No Controladora</t>
  </si>
  <si>
    <t>Total de Capital Contable</t>
  </si>
  <si>
    <t>Cambios en el capital en 2020</t>
  </si>
  <si>
    <t>Saldos al 01 de enero 2021</t>
  </si>
  <si>
    <t>Cambios en el capital en 2021</t>
  </si>
  <si>
    <t>Saldos al 31 de diciembre  2021</t>
  </si>
  <si>
    <t>Cambios en el capital en 2022</t>
  </si>
  <si>
    <t>Saldos al 31 de diciembre 2022</t>
  </si>
  <si>
    <t>Saldos al 01 de enero de 2020 previamente reportados</t>
  </si>
  <si>
    <t>Ajustes retrospectivos por corrección de errores</t>
  </si>
  <si>
    <t>Saldos al 31 de diciembre 2021</t>
  </si>
  <si>
    <t>Aportaciones de capital</t>
  </si>
  <si>
    <t>Reembolsos de capital</t>
  </si>
  <si>
    <t>Dividendos descuentados</t>
  </si>
  <si>
    <t>Resultado integral</t>
  </si>
  <si>
    <t>Capitalización de otros conceptos del capital contable</t>
  </si>
  <si>
    <t>Reserva de capital</t>
  </si>
  <si>
    <t>Sin cambios en el capital</t>
  </si>
  <si>
    <t>Capital emitido</t>
  </si>
  <si>
    <t>4. Pérdidas Fiscales Artículo 57 LISR</t>
  </si>
  <si>
    <t>Mes</t>
  </si>
  <si>
    <t>Año</t>
  </si>
  <si>
    <t>INPC</t>
  </si>
  <si>
    <t>Diciembre</t>
  </si>
  <si>
    <t>Julio</t>
  </si>
  <si>
    <t>Junio</t>
  </si>
  <si>
    <t>Septiembre</t>
  </si>
  <si>
    <t>Monto Pérdida</t>
  </si>
  <si>
    <t>1a</t>
  </si>
  <si>
    <t>2a</t>
  </si>
  <si>
    <t>3a</t>
  </si>
  <si>
    <t xml:space="preserve">Factor </t>
  </si>
  <si>
    <t>Pérdida Actualizada</t>
  </si>
  <si>
    <t>UTILIZADA 2023</t>
  </si>
  <si>
    <t>Aplicar a 2024</t>
  </si>
  <si>
    <t>Remanente</t>
  </si>
  <si>
    <t xml:space="preserve">Actualización de las pérdidas: </t>
  </si>
  <si>
    <t xml:space="preserve">1.- Del primer mes de la segunda mitad al último mes de la segunda mitad. Si el ejercicio es completo, el primer mes de la segunda mitad será julio. Si el ejercicio es incompleto impar se considerara como primer mes de la segunda mitad el mes inmediato posterior al que corresponda la mitad. Ejemplo: Inicio de operaciones en abril 2023 (periodo impar de 9 meses) la mitad serían 4.5 meses correspondiendo al mes de agosto, en este caso el primer mes de la segunda mitad sería septiembre por considerarse el mes inmediato siguiente al que corresponde la mitad </t>
  </si>
  <si>
    <t xml:space="preserve">2.- La parte de la perdida fiscal de ejercicios anteriores ya actualizada pendiente de aplicar contra utilidades fiscales se actualizará desde el mes que se actualizó por última vez y hasta el último mes de la primera mitad del ejercicio en el que se aplicará. </t>
  </si>
  <si>
    <t>1. Factor de Actualización</t>
  </si>
  <si>
    <t>Factor de Actualización</t>
  </si>
  <si>
    <t>Artículo 17-A del Código Fiscal de la Federación</t>
  </si>
  <si>
    <t>Factor de Actualización - 1</t>
  </si>
  <si>
    <t>2. Ajuste Anual por Inflación</t>
  </si>
  <si>
    <t>Promedio Deudas</t>
  </si>
  <si>
    <t>Artículo 46 de la Ley del Impuesto Sobre la Renta</t>
  </si>
  <si>
    <t>Promedio Crédito</t>
  </si>
  <si>
    <t>Artículo 45 de la Ley del Impuesto Sobre la Renta</t>
  </si>
  <si>
    <t>Diferencia (Deudas - Créditos)</t>
  </si>
  <si>
    <t>Ajuste Anual por Inflación</t>
  </si>
  <si>
    <t>Artículo 44 de la Ley del Impuesto Sobre la Renta</t>
  </si>
  <si>
    <t xml:space="preserve">ISR </t>
  </si>
  <si>
    <t>3. Reporte C17</t>
  </si>
  <si>
    <t>Enero</t>
  </si>
  <si>
    <t>Febrero</t>
  </si>
  <si>
    <t>Marzo</t>
  </si>
  <si>
    <t>Abril</t>
  </si>
  <si>
    <t>Mayo</t>
  </si>
  <si>
    <t>Agosto</t>
  </si>
  <si>
    <t>Octubre</t>
  </si>
  <si>
    <t>Noviembre</t>
  </si>
  <si>
    <t>Activo Circulante</t>
  </si>
  <si>
    <t>Bancos</t>
  </si>
  <si>
    <t>Anticipo a Proveedores</t>
  </si>
  <si>
    <t>Garantías</t>
  </si>
  <si>
    <t>Impuestos a Favor</t>
  </si>
  <si>
    <t>Deudores</t>
  </si>
  <si>
    <t>Pasivo Circulante</t>
  </si>
  <si>
    <t>Acreedores Diversos</t>
  </si>
  <si>
    <t>Impuestos por Pagar</t>
  </si>
  <si>
    <t>Garantías Clientes</t>
  </si>
  <si>
    <t>CIA</t>
  </si>
  <si>
    <t>Determinación del saldo de la Cuenta de Capital de Aportación (CUCA)</t>
  </si>
  <si>
    <t>Fecha</t>
  </si>
  <si>
    <t xml:space="preserve">Movimiento Efectuado </t>
  </si>
  <si>
    <t xml:space="preserve">Saldo Anterior CUCA </t>
  </si>
  <si>
    <t xml:space="preserve">INPC Mes Movimiento </t>
  </si>
  <si>
    <t xml:space="preserve">INPC Movimiento Anterior </t>
  </si>
  <si>
    <t xml:space="preserve">Factor Actualización </t>
  </si>
  <si>
    <t xml:space="preserve">Saldo CUCA a Movimiento </t>
  </si>
  <si>
    <t xml:space="preserve">Monto del Movimiento </t>
  </si>
  <si>
    <t>Saldo CUCA Actualizado</t>
  </si>
  <si>
    <t>Capital</t>
  </si>
  <si>
    <t>Aportaciones</t>
  </si>
  <si>
    <t>Disminución</t>
  </si>
  <si>
    <t>Determinación del saldo actualizado de la Cuenta de Utilidad Fiscal Neta (CUFIN)</t>
  </si>
  <si>
    <t>CUFIN a ____</t>
  </si>
  <si>
    <t xml:space="preserve">Fecha de Movimiento </t>
  </si>
  <si>
    <t>Saldo Anteriror CUFIN</t>
  </si>
  <si>
    <t xml:space="preserve">Factor de Actualización </t>
  </si>
  <si>
    <t xml:space="preserve">Saldo CUFIN Actualizado </t>
  </si>
  <si>
    <t xml:space="preserve">Monto Movimiento </t>
  </si>
  <si>
    <t xml:space="preserve"> Saldo CUNFIN a Movimiento </t>
  </si>
  <si>
    <t xml:space="preserve">Fecha Movimiento </t>
  </si>
  <si>
    <t xml:space="preserve">Última Actualización </t>
  </si>
  <si>
    <t>CIERRE DEL EJERCICIO</t>
  </si>
  <si>
    <t>ÚLTIMO INPC</t>
  </si>
  <si>
    <t>CUFIN A PARTIR DE ____</t>
  </si>
  <si>
    <t>REEMBOLSO DE CAPITAL</t>
  </si>
  <si>
    <t>Determinación de la Utilidad Fiscal Neta del Ejercicio</t>
  </si>
  <si>
    <t xml:space="preserve"> Fecha de Cierre del Ejercicio</t>
  </si>
  <si>
    <t xml:space="preserve">Pérdida Fiscal </t>
  </si>
  <si>
    <t xml:space="preserve">Utilidad Fiscal </t>
  </si>
  <si>
    <t xml:space="preserve">Pérdidas Amortizadas </t>
  </si>
  <si>
    <t xml:space="preserve">Resultado Fiscal </t>
  </si>
  <si>
    <t>ISR del Ejercicio 
(-)</t>
  </si>
  <si>
    <t>PTU del Ejercicio 
(-)</t>
  </si>
  <si>
    <t>Partidas ND 
(-)</t>
  </si>
  <si>
    <t xml:space="preserve">Utilidad Fiscal Neta </t>
  </si>
  <si>
    <t>INDICE NACIONAL DE PRECIOS AL CONSUMIDOR</t>
  </si>
  <si>
    <t>CON BASE EN 2010=100</t>
  </si>
  <si>
    <t xml:space="preserve">Año </t>
  </si>
  <si>
    <t>Columna</t>
  </si>
  <si>
    <t xml:space="preserve">129.545	</t>
  </si>
  <si>
    <t>1.- Anticipo de clientes de ejercicios anteriores solamente se acumulan en un ejercicio y no se deben volver a acumular.</t>
  </si>
  <si>
    <t>2. Para responder la pregunta ¿Obtuviste ingresos en el extranjero?, hay que mandar correo al cliente preguntando esto.</t>
  </si>
  <si>
    <t>3.- Es importante revisar si a la empresa le aplica la deducción por Capitalización Delgada: Artículo 28 Fracción XXVII de la Ley del Impuesto sobre la Renta</t>
  </si>
  <si>
    <t>Ingresos nominales</t>
  </si>
  <si>
    <t>Ajuste anual por inflación acumulable</t>
  </si>
  <si>
    <t>(+) Ingresos no manifestados anteriormente</t>
  </si>
  <si>
    <t>¿Obtuviste ingresos en el extranjero?</t>
  </si>
  <si>
    <t>Deducciones Autorizadas</t>
  </si>
  <si>
    <t>Gastos</t>
  </si>
  <si>
    <t>Sin gasto</t>
  </si>
  <si>
    <t>Perdida fiscal en enajenación de bienes adjudicados</t>
  </si>
  <si>
    <t>Sueldos, salarios y asimilados</t>
  </si>
  <si>
    <t>Monto no deducible</t>
  </si>
  <si>
    <t>Deducciones relacionadas con la nómina</t>
  </si>
  <si>
    <t>Inversiones</t>
  </si>
  <si>
    <t>Ajuste Anual por Inflación Deducible</t>
  </si>
  <si>
    <t>TOTAL DEDUCCIONES AUTORIZADAS</t>
  </si>
  <si>
    <t>Deducciones contables</t>
  </si>
  <si>
    <t>Diferencia</t>
  </si>
  <si>
    <t>Participación de los trabajadores en las utilidades</t>
  </si>
  <si>
    <t>Nómina monto no deducible</t>
  </si>
  <si>
    <t>Diferencia Cero</t>
  </si>
  <si>
    <t>1.- La naturaleza de esta pestaña es conciliar el resultado contable con el fiscal, puesto que algo que contablemente pudiera ser un gasto, pudiera no ser una deducción fiscal y vice-versa; así como con los ingresos puede suceder lo mismo.</t>
  </si>
  <si>
    <t>Ejemplos (existen 4 escenarios):</t>
  </si>
  <si>
    <t>- Ingreso contable no fiscal: ingresos por las actualizaciones del IVA obtenido en devolución.</t>
  </si>
  <si>
    <t>- Ingreso fiscal no contable: ajuste anual por inflación acumulable.</t>
  </si>
  <si>
    <t>- Deducción contable no fiscal: depreciaciones o amortizaciones de activos superiores a la tasa fiscal o en el caso de activos que no serán fiscalmente deducibles.</t>
  </si>
  <si>
    <t>- Deducción fiscal no contable: ajuste por inflación deducible.</t>
  </si>
  <si>
    <t>CONCILIACIÓN ENTRE EL RESULTADO CONTABLE Y EL FISCAL</t>
  </si>
  <si>
    <t>DEDUCCIONES FISCALES NO CONTABLES</t>
  </si>
  <si>
    <t>UTILIDAD O PÉRDIDA NETA</t>
  </si>
  <si>
    <t>Ajuste anual por inflación deducible</t>
  </si>
  <si>
    <t>UTILIDAD O PÉRDIDA NETA HISTÓRICA</t>
  </si>
  <si>
    <t>Costo de lo vendido fiscal</t>
  </si>
  <si>
    <t>INGRESOS FISCALES NO CONTABLES</t>
  </si>
  <si>
    <t>Deducción de inversiones</t>
  </si>
  <si>
    <t>*Ajuste anual por inflación acumulable</t>
  </si>
  <si>
    <t>Estímulo fiscal por deducción inmediata de inversiones</t>
  </si>
  <si>
    <t>*Anticipo de clientes</t>
  </si>
  <si>
    <t>Donación de bienes básicos para la subsistencia humana</t>
  </si>
  <si>
    <t>*Intereses moratorios efectivamente cobrados</t>
  </si>
  <si>
    <t>Estímulo fiscal por contratar personas con discapacidad y/o adultos mayores</t>
  </si>
  <si>
    <t>*Ganancia en la enajenación de acciones o por reembolso de capital</t>
  </si>
  <si>
    <t>Deducción del Impuesto sobre la Renta retenido a personas con discapacidad y/o adultos mayores</t>
  </si>
  <si>
    <t>*Ganancia en la enajenación de terrenos y activo fijo</t>
  </si>
  <si>
    <t>*Inventario acumulable del ejercicio</t>
  </si>
  <si>
    <t>*Otros ingresos fiscales no contables</t>
  </si>
  <si>
    <t>Intereses moratorios efectivamente pagados</t>
  </si>
  <si>
    <t>DEDUCCIONES CONTABLES NO FISCALES</t>
  </si>
  <si>
    <t>Otras deducciones fiscales no contables</t>
  </si>
  <si>
    <t>*Costo de ventas contable</t>
  </si>
  <si>
    <t>INGRESOS CONTABLES NO FISCALES</t>
  </si>
  <si>
    <t>*Depreciación y amortización contable</t>
  </si>
  <si>
    <t>Intereses moratorios devengados a favor cobrados o no</t>
  </si>
  <si>
    <t>*Gastos que no reúnen requisitos fiscales</t>
  </si>
  <si>
    <t>Anticipos de clientes de ejercicios anteriores</t>
  </si>
  <si>
    <t>*ISR, IETU, IMPAC Y PTU</t>
  </si>
  <si>
    <t>Saldos a favor de impuestos y su actualización</t>
  </si>
  <si>
    <t>*Pérdida contable en enajenación de acciones</t>
  </si>
  <si>
    <t>Utilidad contable en enajenación de activo fijo</t>
  </si>
  <si>
    <t>*Pérdida contable en enajenación de activo fijo</t>
  </si>
  <si>
    <t>Utilidad contable en enajenación de acciones</t>
  </si>
  <si>
    <t>*Pérdida en participación subsidiaria</t>
  </si>
  <si>
    <t>*Intereses devengados que exceden del valor de mercado y moratorios pagados o no</t>
  </si>
  <si>
    <t>Otros ingresos contables no fiscales</t>
  </si>
  <si>
    <t>*Otras deducciones contables no fiscales</t>
  </si>
  <si>
    <t>*Utilidad o pérdida fiscal antes de PTU</t>
  </si>
  <si>
    <t>Utilidad o pérdida fiscal Determinación</t>
  </si>
  <si>
    <t>Check cero</t>
  </si>
  <si>
    <t>Coeficiente de utilidad por aplicar en el ejercicio siguiente</t>
  </si>
  <si>
    <t>¿Estás obligado a calcular y pagar PTU del ejercicio que declara?</t>
  </si>
  <si>
    <t>No</t>
  </si>
  <si>
    <t>Capítulo VIII de la Ley Federal del Trabajo</t>
  </si>
  <si>
    <t>Cuenta de Capital de Aportación (CUCA)</t>
  </si>
  <si>
    <t>Artículo 78 de la Ley del Impuesto sobre la Renta</t>
  </si>
  <si>
    <t>Cuenta de Utilidad Fiscal Neta (CUFIN)</t>
  </si>
  <si>
    <t>¿Deseas informar sobre préstamos recibidos en el extranjero?</t>
  </si>
  <si>
    <t>CUCA A DIC 2024</t>
  </si>
  <si>
    <t>DETERMINACIÓN DEL IMPUESTO SOBRE LA RENTA</t>
  </si>
  <si>
    <t>TOTAL DE INGRESOS ACUMULABLES</t>
  </si>
  <si>
    <t>TOTAL DE DEDUCCIONES
AUTORIZADAS Y DEDUCCIÓN
INMEDIATA DE INVERSIONES</t>
  </si>
  <si>
    <t>UTILIDAD O PÉRDIDA FISCAL ANTES DE
PTU</t>
  </si>
  <si>
    <t>PÉRDIDA FISCAL DEL EJERCICIO</t>
  </si>
  <si>
    <t>UTILIDAD FISCAL DEL EJERCICIO</t>
  </si>
  <si>
    <t>Pérdidas fiscales de ejercicios anteriores que se aplican en el ejercicio (SIN EXCEDER LA UTILIDAD DEL EJERCICIO)</t>
  </si>
  <si>
    <t>RESULTADO FISCAL</t>
  </si>
  <si>
    <t>1.- Pérdidas fiscales de ejercicios anteriores pendientes de disminuir deberán está formuladas para que provengan de la celda donde se presenta el cálculo (Pestaña: AAI - Pérdidas).</t>
  </si>
  <si>
    <t>ISR 30%</t>
  </si>
  <si>
    <t>Estímulos</t>
  </si>
  <si>
    <t>Saldos a favor de ISR</t>
  </si>
  <si>
    <t>Retenciones provenientes del extranjero</t>
  </si>
  <si>
    <t>A CARGO (A FAVOR)</t>
  </si>
  <si>
    <t>PARTE ACTUALIZADA</t>
  </si>
  <si>
    <t>RECARGOS</t>
  </si>
  <si>
    <t>MULTA POR CORRECCIÓN</t>
  </si>
  <si>
    <t>TOTAL DE CONTRIBUCIONES</t>
  </si>
  <si>
    <t>CRÉDITO AL SALARIO</t>
  </si>
  <si>
    <t>SUBSIDIO PARA EL EMPLEO</t>
  </si>
  <si>
    <t>COMPENSACIONES</t>
  </si>
  <si>
    <t>CANTIDAD A CARGO</t>
  </si>
  <si>
    <t>Nombre:</t>
  </si>
  <si>
    <t>RFC:</t>
  </si>
  <si>
    <t>Cálculo Fiscal Anticipado - Ejercicio 2024</t>
  </si>
  <si>
    <t>INFORMACIÓN FISCAL</t>
  </si>
  <si>
    <t>INFORMACIÓN CONTABLE</t>
  </si>
  <si>
    <t xml:space="preserve">Ingresos </t>
  </si>
  <si>
    <t xml:space="preserve">(-) Deducciones </t>
  </si>
  <si>
    <t>(-) Costos</t>
  </si>
  <si>
    <t>(=) Utilidad Fiscal Proyectada</t>
  </si>
  <si>
    <t>(-) Gastos</t>
  </si>
  <si>
    <t>(-) Pérdidas de Ejercicios Anteriores</t>
  </si>
  <si>
    <t>(=) Utilidad Antes de Impuestos</t>
  </si>
  <si>
    <t>(=) Resultado Fiscal</t>
  </si>
  <si>
    <t>(-) Provisiones de Impuestos</t>
  </si>
  <si>
    <t>(x) ISR</t>
  </si>
  <si>
    <t>(=) Utilidad Contable</t>
  </si>
  <si>
    <t>(=) ISR proyectado</t>
  </si>
  <si>
    <t>(-) Pagos Provisionales</t>
  </si>
  <si>
    <t>(-) Estímulos</t>
  </si>
  <si>
    <t>(-) Saldos a favor de ISR</t>
  </si>
  <si>
    <t>(-) Retenciones provenientes del extranjero</t>
  </si>
  <si>
    <t>(=) Impuesto a cargo (a favor)</t>
  </si>
  <si>
    <t>Coeficiente Proyectado</t>
  </si>
  <si>
    <t>Desviación entre la Utilidad Fiscal Proyectada y la Utilidad Neta Contable:</t>
  </si>
  <si>
    <t>Comentarios acerca de la desviación: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</si>
</sst>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quot;$&quot;* #,##0.00_);_(&quot;$&quot;* \(#,##0.00\);_(&quot;$&quot;* &quot;-&quot;??_);_(@_)"/>
    <numFmt numFmtId="165" formatCode="_-&quot;$&quot;* #,##0.00_-;\-&quot;$&quot;* #,##0.00_-;_-&quot;$&quot;* &quot;-&quot;??_-;_-@"/>
    <numFmt numFmtId="166" formatCode="_(* #,##0.00_);_(* \(#,##0.00\);_(* &quot;-&quot;??_);_(@_)"/>
    <numFmt numFmtId="167" formatCode="&quot;$&quot;#,##0.00_);[Red]\(&quot;$&quot;#,##0.00\)"/>
    <numFmt numFmtId="168" formatCode="_-* #,##0.00_-;\-* #,##0.00_-;_-* &quot;-&quot;??_-;_-@"/>
    <numFmt numFmtId="169" formatCode="&quot;$&quot;#,##0.00;[Red]&quot;$&quot;#,##0.00"/>
    <numFmt numFmtId="170" formatCode="_-&quot;$&quot;* #,##0_-;\-&quot;$&quot;* #,##0_-;_-&quot;$&quot;* &quot;-&quot;??_-;_-@"/>
    <numFmt numFmtId="171" formatCode="0.000"/>
    <numFmt numFmtId="172" formatCode="0.0000"/>
    <numFmt numFmtId="173" formatCode="0.00000"/>
    <numFmt numFmtId="174" formatCode="_(* #,##0_);_(* \(#,##0\);_(* &quot;-&quot;??_);_(@_)"/>
    <numFmt numFmtId="175" formatCode="#,##0.0000"/>
    <numFmt numFmtId="176" formatCode="_(* #,##0_);[Red]_(* \(#,##0\);_(* &quot;-&quot;??_);_(@_)"/>
    <numFmt numFmtId="177" formatCode="0.00000%"/>
    <numFmt numFmtId="178" formatCode="0.000000"/>
    <numFmt numFmtId="179" formatCode="0.000000000000"/>
    <numFmt numFmtId="180" formatCode="_-* #,##0.0000000_-;\-* #,##0.0000000_-;_-* &quot;-&quot;??_-;_-@"/>
    <numFmt numFmtId="181" formatCode="0.0000000%"/>
    <numFmt numFmtId="182" formatCode="_(&quot;$&quot;* #,##0_);_(&quot;$&quot;* \(#,##0\);_(&quot;$&quot;* &quot;-&quot;??_);_(@_)"/>
    <numFmt numFmtId="183" formatCode="_-* #,##0_-;\-* #,##0_-;_-* &quot;-&quot;??_-;_-@"/>
    <numFmt numFmtId="184" formatCode="_-* #,##0.00000_-;\-* #,##0.00000_-;_-* &quot;-&quot;??_-;_-@"/>
    <numFmt numFmtId="185" formatCode="_-* #,##0.0000_-;\-* #,##0.0000_-;_-* &quot;-&quot;????_-;_-@"/>
    <numFmt numFmtId="186" formatCode="_(* #,##0.0000_);_(* \(#,##0.0000\);_(* &quot;-&quot;??_);_(@_)"/>
    <numFmt numFmtId="187" formatCode="_-&quot;$&quot;* #,##0.0000_-;\-&quot;$&quot;* #,##0.0000_-;_-&quot;$&quot;* &quot;-&quot;??_-;_-@"/>
  </numFmts>
  <fonts count="27">
    <font>
      <sz val="11"/>
      <color theme="1"/>
      <name val="Calibri"/>
      <scheme val="minor"/>
    </font>
    <font>
      <sz val="11"/>
      <color theme="1"/>
      <name val="Neue Haas Unica W1G Light"/>
    </font>
    <font>
      <b/>
      <sz val="22"/>
      <color theme="1"/>
      <name val="Neue Haas Unica W1G Light"/>
    </font>
    <font>
      <sz val="22"/>
      <color theme="1"/>
      <name val="Neue Haas Unica W1G Light"/>
    </font>
    <font>
      <sz val="12"/>
      <color theme="1"/>
      <name val="Neue Haas Unica W1G Light"/>
    </font>
    <font>
      <sz val="10"/>
      <color theme="1"/>
      <name val="Neue Haas Unica W1G Light"/>
    </font>
    <font>
      <b/>
      <sz val="10"/>
      <color rgb="FFC00000"/>
      <name val="Neue Haas Unica W1G Light"/>
    </font>
    <font>
      <b/>
      <sz val="10"/>
      <color theme="1"/>
      <name val="Neue Haas Unica W1G Light"/>
    </font>
    <font>
      <sz val="8"/>
      <color rgb="FFA5A5A5"/>
      <name val="Neue Haas Unica W1G Light"/>
    </font>
    <font>
      <i/>
      <sz val="10"/>
      <color theme="1"/>
      <name val="Neue Haas Unica W1G Light"/>
    </font>
    <font>
      <sz val="10"/>
      <color rgb="FFA5A5A5"/>
      <name val="Neue Haas Unica W1G Light"/>
    </font>
    <font>
      <b/>
      <i/>
      <sz val="10"/>
      <color theme="1"/>
      <name val="Neue Haas Unica W1G Light"/>
    </font>
    <font>
      <u/>
      <sz val="11"/>
      <color theme="6"/>
      <name val="Calibri"/>
    </font>
    <font>
      <sz val="10"/>
      <color theme="0"/>
      <name val="Neue Haas Unica W1G Light"/>
    </font>
    <font>
      <sz val="10"/>
      <color rgb="FF333333"/>
      <name val="Neue Haas Unica W1G Light"/>
    </font>
    <font>
      <sz val="10"/>
      <color rgb="FF000000"/>
      <name val="Neue Haas Unica W1G Light"/>
    </font>
    <font>
      <sz val="11"/>
      <name val="Calibri"/>
    </font>
    <font>
      <sz val="10"/>
      <color rgb="FFC00000"/>
      <name val="Neue Haas Unica W1G Light"/>
    </font>
    <font>
      <sz val="10"/>
      <color theme="6"/>
      <name val="Neue Haas Unica W1G Light"/>
    </font>
    <font>
      <b/>
      <sz val="10"/>
      <color rgb="FF000000"/>
      <name val="Neue Haas Unica W1G Light"/>
    </font>
    <font>
      <sz val="8"/>
      <color theme="1"/>
      <name val="Arial"/>
    </font>
    <font>
      <sz val="8"/>
      <color theme="1"/>
      <name val="Neue Haas Unica W1G Light"/>
    </font>
    <font>
      <b/>
      <sz val="8"/>
      <color theme="1"/>
      <name val="Neue Haas Unica W1G Light"/>
    </font>
    <font>
      <sz val="8"/>
      <color theme="0"/>
      <name val="Neue Haas Unica W1G Light"/>
    </font>
    <font>
      <b/>
      <u/>
      <sz val="10"/>
      <color rgb="FFC00000"/>
      <name val="Neue Haas Unica W1G Light"/>
    </font>
    <font>
      <sz val="10"/>
      <color rgb="FFFF0000"/>
      <name val="Neue Haas Unica W1G Light"/>
    </font>
    <font>
      <sz val="10"/>
      <color theme="1"/>
      <name val="Arial"/>
    </font>
  </fonts>
  <fills count="10">
    <fill>
      <patternFill patternType="none"/>
    </fill>
    <fill>
      <patternFill patternType="gray125"/>
    </fill>
    <fill>
      <patternFill patternType="solid">
        <fgColor rgb="FFF2F2F2"/>
        <bgColor rgb="FFF2F2F2"/>
      </patternFill>
    </fill>
    <fill>
      <patternFill patternType="solid">
        <fgColor rgb="FFDEEAF6"/>
        <bgColor rgb="FFDEEAF6"/>
      </patternFill>
    </fill>
    <fill>
      <patternFill patternType="solid">
        <fgColor rgb="FFECECEC"/>
        <bgColor rgb="FFECECEC"/>
      </patternFill>
    </fill>
    <fill>
      <patternFill patternType="solid">
        <fgColor rgb="FFFFFFFF"/>
        <bgColor rgb="FFFFFFFF"/>
      </patternFill>
    </fill>
    <fill>
      <patternFill patternType="solid">
        <fgColor rgb="FFD9E2F3"/>
        <bgColor rgb="FFD9E2F3"/>
      </patternFill>
    </fill>
    <fill>
      <patternFill patternType="solid">
        <fgColor rgb="FFFEF2CB"/>
        <bgColor rgb="FFFEF2CB"/>
      </patternFill>
    </fill>
    <fill>
      <patternFill patternType="solid">
        <fgColor rgb="FFFFFF00"/>
        <bgColor rgb="FFFFFF00"/>
      </patternFill>
    </fill>
    <fill>
      <patternFill patternType="solid">
        <fgColor theme="0"/>
        <bgColor theme="0"/>
      </patternFill>
    </fill>
  </fills>
  <borders count="25">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style="thin">
        <color rgb="FF000000"/>
      </top>
      <bottom/>
      <diagonal/>
    </border>
    <border>
      <left style="thin">
        <color rgb="FFC8C8C8"/>
      </left>
      <right style="thin">
        <color rgb="FFC8C8C8"/>
      </right>
      <top style="thin">
        <color rgb="FFC8C8C8"/>
      </top>
      <bottom style="thin">
        <color rgb="FFC8C8C8"/>
      </bottom>
      <diagonal/>
    </border>
    <border>
      <left/>
      <right/>
      <top/>
      <bottom/>
      <diagonal/>
    </border>
    <border>
      <left/>
      <right/>
      <top/>
      <bottom/>
      <diagonal/>
    </border>
    <border>
      <left/>
      <right/>
      <top/>
      <bottom/>
      <diagonal/>
    </border>
    <border>
      <left style="thin">
        <color rgb="FFD8D8D8"/>
      </left>
      <right style="thin">
        <color rgb="FFD8D8D8"/>
      </right>
      <top style="thin">
        <color rgb="FFD8D8D8"/>
      </top>
      <bottom/>
      <diagonal/>
    </border>
    <border>
      <left style="thin">
        <color rgb="FFD8D8D8"/>
      </left>
      <right/>
      <top style="thin">
        <color rgb="FFD8D8D8"/>
      </top>
      <bottom/>
      <diagonal/>
    </border>
    <border>
      <left/>
      <right style="thin">
        <color rgb="FFD8D8D8"/>
      </right>
      <top style="thin">
        <color rgb="FFD8D8D8"/>
      </top>
      <bottom/>
      <diagonal/>
    </border>
    <border>
      <left style="thin">
        <color rgb="FFD8D8D8"/>
      </left>
      <right/>
      <top style="thin">
        <color rgb="FFD8D8D8"/>
      </top>
      <bottom style="thin">
        <color rgb="FFD8D8D8"/>
      </bottom>
      <diagonal/>
    </border>
    <border>
      <left/>
      <right style="thin">
        <color rgb="FFD8D8D8"/>
      </right>
      <top style="thin">
        <color rgb="FFD8D8D8"/>
      </top>
      <bottom style="thin">
        <color rgb="FFD8D8D8"/>
      </bottom>
      <diagonal/>
    </border>
    <border>
      <left style="thin">
        <color rgb="FFD8D8D8"/>
      </left>
      <right style="thin">
        <color rgb="FFD8D8D8"/>
      </right>
      <top/>
      <bottom style="thin">
        <color rgb="FFD8D8D8"/>
      </bottom>
      <diagonal/>
    </border>
    <border>
      <left style="thin">
        <color rgb="FFD8D8D8"/>
      </left>
      <right/>
      <top/>
      <bottom style="thin">
        <color rgb="FFD8D8D8"/>
      </bottom>
      <diagonal/>
    </border>
    <border>
      <left/>
      <right style="thin">
        <color rgb="FFD8D8D8"/>
      </right>
      <top/>
      <bottom style="thin">
        <color rgb="FFD8D8D8"/>
      </bottom>
      <diagonal/>
    </border>
    <border>
      <left style="thin">
        <color rgb="FFD8D8D8"/>
      </left>
      <right style="thin">
        <color rgb="FFD8D8D8"/>
      </right>
      <top style="thin">
        <color rgb="FFD8D8D8"/>
      </top>
      <bottom style="thin">
        <color rgb="FFD8D8D8"/>
      </bottom>
      <diagonal/>
    </border>
    <border>
      <left/>
      <right/>
      <top style="thin">
        <color rgb="FFD8D8D8"/>
      </top>
      <bottom style="thin">
        <color rgb="FFD8D8D8"/>
      </bottom>
      <diagonal/>
    </border>
    <border>
      <left/>
      <right/>
      <top style="thin">
        <color rgb="FFD8D8D8"/>
      </top>
      <bottom style="thin">
        <color rgb="FFD8D8D8"/>
      </bottom>
      <diagonal/>
    </border>
    <border>
      <left style="thin">
        <color rgb="FFC8C8C8"/>
      </left>
      <right/>
      <top style="thin">
        <color rgb="FFC8C8C8"/>
      </top>
      <bottom style="thin">
        <color rgb="FFC8C8C8"/>
      </bottom>
      <diagonal/>
    </border>
    <border>
      <left/>
      <right style="thin">
        <color rgb="FFC8C8C8"/>
      </right>
      <top style="thin">
        <color rgb="FFC8C8C8"/>
      </top>
      <bottom style="thin">
        <color rgb="FFC8C8C8"/>
      </bottom>
      <diagonal/>
    </border>
    <border>
      <left/>
      <right/>
      <top style="thin">
        <color rgb="FF000000"/>
      </top>
      <bottom style="double">
        <color rgb="FF000000"/>
      </bottom>
      <diagonal/>
    </border>
    <border>
      <left style="thin">
        <color rgb="FFD8D8D8"/>
      </left>
      <right style="thin">
        <color rgb="FFD8D8D8"/>
      </right>
      <top/>
      <bottom/>
      <diagonal/>
    </border>
    <border>
      <left/>
      <right/>
      <top style="thin">
        <color rgb="FF000000"/>
      </top>
      <bottom/>
      <diagonal/>
    </border>
  </borders>
  <cellStyleXfs count="1">
    <xf numFmtId="0" fontId="0" fillId="0" borderId="0"/>
  </cellStyleXfs>
  <cellXfs count="238">
    <xf numFmtId="0" fontId="0" fillId="0" borderId="0" xfId="0"/>
    <xf numFmtId="0" fontId="1" fillId="0" borderId="0" xfId="0" applyFont="1"/>
    <xf numFmtId="0" fontId="5" fillId="0" borderId="0" xfId="0" applyFont="1"/>
    <xf numFmtId="0" fontId="5" fillId="0" borderId="0" xfId="0" applyFont="1" applyAlignment="1">
      <alignment horizontal="center"/>
    </xf>
    <xf numFmtId="164" fontId="5" fillId="0" borderId="0" xfId="0" applyNumberFormat="1" applyFont="1"/>
    <xf numFmtId="0" fontId="6" fillId="0" borderId="0" xfId="0" applyFont="1" applyAlignment="1">
      <alignment horizontal="left"/>
    </xf>
    <xf numFmtId="0" fontId="6" fillId="0" borderId="0" xfId="0" applyFont="1"/>
    <xf numFmtId="0" fontId="7" fillId="0" borderId="0" xfId="0" applyFont="1" applyAlignment="1">
      <alignment horizontal="center"/>
    </xf>
    <xf numFmtId="0" fontId="7" fillId="0" borderId="1" xfId="0" applyFont="1" applyBorder="1" applyAlignment="1">
      <alignment horizontal="center"/>
    </xf>
    <xf numFmtId="0" fontId="7" fillId="2" borderId="2" xfId="0" applyFont="1" applyFill="1" applyBorder="1" applyAlignment="1">
      <alignment horizontal="center"/>
    </xf>
    <xf numFmtId="164" fontId="7" fillId="2" borderId="2" xfId="0" applyNumberFormat="1" applyFont="1" applyFill="1" applyBorder="1" applyAlignment="1">
      <alignment horizontal="center"/>
    </xf>
    <xf numFmtId="0" fontId="5" fillId="0" borderId="2" xfId="0" applyFont="1" applyBorder="1"/>
    <xf numFmtId="0" fontId="5" fillId="0" borderId="2" xfId="0" applyFont="1" applyBorder="1" applyAlignment="1">
      <alignment horizontal="center"/>
    </xf>
    <xf numFmtId="164" fontId="5" fillId="0" borderId="2" xfId="0" applyNumberFormat="1" applyFont="1" applyBorder="1"/>
    <xf numFmtId="165" fontId="5" fillId="0" borderId="0" xfId="0" applyNumberFormat="1" applyFont="1"/>
    <xf numFmtId="164" fontId="5" fillId="0" borderId="2" xfId="0" applyNumberFormat="1" applyFont="1" applyBorder="1" applyAlignment="1">
      <alignment horizontal="center"/>
    </xf>
    <xf numFmtId="0" fontId="8" fillId="0" borderId="0" xfId="0" applyFont="1"/>
    <xf numFmtId="0" fontId="7" fillId="0" borderId="0" xfId="0" applyFont="1"/>
    <xf numFmtId="0" fontId="8" fillId="0" borderId="0" xfId="0" applyFont="1" applyAlignment="1">
      <alignment horizontal="center"/>
    </xf>
    <xf numFmtId="166" fontId="5" fillId="0" borderId="0" xfId="0" applyNumberFormat="1" applyFont="1"/>
    <xf numFmtId="0" fontId="5" fillId="0" borderId="0" xfId="0" applyFont="1" applyAlignment="1">
      <alignment vertical="center"/>
    </xf>
    <xf numFmtId="0" fontId="5" fillId="0" borderId="0" xfId="0" applyFont="1" applyAlignment="1">
      <alignment horizontal="right"/>
    </xf>
    <xf numFmtId="15" fontId="7" fillId="3" borderId="3" xfId="0" applyNumberFormat="1" applyFont="1" applyFill="1" applyBorder="1" applyAlignment="1">
      <alignment horizontal="center"/>
    </xf>
    <xf numFmtId="166" fontId="5" fillId="3" borderId="3" xfId="0" applyNumberFormat="1" applyFont="1" applyFill="1" applyBorder="1"/>
    <xf numFmtId="15" fontId="7" fillId="3" borderId="3" xfId="0" applyNumberFormat="1" applyFont="1" applyFill="1" applyBorder="1"/>
    <xf numFmtId="0" fontId="7" fillId="0" borderId="0" xfId="0" applyFont="1" applyAlignment="1">
      <alignment vertical="center"/>
    </xf>
    <xf numFmtId="166" fontId="9" fillId="0" borderId="0" xfId="0" applyNumberFormat="1" applyFont="1"/>
    <xf numFmtId="0" fontId="5" fillId="0" borderId="0" xfId="0" applyFont="1" applyAlignment="1">
      <alignment wrapText="1"/>
    </xf>
    <xf numFmtId="0" fontId="5" fillId="0" borderId="0" xfId="0" applyFont="1" applyAlignment="1">
      <alignment vertical="center" wrapText="1"/>
    </xf>
    <xf numFmtId="167" fontId="5" fillId="0" borderId="0" xfId="0" applyNumberFormat="1" applyFont="1" applyAlignment="1">
      <alignment wrapText="1"/>
    </xf>
    <xf numFmtId="167" fontId="5" fillId="0" borderId="0" xfId="0" applyNumberFormat="1" applyFont="1"/>
    <xf numFmtId="168" fontId="5" fillId="0" borderId="0" xfId="0" applyNumberFormat="1" applyFont="1"/>
    <xf numFmtId="167" fontId="10" fillId="0" borderId="0" xfId="0" applyNumberFormat="1" applyFont="1"/>
    <xf numFmtId="0" fontId="9" fillId="0" borderId="0" xfId="0" applyFont="1" applyAlignment="1">
      <alignment vertical="center"/>
    </xf>
    <xf numFmtId="167" fontId="11" fillId="0" borderId="0" xfId="0" applyNumberFormat="1" applyFont="1"/>
    <xf numFmtId="0" fontId="11" fillId="0" borderId="0" xfId="0" applyFont="1"/>
    <xf numFmtId="0" fontId="11" fillId="0" borderId="0" xfId="0" applyFont="1" applyAlignment="1">
      <alignment vertical="center"/>
    </xf>
    <xf numFmtId="169" fontId="5" fillId="0" borderId="0" xfId="0" applyNumberFormat="1" applyFont="1" applyAlignment="1">
      <alignment vertical="center"/>
    </xf>
    <xf numFmtId="0" fontId="12" fillId="0" borderId="0" xfId="0" applyFont="1" applyAlignment="1">
      <alignment vertical="center"/>
    </xf>
    <xf numFmtId="9" fontId="5" fillId="0" borderId="0" xfId="0" applyNumberFormat="1" applyFont="1"/>
    <xf numFmtId="2" fontId="5" fillId="0" borderId="0" xfId="0" applyNumberFormat="1" applyFont="1"/>
    <xf numFmtId="0" fontId="7" fillId="0" borderId="0" xfId="0" applyFont="1" applyAlignment="1">
      <alignment horizontal="center" vertical="center" wrapText="1"/>
    </xf>
    <xf numFmtId="0" fontId="7" fillId="3" borderId="3" xfId="0" applyFont="1" applyFill="1" applyBorder="1" applyAlignment="1">
      <alignment horizontal="center" vertical="center"/>
    </xf>
    <xf numFmtId="167" fontId="5" fillId="3" borderId="3" xfId="0" applyNumberFormat="1" applyFont="1" applyFill="1" applyBorder="1"/>
    <xf numFmtId="169" fontId="5" fillId="0" borderId="0" xfId="0" applyNumberFormat="1" applyFont="1"/>
    <xf numFmtId="167" fontId="7" fillId="3" borderId="3" xfId="0" applyNumberFormat="1" applyFont="1" applyFill="1" applyBorder="1"/>
    <xf numFmtId="4" fontId="5" fillId="0" borderId="0" xfId="0" applyNumberFormat="1" applyFont="1"/>
    <xf numFmtId="167" fontId="7" fillId="0" borderId="0" xfId="0" applyNumberFormat="1" applyFont="1"/>
    <xf numFmtId="0" fontId="5" fillId="0" borderId="0" xfId="0" applyFont="1" applyAlignment="1">
      <alignment horizontal="center" wrapText="1"/>
    </xf>
    <xf numFmtId="3" fontId="5" fillId="0" borderId="0" xfId="0" applyNumberFormat="1" applyFont="1" applyAlignment="1">
      <alignment horizontal="right" wrapText="1"/>
    </xf>
    <xf numFmtId="0" fontId="9" fillId="0" borderId="0" xfId="0" applyFont="1"/>
    <xf numFmtId="0" fontId="5" fillId="0" borderId="1" xfId="0" applyFont="1" applyBorder="1" applyAlignment="1">
      <alignment wrapText="1"/>
    </xf>
    <xf numFmtId="0" fontId="7" fillId="3" borderId="3" xfId="0" applyFont="1" applyFill="1" applyBorder="1" applyAlignment="1">
      <alignment vertical="center"/>
    </xf>
    <xf numFmtId="0" fontId="7" fillId="3" borderId="3" xfId="0" applyFont="1" applyFill="1" applyBorder="1" applyAlignment="1">
      <alignment wrapText="1"/>
    </xf>
    <xf numFmtId="3" fontId="7" fillId="3" borderId="3" xfId="0" applyNumberFormat="1" applyFont="1" applyFill="1" applyBorder="1" applyAlignment="1">
      <alignment wrapText="1"/>
    </xf>
    <xf numFmtId="3" fontId="7" fillId="0" borderId="0" xfId="0" applyNumberFormat="1" applyFont="1" applyAlignment="1">
      <alignment wrapText="1"/>
    </xf>
    <xf numFmtId="3" fontId="7" fillId="3" borderId="4" xfId="0" applyNumberFormat="1" applyFont="1" applyFill="1" applyBorder="1" applyAlignment="1">
      <alignment horizontal="right" wrapText="1"/>
    </xf>
    <xf numFmtId="166" fontId="5" fillId="0" borderId="0" xfId="0" applyNumberFormat="1" applyFont="1" applyAlignment="1">
      <alignment wrapText="1"/>
    </xf>
    <xf numFmtId="0" fontId="13" fillId="0" borderId="0" xfId="0" applyFont="1" applyAlignment="1">
      <alignment wrapText="1"/>
    </xf>
    <xf numFmtId="0" fontId="7" fillId="0" borderId="0" xfId="0" applyFont="1" applyAlignment="1">
      <alignment horizontal="center" vertical="center"/>
    </xf>
    <xf numFmtId="0" fontId="7" fillId="4" borderId="5" xfId="0" applyFont="1" applyFill="1" applyBorder="1" applyAlignment="1">
      <alignment horizontal="center" vertical="center"/>
    </xf>
    <xf numFmtId="0" fontId="7" fillId="4" borderId="5" xfId="0" applyFont="1" applyFill="1" applyBorder="1" applyAlignment="1">
      <alignment horizontal="center" vertical="center" wrapText="1"/>
    </xf>
    <xf numFmtId="0" fontId="7" fillId="4" borderId="5" xfId="0" applyFont="1" applyFill="1" applyBorder="1"/>
    <xf numFmtId="170" fontId="5" fillId="4" borderId="5" xfId="0" applyNumberFormat="1" applyFont="1" applyFill="1" applyBorder="1" applyAlignment="1">
      <alignment wrapText="1"/>
    </xf>
    <xf numFmtId="170" fontId="5" fillId="0" borderId="5" xfId="0" applyNumberFormat="1" applyFont="1" applyBorder="1" applyAlignment="1">
      <alignment wrapText="1"/>
    </xf>
    <xf numFmtId="0" fontId="7" fillId="0" borderId="0" xfId="0" applyFont="1" applyAlignment="1">
      <alignment horizontal="left"/>
    </xf>
    <xf numFmtId="0" fontId="5" fillId="0" borderId="0" xfId="0" applyFont="1" applyAlignment="1">
      <alignment horizontal="left"/>
    </xf>
    <xf numFmtId="4" fontId="14" fillId="0" borderId="0" xfId="0" applyNumberFormat="1" applyFont="1"/>
    <xf numFmtId="49" fontId="15" fillId="5" borderId="3" xfId="0" applyNumberFormat="1" applyFont="1" applyFill="1" applyBorder="1" applyAlignment="1">
      <alignment horizontal="left" vertical="center"/>
    </xf>
    <xf numFmtId="3" fontId="15" fillId="0" borderId="0" xfId="0" applyNumberFormat="1" applyFont="1" applyAlignment="1">
      <alignment horizontal="right" vertical="center"/>
    </xf>
    <xf numFmtId="0" fontId="7" fillId="0" borderId="5" xfId="0" applyFont="1" applyBorder="1" applyAlignment="1">
      <alignment horizontal="center" vertical="center"/>
    </xf>
    <xf numFmtId="49" fontId="7" fillId="5" borderId="3" xfId="0" applyNumberFormat="1" applyFont="1" applyFill="1" applyBorder="1" applyAlignment="1">
      <alignment horizontal="center" vertical="center"/>
    </xf>
    <xf numFmtId="0" fontId="5" fillId="0" borderId="0" xfId="0" applyFont="1" applyAlignment="1">
      <alignment horizontal="center" vertical="center"/>
    </xf>
    <xf numFmtId="0" fontId="5" fillId="0" borderId="5" xfId="0" applyFont="1" applyBorder="1" applyAlignment="1">
      <alignment horizontal="center" vertical="center"/>
    </xf>
    <xf numFmtId="171" fontId="5" fillId="0" borderId="5" xfId="0" applyNumberFormat="1" applyFont="1" applyBorder="1" applyAlignment="1">
      <alignment horizontal="center" vertical="center"/>
    </xf>
    <xf numFmtId="171" fontId="5" fillId="0" borderId="0" xfId="0" applyNumberFormat="1" applyFont="1" applyAlignment="1">
      <alignment horizontal="center" vertical="center"/>
    </xf>
    <xf numFmtId="0" fontId="5" fillId="0" borderId="17" xfId="0" applyFont="1" applyBorder="1" applyAlignment="1">
      <alignment horizontal="center" vertical="center"/>
    </xf>
    <xf numFmtId="0" fontId="5" fillId="7" borderId="17" xfId="0" applyFont="1" applyFill="1" applyBorder="1" applyAlignment="1">
      <alignment horizontal="center" vertical="center"/>
    </xf>
    <xf numFmtId="171" fontId="5" fillId="0" borderId="17" xfId="0" applyNumberFormat="1" applyFont="1" applyBorder="1" applyAlignment="1">
      <alignment horizontal="center" vertical="center"/>
    </xf>
    <xf numFmtId="164" fontId="5" fillId="0" borderId="17" xfId="0" applyNumberFormat="1" applyFont="1" applyBorder="1" applyAlignment="1">
      <alignment horizontal="center" vertical="center"/>
    </xf>
    <xf numFmtId="164" fontId="5" fillId="8" borderId="3" xfId="0" applyNumberFormat="1" applyFont="1" applyFill="1" applyBorder="1" applyAlignment="1">
      <alignment vertical="center"/>
    </xf>
    <xf numFmtId="0" fontId="5" fillId="8" borderId="3" xfId="0" applyFont="1" applyFill="1" applyBorder="1" applyAlignment="1">
      <alignment vertical="center"/>
    </xf>
    <xf numFmtId="165" fontId="5" fillId="0" borderId="0" xfId="0" applyNumberFormat="1" applyFont="1" applyAlignment="1">
      <alignment vertical="center"/>
    </xf>
    <xf numFmtId="3" fontId="17" fillId="0" borderId="0" xfId="0" applyNumberFormat="1" applyFont="1" applyAlignment="1">
      <alignment horizontal="left" vertical="center"/>
    </xf>
    <xf numFmtId="3" fontId="15" fillId="0" borderId="0" xfId="0" applyNumberFormat="1" applyFont="1" applyAlignment="1">
      <alignment horizontal="left" vertical="center"/>
    </xf>
    <xf numFmtId="0" fontId="5" fillId="0" borderId="5" xfId="0" applyFont="1" applyBorder="1" applyAlignment="1">
      <alignment horizontal="left" vertical="center"/>
    </xf>
    <xf numFmtId="172" fontId="5" fillId="0" borderId="5" xfId="0" applyNumberFormat="1" applyFont="1" applyBorder="1" applyAlignment="1">
      <alignment horizontal="center" vertical="center"/>
    </xf>
    <xf numFmtId="0" fontId="18" fillId="0" borderId="0" xfId="0" applyFont="1" applyAlignment="1">
      <alignment vertical="center"/>
    </xf>
    <xf numFmtId="173" fontId="5" fillId="0" borderId="5" xfId="0" applyNumberFormat="1" applyFont="1" applyBorder="1" applyAlignment="1">
      <alignment horizontal="center" vertical="center"/>
    </xf>
    <xf numFmtId="0" fontId="5" fillId="0" borderId="0" xfId="0" applyFont="1" applyAlignment="1">
      <alignment horizontal="left" vertical="center"/>
    </xf>
    <xf numFmtId="0" fontId="18" fillId="0" borderId="0" xfId="0" applyFont="1" applyAlignment="1">
      <alignment horizontal="left" vertical="center"/>
    </xf>
    <xf numFmtId="173" fontId="5" fillId="0" borderId="0" xfId="0" applyNumberFormat="1" applyFont="1" applyAlignment="1">
      <alignment horizontal="left" vertical="center"/>
    </xf>
    <xf numFmtId="3" fontId="5" fillId="0" borderId="5" xfId="0" applyNumberFormat="1" applyFont="1" applyBorder="1" applyAlignment="1">
      <alignment horizontal="center" vertical="center"/>
    </xf>
    <xf numFmtId="3" fontId="5" fillId="0" borderId="0" xfId="0" applyNumberFormat="1" applyFont="1" applyAlignment="1">
      <alignment horizontal="left" vertical="center"/>
    </xf>
    <xf numFmtId="49" fontId="19" fillId="5" borderId="3" xfId="0" applyNumberFormat="1" applyFont="1" applyFill="1" applyBorder="1" applyAlignment="1">
      <alignment horizontal="left" vertical="center"/>
    </xf>
    <xf numFmtId="49" fontId="19" fillId="5" borderId="3" xfId="0" applyNumberFormat="1" applyFont="1" applyFill="1" applyBorder="1" applyAlignment="1">
      <alignment horizontal="center" vertical="center"/>
    </xf>
    <xf numFmtId="0" fontId="5" fillId="5" borderId="3" xfId="0" applyFont="1" applyFill="1" applyBorder="1" applyAlignment="1">
      <alignment vertical="center"/>
    </xf>
    <xf numFmtId="164" fontId="14" fillId="0" borderId="0" xfId="0" applyNumberFormat="1" applyFont="1" applyAlignment="1">
      <alignment vertical="center"/>
    </xf>
    <xf numFmtId="164" fontId="5" fillId="0" borderId="0" xfId="0" applyNumberFormat="1" applyFont="1" applyAlignment="1">
      <alignment vertical="center"/>
    </xf>
    <xf numFmtId="164" fontId="15" fillId="0" borderId="0" xfId="0" applyNumberFormat="1" applyFont="1" applyAlignment="1">
      <alignment horizontal="right" vertical="center"/>
    </xf>
    <xf numFmtId="49" fontId="15" fillId="0" borderId="0" xfId="0" applyNumberFormat="1" applyFont="1" applyAlignment="1">
      <alignment horizontal="left" vertical="center"/>
    </xf>
    <xf numFmtId="165" fontId="19" fillId="0" borderId="22" xfId="0" applyNumberFormat="1" applyFont="1" applyBorder="1" applyAlignment="1">
      <alignment horizontal="right" vertical="center"/>
    </xf>
    <xf numFmtId="165" fontId="7" fillId="0" borderId="0" xfId="0" applyNumberFormat="1" applyFont="1" applyAlignment="1">
      <alignment vertical="center"/>
    </xf>
    <xf numFmtId="164" fontId="15" fillId="0" borderId="0" xfId="0" applyNumberFormat="1" applyFont="1" applyAlignment="1">
      <alignment horizontal="left" vertical="center"/>
    </xf>
    <xf numFmtId="165" fontId="7" fillId="0" borderId="22" xfId="0" applyNumberFormat="1" applyFont="1" applyBorder="1" applyAlignment="1">
      <alignment vertical="center"/>
    </xf>
    <xf numFmtId="0" fontId="20" fillId="9" borderId="3" xfId="0" applyFont="1" applyFill="1" applyBorder="1"/>
    <xf numFmtId="0" fontId="21" fillId="9" borderId="3" xfId="0" applyFont="1" applyFill="1" applyBorder="1"/>
    <xf numFmtId="0" fontId="21" fillId="9" borderId="3" xfId="0" applyFont="1" applyFill="1" applyBorder="1" applyAlignment="1">
      <alignment horizontal="center"/>
    </xf>
    <xf numFmtId="0" fontId="22" fillId="2" borderId="17" xfId="0" applyFont="1" applyFill="1" applyBorder="1" applyAlignment="1">
      <alignment horizontal="center" vertical="center" wrapText="1"/>
    </xf>
    <xf numFmtId="4" fontId="22" fillId="2" borderId="17" xfId="0" applyNumberFormat="1" applyFont="1" applyFill="1" applyBorder="1" applyAlignment="1">
      <alignment horizontal="center" vertical="center" wrapText="1"/>
    </xf>
    <xf numFmtId="0" fontId="22" fillId="9" borderId="17" xfId="0" applyFont="1" applyFill="1" applyBorder="1" applyAlignment="1">
      <alignment horizontal="center" vertical="center" wrapText="1"/>
    </xf>
    <xf numFmtId="4" fontId="22" fillId="9" borderId="17" xfId="0" applyNumberFormat="1" applyFont="1" applyFill="1" applyBorder="1" applyAlignment="1">
      <alignment horizontal="center" vertical="center" wrapText="1"/>
    </xf>
    <xf numFmtId="17" fontId="21" fillId="9" borderId="17" xfId="0" applyNumberFormat="1" applyFont="1" applyFill="1" applyBorder="1" applyAlignment="1">
      <alignment horizontal="center"/>
    </xf>
    <xf numFmtId="0" fontId="21" fillId="9" borderId="17" xfId="0" applyFont="1" applyFill="1" applyBorder="1" applyAlignment="1">
      <alignment horizontal="center"/>
    </xf>
    <xf numFmtId="174" fontId="21" fillId="9" borderId="17" xfId="0" applyNumberFormat="1" applyFont="1" applyFill="1" applyBorder="1" applyAlignment="1">
      <alignment horizontal="right"/>
    </xf>
    <xf numFmtId="4" fontId="21" fillId="9" borderId="17" xfId="0" applyNumberFormat="1" applyFont="1" applyFill="1" applyBorder="1" applyAlignment="1">
      <alignment horizontal="center"/>
    </xf>
    <xf numFmtId="175" fontId="21" fillId="9" borderId="17" xfId="0" applyNumberFormat="1" applyFont="1" applyFill="1" applyBorder="1" applyAlignment="1">
      <alignment horizontal="center"/>
    </xf>
    <xf numFmtId="172" fontId="21" fillId="9" borderId="17" xfId="0" applyNumberFormat="1" applyFont="1" applyFill="1" applyBorder="1" applyAlignment="1">
      <alignment horizontal="center"/>
    </xf>
    <xf numFmtId="166" fontId="21" fillId="9" borderId="17" xfId="0" applyNumberFormat="1" applyFont="1" applyFill="1" applyBorder="1" applyAlignment="1">
      <alignment horizontal="right"/>
    </xf>
    <xf numFmtId="174" fontId="21" fillId="9" borderId="3" xfId="0" applyNumberFormat="1" applyFont="1" applyFill="1" applyBorder="1"/>
    <xf numFmtId="168" fontId="21" fillId="9" borderId="17" xfId="0" applyNumberFormat="1" applyFont="1" applyFill="1" applyBorder="1" applyAlignment="1">
      <alignment horizontal="right"/>
    </xf>
    <xf numFmtId="49" fontId="22" fillId="0" borderId="0" xfId="0" applyNumberFormat="1" applyFont="1" applyAlignment="1">
      <alignment horizontal="center"/>
    </xf>
    <xf numFmtId="0" fontId="22" fillId="0" borderId="0" xfId="0" applyFont="1"/>
    <xf numFmtId="0" fontId="22" fillId="0" borderId="0" xfId="0" applyFont="1" applyAlignment="1">
      <alignment horizontal="center"/>
    </xf>
    <xf numFmtId="49" fontId="22" fillId="9" borderId="3" xfId="0" applyNumberFormat="1" applyFont="1" applyFill="1" applyBorder="1" applyAlignment="1">
      <alignment horizontal="center"/>
    </xf>
    <xf numFmtId="17" fontId="21" fillId="9" borderId="17" xfId="0" applyNumberFormat="1" applyFont="1" applyFill="1" applyBorder="1" applyAlignment="1">
      <alignment horizontal="center" vertical="center" wrapText="1"/>
    </xf>
    <xf numFmtId="0" fontId="21" fillId="9" borderId="17" xfId="0" applyFont="1" applyFill="1" applyBorder="1" applyAlignment="1">
      <alignment horizontal="left"/>
    </xf>
    <xf numFmtId="174" fontId="21" fillId="9" borderId="17" xfId="0" applyNumberFormat="1" applyFont="1" applyFill="1" applyBorder="1" applyAlignment="1">
      <alignment horizontal="center"/>
    </xf>
    <xf numFmtId="176" fontId="21" fillId="9" borderId="17" xfId="0" applyNumberFormat="1" applyFont="1" applyFill="1" applyBorder="1" applyAlignment="1">
      <alignment horizontal="center"/>
    </xf>
    <xf numFmtId="0" fontId="21" fillId="0" borderId="0" xfId="0" applyFont="1"/>
    <xf numFmtId="0" fontId="21" fillId="9" borderId="17" xfId="0" applyFont="1" applyFill="1" applyBorder="1"/>
    <xf numFmtId="174" fontId="21" fillId="0" borderId="17" xfId="0" applyNumberFormat="1" applyFont="1" applyBorder="1"/>
    <xf numFmtId="4" fontId="21" fillId="0" borderId="17" xfId="0" applyNumberFormat="1" applyFont="1" applyBorder="1" applyAlignment="1">
      <alignment horizontal="center"/>
    </xf>
    <xf numFmtId="174" fontId="21" fillId="9" borderId="17" xfId="0" applyNumberFormat="1" applyFont="1" applyFill="1" applyBorder="1"/>
    <xf numFmtId="176" fontId="21" fillId="9" borderId="17" xfId="0" applyNumberFormat="1" applyFont="1" applyFill="1" applyBorder="1"/>
    <xf numFmtId="0" fontId="21" fillId="0" borderId="17" xfId="0" applyFont="1" applyBorder="1"/>
    <xf numFmtId="175" fontId="21" fillId="0" borderId="17" xfId="0" applyNumberFormat="1" applyFont="1" applyBorder="1" applyAlignment="1">
      <alignment horizontal="center"/>
    </xf>
    <xf numFmtId="17" fontId="21" fillId="0" borderId="17" xfId="0" applyNumberFormat="1" applyFont="1" applyBorder="1" applyAlignment="1">
      <alignment horizontal="center" vertical="center" wrapText="1"/>
    </xf>
    <xf numFmtId="174" fontId="21" fillId="0" borderId="0" xfId="0" applyNumberFormat="1" applyFont="1"/>
    <xf numFmtId="166" fontId="21" fillId="0" borderId="0" xfId="0" applyNumberFormat="1" applyFont="1"/>
    <xf numFmtId="15" fontId="5" fillId="9" borderId="3" xfId="0" applyNumberFormat="1" applyFont="1" applyFill="1" applyBorder="1"/>
    <xf numFmtId="0" fontId="5" fillId="9" borderId="3" xfId="0" applyFont="1" applyFill="1" applyBorder="1"/>
    <xf numFmtId="15" fontId="7" fillId="0" borderId="0" xfId="0" applyNumberFormat="1" applyFont="1"/>
    <xf numFmtId="40" fontId="15" fillId="0" borderId="0" xfId="0" applyNumberFormat="1" applyFont="1"/>
    <xf numFmtId="40" fontId="5" fillId="0" borderId="0" xfId="0" applyNumberFormat="1" applyFont="1"/>
    <xf numFmtId="40" fontId="5" fillId="9" borderId="3" xfId="0" applyNumberFormat="1" applyFont="1" applyFill="1" applyBorder="1"/>
    <xf numFmtId="15" fontId="5" fillId="9" borderId="17" xfId="0" applyNumberFormat="1" applyFont="1" applyFill="1" applyBorder="1" applyAlignment="1">
      <alignment horizontal="center" vertical="center" wrapText="1"/>
    </xf>
    <xf numFmtId="0" fontId="5" fillId="9" borderId="17" xfId="0" applyFont="1" applyFill="1" applyBorder="1" applyAlignment="1">
      <alignment horizontal="center" vertical="center" wrapText="1"/>
    </xf>
    <xf numFmtId="49" fontId="7" fillId="9" borderId="3" xfId="0" applyNumberFormat="1" applyFont="1" applyFill="1" applyBorder="1" applyAlignment="1">
      <alignment horizontal="right" vertical="center"/>
    </xf>
    <xf numFmtId="166" fontId="5" fillId="9" borderId="17" xfId="0" applyNumberFormat="1" applyFont="1" applyFill="1" applyBorder="1"/>
    <xf numFmtId="49" fontId="7" fillId="0" borderId="0" xfId="0" applyNumberFormat="1" applyFont="1" applyAlignment="1">
      <alignment horizontal="right" vertical="center"/>
    </xf>
    <xf numFmtId="166" fontId="5" fillId="9" borderId="17" xfId="0" applyNumberFormat="1" applyFont="1" applyFill="1" applyBorder="1" applyAlignment="1">
      <alignment horizontal="center" vertical="center" wrapText="1"/>
    </xf>
    <xf numFmtId="177" fontId="5" fillId="9" borderId="3" xfId="0" applyNumberFormat="1" applyFont="1" applyFill="1" applyBorder="1"/>
    <xf numFmtId="49" fontId="7" fillId="9" borderId="3" xfId="0" applyNumberFormat="1" applyFont="1" applyFill="1" applyBorder="1" applyAlignment="1">
      <alignment horizontal="right"/>
    </xf>
    <xf numFmtId="15" fontId="7" fillId="9" borderId="3" xfId="0" applyNumberFormat="1" applyFont="1" applyFill="1" applyBorder="1" applyAlignment="1">
      <alignment horizontal="left"/>
    </xf>
    <xf numFmtId="166" fontId="5" fillId="9" borderId="3" xfId="0" applyNumberFormat="1" applyFont="1" applyFill="1" applyBorder="1"/>
    <xf numFmtId="4" fontId="5" fillId="9" borderId="3" xfId="0" applyNumberFormat="1" applyFont="1" applyFill="1" applyBorder="1"/>
    <xf numFmtId="15" fontId="5" fillId="0" borderId="0" xfId="0" applyNumberFormat="1" applyFont="1"/>
    <xf numFmtId="0" fontId="21" fillId="0" borderId="2" xfId="0" applyFont="1" applyBorder="1" applyAlignment="1">
      <alignment horizontal="center"/>
    </xf>
    <xf numFmtId="178" fontId="21" fillId="0" borderId="2" xfId="0" applyNumberFormat="1" applyFont="1" applyBorder="1" applyAlignment="1">
      <alignment horizontal="center"/>
    </xf>
    <xf numFmtId="1" fontId="21" fillId="0" borderId="2" xfId="0" applyNumberFormat="1" applyFont="1" applyBorder="1" applyAlignment="1">
      <alignment horizontal="center"/>
    </xf>
    <xf numFmtId="179" fontId="21" fillId="0" borderId="2" xfId="0" applyNumberFormat="1" applyFont="1" applyBorder="1" applyAlignment="1">
      <alignment horizontal="center"/>
    </xf>
    <xf numFmtId="172" fontId="21" fillId="0" borderId="2" xfId="0" applyNumberFormat="1" applyFont="1" applyBorder="1" applyAlignment="1">
      <alignment horizontal="center"/>
    </xf>
    <xf numFmtId="171" fontId="21" fillId="0" borderId="2" xfId="0" applyNumberFormat="1" applyFont="1" applyBorder="1" applyAlignment="1">
      <alignment horizontal="center"/>
    </xf>
    <xf numFmtId="172" fontId="21" fillId="0" borderId="0" xfId="0" applyNumberFormat="1" applyFont="1" applyAlignment="1">
      <alignment horizontal="center"/>
    </xf>
    <xf numFmtId="171" fontId="21" fillId="9" borderId="2" xfId="0" applyNumberFormat="1" applyFont="1" applyFill="1" applyBorder="1" applyAlignment="1">
      <alignment horizontal="center"/>
    </xf>
    <xf numFmtId="172" fontId="21" fillId="9" borderId="2" xfId="0" applyNumberFormat="1" applyFont="1" applyFill="1" applyBorder="1" applyAlignment="1">
      <alignment horizontal="center"/>
    </xf>
    <xf numFmtId="175" fontId="21" fillId="0" borderId="2" xfId="0" applyNumberFormat="1" applyFont="1" applyBorder="1" applyAlignment="1">
      <alignment horizontal="center"/>
    </xf>
    <xf numFmtId="49" fontId="21" fillId="0" borderId="0" xfId="0" applyNumberFormat="1" applyFont="1"/>
    <xf numFmtId="180" fontId="23" fillId="0" borderId="0" xfId="0" applyNumberFormat="1" applyFont="1"/>
    <xf numFmtId="181" fontId="23" fillId="0" borderId="0" xfId="0" applyNumberFormat="1" applyFont="1"/>
    <xf numFmtId="0" fontId="24" fillId="0" borderId="0" xfId="0" applyFont="1" applyAlignment="1">
      <alignment horizontal="left"/>
    </xf>
    <xf numFmtId="164" fontId="7" fillId="0" borderId="0" xfId="0" applyNumberFormat="1" applyFont="1"/>
    <xf numFmtId="166" fontId="25" fillId="0" borderId="0" xfId="0" applyNumberFormat="1" applyFont="1"/>
    <xf numFmtId="1" fontId="7" fillId="0" borderId="0" xfId="0" applyNumberFormat="1" applyFont="1" applyAlignment="1">
      <alignment horizontal="center"/>
    </xf>
    <xf numFmtId="166" fontId="7" fillId="0" borderId="0" xfId="0" applyNumberFormat="1" applyFont="1"/>
    <xf numFmtId="0" fontId="26" fillId="0" borderId="0" xfId="0" applyFont="1"/>
    <xf numFmtId="0" fontId="7" fillId="0" borderId="0" xfId="0" applyFont="1" applyAlignment="1">
      <alignment vertical="center" wrapText="1"/>
    </xf>
    <xf numFmtId="166" fontId="5" fillId="0" borderId="24" xfId="0" applyNumberFormat="1" applyFont="1" applyBorder="1"/>
    <xf numFmtId="166" fontId="5" fillId="0" borderId="1" xfId="0" applyNumberFormat="1" applyFont="1" applyBorder="1"/>
    <xf numFmtId="0" fontId="6" fillId="0" borderId="0" xfId="0" quotePrefix="1" applyFont="1" applyAlignment="1">
      <alignment horizontal="left"/>
    </xf>
    <xf numFmtId="0" fontId="7" fillId="0" borderId="0" xfId="0" applyFont="1" applyAlignment="1">
      <alignment wrapText="1"/>
    </xf>
    <xf numFmtId="164" fontId="26" fillId="0" borderId="0" xfId="0" applyNumberFormat="1" applyFont="1"/>
    <xf numFmtId="170" fontId="7" fillId="0" borderId="0" xfId="0" applyNumberFormat="1" applyFont="1"/>
    <xf numFmtId="172" fontId="5" fillId="0" borderId="0" xfId="0" applyNumberFormat="1" applyFont="1"/>
    <xf numFmtId="164" fontId="5" fillId="0" borderId="0" xfId="0" applyNumberFormat="1" applyFont="1" applyAlignment="1">
      <alignment horizontal="right"/>
    </xf>
    <xf numFmtId="182" fontId="7" fillId="0" borderId="0" xfId="0" applyNumberFormat="1" applyFont="1"/>
    <xf numFmtId="183" fontId="5" fillId="0" borderId="0" xfId="0" applyNumberFormat="1" applyFont="1"/>
    <xf numFmtId="184" fontId="5" fillId="0" borderId="0" xfId="0" applyNumberFormat="1" applyFont="1"/>
    <xf numFmtId="0" fontId="7" fillId="3" borderId="3" xfId="0" applyFont="1" applyFill="1" applyBorder="1"/>
    <xf numFmtId="183" fontId="7" fillId="3" borderId="3" xfId="0" applyNumberFormat="1" applyFont="1" applyFill="1" applyBorder="1"/>
    <xf numFmtId="183" fontId="7" fillId="0" borderId="0" xfId="0" applyNumberFormat="1" applyFont="1"/>
    <xf numFmtId="182" fontId="5" fillId="0" borderId="0" xfId="0" applyNumberFormat="1" applyFont="1"/>
    <xf numFmtId="182" fontId="5" fillId="0" borderId="1" xfId="0" applyNumberFormat="1" applyFont="1" applyBorder="1"/>
    <xf numFmtId="182" fontId="5" fillId="0" borderId="24" xfId="0" applyNumberFormat="1" applyFont="1" applyBorder="1"/>
    <xf numFmtId="185" fontId="5" fillId="0" borderId="0" xfId="0" applyNumberFormat="1" applyFont="1"/>
    <xf numFmtId="186" fontId="5" fillId="0" borderId="0" xfId="0" applyNumberFormat="1" applyFont="1"/>
    <xf numFmtId="187" fontId="5" fillId="0" borderId="0" xfId="0" applyNumberFormat="1" applyFont="1"/>
    <xf numFmtId="0" fontId="2" fillId="0" borderId="0" xfId="0" applyFont="1" applyAlignment="1">
      <alignment horizontal="center"/>
    </xf>
    <xf numFmtId="0" fontId="0" fillId="0" borderId="0" xfId="0"/>
    <xf numFmtId="0" fontId="3"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xf>
    <xf numFmtId="0" fontId="7" fillId="0" borderId="0" xfId="0" applyFont="1" applyAlignment="1">
      <alignment horizontal="center" wrapText="1"/>
    </xf>
    <xf numFmtId="0" fontId="5" fillId="0" borderId="0" xfId="0" applyFont="1" applyAlignment="1">
      <alignment horizontal="center" wrapText="1"/>
    </xf>
    <xf numFmtId="49" fontId="7" fillId="5" borderId="12" xfId="0" applyNumberFormat="1" applyFont="1" applyFill="1" applyBorder="1" applyAlignment="1">
      <alignment horizontal="center" vertical="center"/>
    </xf>
    <xf numFmtId="0" fontId="16" fillId="0" borderId="13" xfId="0" applyFont="1" applyBorder="1"/>
    <xf numFmtId="0" fontId="7" fillId="6" borderId="6" xfId="0" applyFont="1" applyFill="1" applyBorder="1" applyAlignment="1">
      <alignment horizontal="center" vertical="center"/>
    </xf>
    <xf numFmtId="0" fontId="16" fillId="0" borderId="7" xfId="0" applyFont="1" applyBorder="1"/>
    <xf numFmtId="0" fontId="16" fillId="0" borderId="8" xfId="0" applyFont="1" applyBorder="1"/>
    <xf numFmtId="49" fontId="7" fillId="5" borderId="6" xfId="0" applyNumberFormat="1" applyFont="1" applyFill="1" applyBorder="1" applyAlignment="1">
      <alignment horizontal="center" vertical="center"/>
    </xf>
    <xf numFmtId="164" fontId="5" fillId="0" borderId="0" xfId="0" applyNumberFormat="1" applyFont="1" applyAlignment="1">
      <alignment horizontal="center" vertical="center"/>
    </xf>
    <xf numFmtId="49" fontId="7" fillId="5" borderId="9" xfId="0" applyNumberFormat="1" applyFont="1" applyFill="1" applyBorder="1" applyAlignment="1">
      <alignment horizontal="center" vertical="center"/>
    </xf>
    <xf numFmtId="0" fontId="16" fillId="0" borderId="14" xfId="0" applyFont="1" applyBorder="1"/>
    <xf numFmtId="164" fontId="5" fillId="7" borderId="12" xfId="0" applyNumberFormat="1" applyFont="1" applyFill="1" applyBorder="1" applyAlignment="1">
      <alignment horizontal="center" vertical="center"/>
    </xf>
    <xf numFmtId="0" fontId="16" fillId="0" borderId="18" xfId="0" applyFont="1" applyBorder="1"/>
    <xf numFmtId="0" fontId="16" fillId="0" borderId="19" xfId="0" applyFont="1" applyBorder="1"/>
    <xf numFmtId="164" fontId="5" fillId="0" borderId="12" xfId="0" applyNumberFormat="1" applyFont="1" applyBorder="1" applyAlignment="1">
      <alignment horizontal="center" vertical="center"/>
    </xf>
    <xf numFmtId="3" fontId="15" fillId="0" borderId="0" xfId="0" applyNumberFormat="1" applyFont="1" applyAlignment="1">
      <alignment horizontal="left" vertical="center" wrapText="1"/>
    </xf>
    <xf numFmtId="49" fontId="7" fillId="5" borderId="10" xfId="0" applyNumberFormat="1" applyFont="1" applyFill="1" applyBorder="1" applyAlignment="1">
      <alignment horizontal="center" vertical="center"/>
    </xf>
    <xf numFmtId="0" fontId="16" fillId="0" borderId="11" xfId="0" applyFont="1" applyBorder="1"/>
    <xf numFmtId="0" fontId="16" fillId="0" borderId="15" xfId="0" applyFont="1" applyBorder="1"/>
    <xf numFmtId="0" fontId="16" fillId="0" borderId="16" xfId="0" applyFont="1" applyBorder="1"/>
    <xf numFmtId="0" fontId="5" fillId="0" borderId="20" xfId="0" applyFont="1" applyBorder="1" applyAlignment="1">
      <alignment horizontal="left" vertical="center"/>
    </xf>
    <xf numFmtId="0" fontId="16" fillId="0" borderId="21" xfId="0" applyFont="1" applyBorder="1"/>
    <xf numFmtId="0" fontId="7" fillId="6" borderId="6" xfId="0" applyFont="1" applyFill="1" applyBorder="1" applyAlignment="1">
      <alignment horizontal="left" vertical="center"/>
    </xf>
    <xf numFmtId="0" fontId="22" fillId="9" borderId="6" xfId="0" applyFont="1" applyFill="1" applyBorder="1" applyAlignment="1">
      <alignment horizontal="center"/>
    </xf>
    <xf numFmtId="0" fontId="22" fillId="2" borderId="9" xfId="0" applyFont="1" applyFill="1" applyBorder="1" applyAlignment="1">
      <alignment horizontal="center" vertical="center" wrapText="1"/>
    </xf>
    <xf numFmtId="0" fontId="16" fillId="0" borderId="23" xfId="0" applyFont="1" applyBorder="1"/>
    <xf numFmtId="0" fontId="22" fillId="2" borderId="9" xfId="0" applyFont="1" applyFill="1" applyBorder="1" applyAlignment="1">
      <alignment horizontal="center" wrapText="1"/>
    </xf>
    <xf numFmtId="17" fontId="22" fillId="2" borderId="9" xfId="0" applyNumberFormat="1" applyFont="1" applyFill="1" applyBorder="1" applyAlignment="1">
      <alignment horizontal="center" vertical="center" wrapText="1"/>
    </xf>
    <xf numFmtId="0" fontId="22" fillId="2" borderId="12" xfId="0" applyFont="1" applyFill="1" applyBorder="1" applyAlignment="1">
      <alignment horizontal="center" vertical="center"/>
    </xf>
    <xf numFmtId="0" fontId="22" fillId="0" borderId="0" xfId="0" applyFont="1" applyAlignment="1">
      <alignment horizontal="center"/>
    </xf>
    <xf numFmtId="0" fontId="7" fillId="2" borderId="9" xfId="0" applyFont="1" applyFill="1" applyBorder="1" applyAlignment="1">
      <alignment horizontal="center" vertical="center" wrapText="1"/>
    </xf>
    <xf numFmtId="0" fontId="7" fillId="9" borderId="6" xfId="0" applyFont="1" applyFill="1" applyBorder="1" applyAlignment="1">
      <alignment horizontal="center"/>
    </xf>
    <xf numFmtId="15" fontId="7" fillId="2" borderId="9" xfId="0" applyNumberFormat="1" applyFont="1" applyFill="1" applyBorder="1" applyAlignment="1">
      <alignment horizontal="center" vertical="center" wrapText="1"/>
    </xf>
    <xf numFmtId="0" fontId="2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723900</xdr:colOff>
      <xdr:row>4</xdr:row>
      <xdr:rowOff>9525</xdr:rowOff>
    </xdr:from>
    <xdr:ext cx="876300" cy="7429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809625</xdr:colOff>
      <xdr:row>0</xdr:row>
      <xdr:rowOff>133350</xdr:rowOff>
    </xdr:from>
    <xdr:ext cx="18811875" cy="18288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9525</xdr:colOff>
      <xdr:row>3</xdr:row>
      <xdr:rowOff>66675</xdr:rowOff>
    </xdr:from>
    <xdr:ext cx="1047750" cy="91440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10</xdr:row>
      <xdr:rowOff>19050</xdr:rowOff>
    </xdr:from>
    <xdr:ext cx="1047750" cy="88582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nidades%20compartidas/MyCFO/02.%20Control%20ISR%20Anual/2022/Adriana%20De%20la%20Rosa/Verqor%20Capital/Estado%20de%20Flujo%20de%20Efectivo%20(m&#233;todo%20indirecto).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labor\Downloads\CUCA,%20CUFIN,%20UFIN,%20INPC.xlsx" TargetMode="External"/><Relationship Id="rId1" Type="http://schemas.openxmlformats.org/officeDocument/2006/relationships/externalLinkPath" Target="file:///C:\Users\labor\Downloads\CUCA,%20CUFIN,%20UFIN,%20INP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sos"/>
      <sheetName val="Balanza de Comprobación"/>
      <sheetName val="Flujo de Efectivo"/>
    </sheetNames>
    <sheetDataSet>
      <sheetData sheetId="0"/>
      <sheetData sheetId="1">
        <row r="3">
          <cell r="E3">
            <v>6415420.4199999999</v>
          </cell>
          <cell r="F3"/>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CA"/>
      <sheetName val="CUFIN"/>
      <sheetName val="UFIN"/>
      <sheetName val="INPC"/>
      <sheetName val="INPC (2)"/>
    </sheetNames>
    <sheetDataSet>
      <sheetData sheetId="0"/>
      <sheetData sheetId="1"/>
      <sheetData sheetId="2">
        <row r="10">
          <cell r="J10">
            <v>0</v>
          </cell>
        </row>
        <row r="11">
          <cell r="J11">
            <v>0</v>
          </cell>
        </row>
        <row r="12">
          <cell r="J12">
            <v>0</v>
          </cell>
        </row>
        <row r="16">
          <cell r="J16">
            <v>0</v>
          </cell>
        </row>
        <row r="17">
          <cell r="J17">
            <v>0</v>
          </cell>
        </row>
      </sheetData>
      <sheetData sheetId="3"/>
      <sheetData sheetId="4"/>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diputados.gob.mx/LeyesBiblio/pdf/LISR.pdf"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hyperlink" Target="https://www.diputados.gob.mx/LeyesBiblio/pdf/LISR.pdf" TargetMode="External"/><Relationship Id="rId2" Type="http://schemas.openxmlformats.org/officeDocument/2006/relationships/hyperlink" Target="https://www.diputados.gob.mx/LeyesBiblio/pdf/LISR.pdf" TargetMode="External"/><Relationship Id="rId1" Type="http://schemas.openxmlformats.org/officeDocument/2006/relationships/hyperlink" Target="https://www.diputados.gob.mx/LeyesBiblio/pdf/CFF.pdf"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https://www.diputados.gob.mx/LeyesBiblio/pdf/LIS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diputados.gob.mx/LeyesBiblio/pdf/LISR.pdf" TargetMode="Externa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hyperlink" Target="https://www.diputados.gob.mx/LeyesBiblio/pdf/LISR.pdf" TargetMode="External"/><Relationship Id="rId1" Type="http://schemas.openxmlformats.org/officeDocument/2006/relationships/hyperlink" Target="https://www.diputados.gob.mx/LeyesBiblio/pdf/LFT.pdf"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showGridLines="0" workbookViewId="0">
      <selection activeCell="M5" sqref="M5"/>
    </sheetView>
  </sheetViews>
  <sheetFormatPr baseColWidth="10" defaultColWidth="14.44140625" defaultRowHeight="15" customHeight="1"/>
  <cols>
    <col min="1" max="26" width="11" customWidth="1"/>
  </cols>
  <sheetData>
    <row r="1" spans="1:10" ht="14.25" customHeight="1">
      <c r="A1" s="1"/>
      <c r="B1" s="1"/>
      <c r="C1" s="1"/>
      <c r="D1" s="1"/>
      <c r="E1" s="1"/>
      <c r="F1" s="1"/>
      <c r="G1" s="1"/>
      <c r="H1" s="1"/>
      <c r="I1" s="1"/>
      <c r="J1" s="1"/>
    </row>
    <row r="2" spans="1:10" ht="14.25" customHeight="1">
      <c r="A2" s="1"/>
      <c r="B2" s="1"/>
      <c r="C2" s="1"/>
      <c r="D2" s="1"/>
      <c r="E2" s="1"/>
      <c r="F2" s="1"/>
      <c r="G2" s="1"/>
      <c r="H2" s="1"/>
      <c r="I2" s="1"/>
      <c r="J2" s="1"/>
    </row>
    <row r="3" spans="1:10" ht="14.25" customHeight="1">
      <c r="A3" s="1"/>
      <c r="B3" s="1"/>
      <c r="C3" s="1"/>
      <c r="D3" s="1"/>
      <c r="E3" s="1"/>
      <c r="F3" s="1"/>
      <c r="G3" s="1"/>
      <c r="H3" s="1"/>
      <c r="I3" s="1"/>
      <c r="J3" s="1"/>
    </row>
    <row r="4" spans="1:10" ht="14.25" customHeight="1">
      <c r="A4" s="1"/>
      <c r="B4" s="1"/>
      <c r="C4" s="1"/>
      <c r="D4" s="1"/>
      <c r="E4" s="1"/>
      <c r="F4" s="1"/>
      <c r="G4" s="1"/>
      <c r="H4" s="1"/>
      <c r="I4" s="1"/>
      <c r="J4" s="1"/>
    </row>
    <row r="5" spans="1:10" ht="14.25" customHeight="1">
      <c r="A5" s="1"/>
      <c r="B5" s="1"/>
      <c r="C5" s="1"/>
      <c r="D5" s="1"/>
      <c r="E5" s="1"/>
      <c r="F5" s="1"/>
      <c r="G5" s="1"/>
      <c r="H5" s="1"/>
      <c r="I5" s="1"/>
      <c r="J5" s="1"/>
    </row>
    <row r="6" spans="1:10" ht="14.25" customHeight="1">
      <c r="A6" s="1"/>
      <c r="B6" s="1"/>
      <c r="C6" s="1"/>
      <c r="D6" s="1"/>
      <c r="E6" s="1"/>
      <c r="F6" s="1"/>
      <c r="G6" s="1"/>
      <c r="H6" s="1"/>
      <c r="I6" s="1"/>
      <c r="J6" s="1"/>
    </row>
    <row r="7" spans="1:10" ht="14.25" customHeight="1">
      <c r="A7" s="1"/>
      <c r="B7" s="1"/>
      <c r="C7" s="1"/>
      <c r="D7" s="1"/>
      <c r="E7" s="1"/>
      <c r="F7" s="1"/>
      <c r="G7" s="1"/>
      <c r="H7" s="1"/>
      <c r="I7" s="1"/>
      <c r="J7" s="1"/>
    </row>
    <row r="8" spans="1:10" ht="14.25" customHeight="1">
      <c r="A8" s="1"/>
      <c r="B8" s="1"/>
      <c r="C8" s="1"/>
      <c r="D8" s="1"/>
      <c r="E8" s="1"/>
      <c r="F8" s="1"/>
      <c r="G8" s="1"/>
      <c r="H8" s="1"/>
      <c r="I8" s="1"/>
      <c r="J8" s="1"/>
    </row>
    <row r="9" spans="1:10" ht="14.25" customHeight="1">
      <c r="A9" s="1"/>
      <c r="B9" s="1"/>
      <c r="C9" s="1"/>
      <c r="D9" s="1"/>
      <c r="E9" s="1"/>
      <c r="F9" s="1"/>
      <c r="G9" s="1"/>
      <c r="H9" s="1"/>
      <c r="I9" s="1"/>
      <c r="J9" s="1"/>
    </row>
    <row r="10" spans="1:10" ht="14.25" customHeight="1">
      <c r="A10" s="1"/>
      <c r="B10" s="1"/>
      <c r="C10" s="1"/>
      <c r="D10" s="1"/>
      <c r="E10" s="1"/>
      <c r="F10" s="1"/>
      <c r="G10" s="1"/>
      <c r="H10" s="1"/>
      <c r="I10" s="1"/>
      <c r="J10" s="1"/>
    </row>
    <row r="11" spans="1:10" ht="14.25" customHeight="1">
      <c r="A11" s="1"/>
      <c r="B11" s="1"/>
      <c r="C11" s="1"/>
      <c r="D11" s="1"/>
      <c r="E11" s="1"/>
      <c r="F11" s="1"/>
      <c r="G11" s="1"/>
      <c r="H11" s="1"/>
      <c r="I11" s="1"/>
      <c r="J11" s="1"/>
    </row>
    <row r="12" spans="1:10" ht="14.25" customHeight="1">
      <c r="A12" s="1"/>
      <c r="B12" s="198" t="s">
        <v>0</v>
      </c>
      <c r="C12" s="199"/>
      <c r="D12" s="199"/>
      <c r="E12" s="199"/>
      <c r="F12" s="199"/>
      <c r="G12" s="199"/>
      <c r="H12" s="199"/>
      <c r="I12" s="1"/>
      <c r="J12" s="1"/>
    </row>
    <row r="13" spans="1:10" ht="14.25" customHeight="1">
      <c r="A13" s="1"/>
      <c r="B13" s="200" t="s">
        <v>1</v>
      </c>
      <c r="C13" s="199"/>
      <c r="D13" s="199"/>
      <c r="E13" s="199"/>
      <c r="F13" s="199"/>
      <c r="G13" s="199"/>
      <c r="H13" s="199"/>
      <c r="I13" s="1"/>
      <c r="J13" s="1"/>
    </row>
    <row r="14" spans="1:10" ht="14.25" customHeight="1">
      <c r="A14" s="1"/>
      <c r="B14" s="200" t="s">
        <v>2</v>
      </c>
      <c r="C14" s="199"/>
      <c r="D14" s="199"/>
      <c r="E14" s="199"/>
      <c r="F14" s="199"/>
      <c r="G14" s="199"/>
      <c r="H14" s="199"/>
      <c r="I14" s="1"/>
      <c r="J14" s="1"/>
    </row>
    <row r="15" spans="1:10" ht="14.25" customHeight="1">
      <c r="A15" s="1"/>
      <c r="B15" s="201" t="s">
        <v>3</v>
      </c>
      <c r="C15" s="199"/>
      <c r="D15" s="199"/>
      <c r="E15" s="199"/>
      <c r="F15" s="199"/>
      <c r="G15" s="199"/>
      <c r="H15" s="199"/>
      <c r="I15" s="1"/>
      <c r="J15" s="1"/>
    </row>
    <row r="16" spans="1:10" ht="14.25" customHeight="1">
      <c r="A16" s="1"/>
      <c r="B16" s="1"/>
      <c r="C16" s="1"/>
      <c r="D16" s="1"/>
      <c r="E16" s="1"/>
      <c r="F16" s="1"/>
      <c r="G16" s="1"/>
      <c r="H16" s="1"/>
      <c r="I16" s="1"/>
      <c r="J16" s="1"/>
    </row>
    <row r="17" spans="1:10" ht="14.25" customHeight="1">
      <c r="A17" s="1"/>
      <c r="B17" s="1"/>
      <c r="C17" s="1"/>
      <c r="D17" s="1"/>
      <c r="E17" s="1"/>
      <c r="F17" s="1"/>
      <c r="G17" s="1"/>
      <c r="H17" s="1"/>
      <c r="I17" s="1"/>
      <c r="J17" s="1"/>
    </row>
    <row r="18" spans="1:10" ht="14.25" customHeight="1">
      <c r="A18" s="1"/>
      <c r="B18" s="1"/>
      <c r="C18" s="1"/>
      <c r="D18" s="1"/>
      <c r="E18" s="1"/>
      <c r="F18" s="1"/>
      <c r="G18" s="1"/>
      <c r="H18" s="1"/>
      <c r="I18" s="1"/>
      <c r="J18" s="1"/>
    </row>
    <row r="19" spans="1:10" ht="14.25" customHeight="1">
      <c r="A19" s="1"/>
      <c r="B19" s="1"/>
      <c r="C19" s="1"/>
      <c r="D19" s="1"/>
      <c r="E19" s="1"/>
      <c r="F19" s="1"/>
      <c r="G19" s="1"/>
      <c r="H19" s="1"/>
      <c r="I19" s="1"/>
      <c r="J19" s="1"/>
    </row>
    <row r="20" spans="1:10" ht="14.25" customHeight="1">
      <c r="A20" s="1"/>
      <c r="B20" s="1"/>
      <c r="C20" s="1"/>
      <c r="D20" s="1"/>
      <c r="E20" s="1"/>
      <c r="F20" s="1"/>
      <c r="G20" s="1"/>
      <c r="H20" s="1"/>
      <c r="I20" s="1"/>
      <c r="J20" s="1"/>
    </row>
    <row r="21" spans="1:10" ht="14.25" customHeight="1">
      <c r="A21" s="1"/>
      <c r="B21" s="1"/>
      <c r="C21" s="1"/>
      <c r="D21" s="1"/>
      <c r="E21" s="1"/>
      <c r="F21" s="1"/>
      <c r="G21" s="1"/>
      <c r="H21" s="1"/>
      <c r="I21" s="1"/>
      <c r="J21" s="1"/>
    </row>
    <row r="22" spans="1:10" ht="14.25" customHeight="1">
      <c r="A22" s="1"/>
      <c r="B22" s="1"/>
      <c r="C22" s="1"/>
      <c r="D22" s="1"/>
      <c r="E22" s="1"/>
      <c r="F22" s="1"/>
      <c r="G22" s="1"/>
      <c r="H22" s="1"/>
      <c r="I22" s="1"/>
      <c r="J22" s="1"/>
    </row>
    <row r="23" spans="1:10" ht="14.25" customHeight="1">
      <c r="A23" s="1"/>
      <c r="B23" s="1"/>
      <c r="C23" s="1"/>
      <c r="D23" s="1"/>
      <c r="E23" s="1"/>
      <c r="F23" s="1"/>
      <c r="G23" s="1"/>
      <c r="H23" s="1"/>
      <c r="I23" s="1"/>
      <c r="J23" s="1"/>
    </row>
    <row r="24" spans="1:10" ht="14.25" customHeight="1">
      <c r="A24" s="1"/>
      <c r="B24" s="1"/>
      <c r="C24" s="1"/>
      <c r="D24" s="1"/>
      <c r="E24" s="1"/>
      <c r="F24" s="1"/>
      <c r="G24" s="1"/>
      <c r="H24" s="1"/>
      <c r="I24" s="1"/>
      <c r="J24" s="1"/>
    </row>
    <row r="25" spans="1:10" ht="14.25" customHeight="1">
      <c r="A25" s="1"/>
      <c r="B25" s="1"/>
      <c r="C25" s="1"/>
      <c r="D25" s="1"/>
      <c r="E25" s="1"/>
      <c r="F25" s="1"/>
      <c r="G25" s="1"/>
      <c r="H25" s="1"/>
      <c r="I25" s="1"/>
      <c r="J25" s="1"/>
    </row>
    <row r="26" spans="1:10" ht="14.25" customHeight="1">
      <c r="A26" s="1"/>
      <c r="B26" s="1"/>
      <c r="C26" s="1"/>
      <c r="D26" s="1"/>
      <c r="E26" s="1"/>
      <c r="F26" s="1"/>
      <c r="G26" s="1"/>
      <c r="H26" s="1"/>
      <c r="I26" s="1"/>
      <c r="J26" s="1"/>
    </row>
    <row r="27" spans="1:10" ht="14.25" customHeight="1">
      <c r="A27" s="1"/>
      <c r="B27" s="1"/>
      <c r="C27" s="1"/>
      <c r="D27" s="1"/>
      <c r="E27" s="1"/>
      <c r="F27" s="1"/>
      <c r="G27" s="1"/>
      <c r="H27" s="1"/>
      <c r="I27" s="1"/>
      <c r="J27" s="1"/>
    </row>
    <row r="28" spans="1:10" ht="14.25" customHeight="1">
      <c r="A28" s="1"/>
      <c r="B28" s="1"/>
      <c r="C28" s="1"/>
      <c r="D28" s="1"/>
      <c r="E28" s="1"/>
      <c r="F28" s="1"/>
      <c r="G28" s="1"/>
      <c r="H28" s="1"/>
      <c r="I28" s="1"/>
      <c r="J28" s="1"/>
    </row>
    <row r="29" spans="1:10" ht="14.25" customHeight="1">
      <c r="A29" s="1"/>
      <c r="B29" s="1"/>
      <c r="C29" s="1"/>
      <c r="D29" s="1"/>
      <c r="E29" s="1"/>
      <c r="F29" s="1"/>
      <c r="G29" s="1"/>
      <c r="H29" s="1"/>
      <c r="I29" s="1"/>
      <c r="J29" s="1"/>
    </row>
    <row r="30" spans="1:10" ht="14.25" customHeight="1">
      <c r="A30" s="1"/>
      <c r="B30" s="1"/>
      <c r="C30" s="1"/>
      <c r="D30" s="1"/>
      <c r="E30" s="1"/>
      <c r="F30" s="1"/>
      <c r="G30" s="1"/>
      <c r="H30" s="1"/>
      <c r="I30" s="1"/>
      <c r="J30" s="1"/>
    </row>
    <row r="31" spans="1:10" ht="14.25" customHeight="1">
      <c r="A31" s="1"/>
      <c r="B31" s="1"/>
      <c r="C31" s="1"/>
      <c r="D31" s="1"/>
      <c r="E31" s="1"/>
      <c r="F31" s="1"/>
      <c r="G31" s="1"/>
      <c r="H31" s="1"/>
      <c r="I31" s="1"/>
      <c r="J31" s="1"/>
    </row>
    <row r="32" spans="1:10" ht="14.25" customHeight="1">
      <c r="A32" s="1"/>
      <c r="B32" s="1"/>
      <c r="C32" s="1"/>
      <c r="D32" s="1"/>
      <c r="E32" s="1"/>
      <c r="F32" s="1"/>
      <c r="G32" s="1"/>
      <c r="H32" s="1"/>
      <c r="I32" s="1"/>
      <c r="J32" s="1"/>
    </row>
    <row r="33" spans="1:10" ht="14.25" customHeight="1">
      <c r="A33" s="1"/>
      <c r="B33" s="1"/>
      <c r="C33" s="1"/>
      <c r="D33" s="1"/>
      <c r="E33" s="1"/>
      <c r="F33" s="1"/>
      <c r="G33" s="1"/>
      <c r="H33" s="1"/>
      <c r="I33" s="1"/>
      <c r="J33" s="1"/>
    </row>
    <row r="34" spans="1:10" ht="14.25" customHeight="1">
      <c r="A34" s="1"/>
      <c r="B34" s="1"/>
      <c r="C34" s="1"/>
      <c r="D34" s="1"/>
      <c r="E34" s="1"/>
      <c r="F34" s="1"/>
      <c r="G34" s="1"/>
      <c r="H34" s="1"/>
      <c r="I34" s="1"/>
      <c r="J34" s="1"/>
    </row>
    <row r="35" spans="1:10" ht="14.25" customHeight="1">
      <c r="A35" s="1"/>
      <c r="B35" s="1"/>
      <c r="C35" s="1"/>
      <c r="D35" s="1"/>
      <c r="E35" s="1"/>
      <c r="F35" s="1"/>
      <c r="G35" s="1"/>
      <c r="H35" s="1"/>
      <c r="I35" s="1"/>
      <c r="J35" s="1"/>
    </row>
    <row r="36" spans="1:10" ht="14.25" customHeight="1">
      <c r="A36" s="1"/>
      <c r="B36" s="1"/>
      <c r="C36" s="1"/>
      <c r="D36" s="1"/>
      <c r="E36" s="1"/>
      <c r="F36" s="1"/>
      <c r="G36" s="1"/>
      <c r="H36" s="1"/>
      <c r="I36" s="1"/>
      <c r="J36" s="1"/>
    </row>
    <row r="37" spans="1:10" ht="14.25" customHeight="1">
      <c r="A37" s="1"/>
      <c r="B37" s="1"/>
      <c r="C37" s="1"/>
      <c r="D37" s="1"/>
      <c r="E37" s="1"/>
      <c r="F37" s="1"/>
      <c r="G37" s="1"/>
      <c r="H37" s="1"/>
      <c r="I37" s="1"/>
      <c r="J37" s="1"/>
    </row>
    <row r="38" spans="1:10" ht="14.25" customHeight="1">
      <c r="A38" s="1"/>
      <c r="B38" s="1"/>
      <c r="C38" s="1"/>
      <c r="D38" s="1"/>
      <c r="E38" s="1"/>
      <c r="F38" s="1"/>
      <c r="G38" s="1"/>
      <c r="H38" s="1"/>
      <c r="I38" s="1"/>
      <c r="J38" s="1"/>
    </row>
    <row r="39" spans="1:10" ht="14.25" customHeight="1">
      <c r="A39" s="1"/>
      <c r="B39" s="1"/>
      <c r="C39" s="1"/>
      <c r="D39" s="1"/>
      <c r="E39" s="1"/>
      <c r="F39" s="1"/>
      <c r="G39" s="1"/>
      <c r="H39" s="1"/>
      <c r="I39" s="1"/>
      <c r="J39" s="1"/>
    </row>
    <row r="40" spans="1:10" ht="14.25" customHeight="1">
      <c r="A40" s="1"/>
      <c r="B40" s="1"/>
      <c r="C40" s="1"/>
      <c r="D40" s="1"/>
      <c r="E40" s="1"/>
      <c r="F40" s="1"/>
      <c r="G40" s="1"/>
      <c r="H40" s="1"/>
      <c r="I40" s="1"/>
      <c r="J40" s="1"/>
    </row>
    <row r="41" spans="1:10" ht="14.25" customHeight="1">
      <c r="A41" s="1"/>
      <c r="B41" s="1"/>
      <c r="C41" s="1"/>
      <c r="D41" s="1"/>
      <c r="E41" s="1"/>
      <c r="F41" s="1"/>
      <c r="G41" s="1"/>
      <c r="H41" s="1"/>
      <c r="I41" s="1"/>
      <c r="J41" s="1"/>
    </row>
    <row r="42" spans="1:10" ht="14.25" customHeight="1">
      <c r="A42" s="1"/>
      <c r="B42" s="1"/>
      <c r="C42" s="1"/>
      <c r="D42" s="1"/>
      <c r="E42" s="1"/>
      <c r="F42" s="1"/>
      <c r="G42" s="1"/>
      <c r="H42" s="1"/>
      <c r="I42" s="1"/>
      <c r="J42" s="1"/>
    </row>
    <row r="43" spans="1:10" ht="14.25" customHeight="1">
      <c r="A43" s="1"/>
      <c r="B43" s="1"/>
      <c r="C43" s="1"/>
      <c r="D43" s="1"/>
      <c r="E43" s="1"/>
      <c r="F43" s="1"/>
      <c r="G43" s="1"/>
      <c r="H43" s="1"/>
      <c r="I43" s="1"/>
      <c r="J43" s="1"/>
    </row>
    <row r="44" spans="1:10" ht="14.25" customHeight="1">
      <c r="A44" s="1"/>
      <c r="B44" s="1"/>
      <c r="C44" s="1"/>
      <c r="D44" s="1"/>
      <c r="E44" s="1"/>
      <c r="F44" s="1"/>
      <c r="G44" s="1"/>
      <c r="H44" s="1"/>
      <c r="I44" s="1"/>
      <c r="J44" s="1"/>
    </row>
    <row r="45" spans="1:10" ht="14.25" customHeight="1">
      <c r="A45" s="1"/>
      <c r="B45" s="1"/>
      <c r="C45" s="1"/>
      <c r="D45" s="1"/>
      <c r="E45" s="1"/>
      <c r="F45" s="1"/>
      <c r="G45" s="1"/>
      <c r="H45" s="1"/>
      <c r="I45" s="1"/>
      <c r="J45" s="1"/>
    </row>
    <row r="46" spans="1:10" ht="14.25" customHeight="1">
      <c r="A46" s="1"/>
      <c r="B46" s="1"/>
      <c r="C46" s="1"/>
      <c r="D46" s="1"/>
      <c r="E46" s="1"/>
      <c r="F46" s="1"/>
      <c r="G46" s="1"/>
      <c r="H46" s="1"/>
      <c r="I46" s="1"/>
      <c r="J46" s="1"/>
    </row>
    <row r="47" spans="1:10" ht="14.25" customHeight="1">
      <c r="A47" s="1"/>
      <c r="B47" s="1"/>
      <c r="C47" s="1"/>
      <c r="D47" s="1"/>
      <c r="E47" s="1"/>
      <c r="F47" s="1"/>
      <c r="G47" s="1"/>
      <c r="H47" s="1"/>
      <c r="I47" s="1"/>
      <c r="J47" s="1"/>
    </row>
    <row r="48" spans="1:10" ht="14.25" customHeight="1">
      <c r="A48" s="1"/>
      <c r="B48" s="1"/>
      <c r="C48" s="1"/>
      <c r="D48" s="1"/>
      <c r="E48" s="1"/>
      <c r="F48" s="1"/>
      <c r="G48" s="1"/>
      <c r="H48" s="1"/>
      <c r="I48" s="1"/>
      <c r="J48" s="1"/>
    </row>
    <row r="49" spans="1:10" ht="14.25" customHeight="1">
      <c r="A49" s="1"/>
      <c r="B49" s="1"/>
      <c r="C49" s="1"/>
      <c r="D49" s="1"/>
      <c r="E49" s="1"/>
      <c r="F49" s="1"/>
      <c r="G49" s="1"/>
      <c r="H49" s="1"/>
      <c r="I49" s="1"/>
      <c r="J49" s="1"/>
    </row>
    <row r="50" spans="1:10" ht="14.25" customHeight="1">
      <c r="A50" s="1"/>
      <c r="B50" s="1"/>
      <c r="C50" s="1"/>
      <c r="D50" s="1"/>
      <c r="E50" s="1"/>
      <c r="F50" s="1"/>
      <c r="G50" s="1"/>
      <c r="H50" s="1"/>
      <c r="I50" s="1"/>
      <c r="J50" s="1"/>
    </row>
    <row r="51" spans="1:10" ht="14.25" customHeight="1">
      <c r="A51" s="1"/>
      <c r="B51" s="1"/>
      <c r="C51" s="1"/>
      <c r="D51" s="1"/>
      <c r="E51" s="1"/>
      <c r="F51" s="1"/>
      <c r="G51" s="1"/>
      <c r="H51" s="1"/>
      <c r="I51" s="1"/>
      <c r="J51" s="1"/>
    </row>
    <row r="52" spans="1:10" ht="14.25" customHeight="1">
      <c r="A52" s="1"/>
      <c r="B52" s="1"/>
      <c r="C52" s="1"/>
      <c r="D52" s="1"/>
      <c r="E52" s="1"/>
      <c r="F52" s="1"/>
      <c r="G52" s="1"/>
      <c r="H52" s="1"/>
      <c r="I52" s="1"/>
      <c r="J52" s="1"/>
    </row>
    <row r="53" spans="1:10" ht="14.25" customHeight="1">
      <c r="A53" s="1"/>
      <c r="B53" s="1"/>
      <c r="C53" s="1"/>
      <c r="D53" s="1"/>
      <c r="E53" s="1"/>
      <c r="F53" s="1"/>
      <c r="G53" s="1"/>
      <c r="H53" s="1"/>
      <c r="I53" s="1"/>
      <c r="J53" s="1"/>
    </row>
    <row r="54" spans="1:10" ht="14.25" customHeight="1">
      <c r="A54" s="1"/>
      <c r="B54" s="1"/>
      <c r="C54" s="1"/>
      <c r="D54" s="1"/>
      <c r="E54" s="1"/>
      <c r="F54" s="1"/>
      <c r="G54" s="1"/>
      <c r="H54" s="1"/>
      <c r="I54" s="1"/>
      <c r="J54" s="1"/>
    </row>
    <row r="55" spans="1:10" ht="14.25" customHeight="1">
      <c r="A55" s="1"/>
      <c r="B55" s="1"/>
      <c r="C55" s="1"/>
      <c r="D55" s="1"/>
      <c r="E55" s="1"/>
      <c r="F55" s="1"/>
      <c r="G55" s="1"/>
      <c r="H55" s="1"/>
      <c r="I55" s="1"/>
      <c r="J55" s="1"/>
    </row>
    <row r="56" spans="1:10" ht="14.25" customHeight="1">
      <c r="A56" s="1"/>
      <c r="B56" s="1"/>
      <c r="C56" s="1"/>
      <c r="D56" s="1"/>
      <c r="E56" s="1"/>
      <c r="F56" s="1"/>
      <c r="G56" s="1"/>
      <c r="H56" s="1"/>
      <c r="I56" s="1"/>
      <c r="J56" s="1"/>
    </row>
    <row r="57" spans="1:10" ht="14.25" customHeight="1">
      <c r="A57" s="1"/>
      <c r="B57" s="1"/>
      <c r="C57" s="1"/>
      <c r="D57" s="1"/>
      <c r="E57" s="1"/>
      <c r="F57" s="1"/>
      <c r="G57" s="1"/>
      <c r="H57" s="1"/>
      <c r="I57" s="1"/>
      <c r="J57" s="1"/>
    </row>
    <row r="58" spans="1:10" ht="14.25" customHeight="1">
      <c r="A58" s="1"/>
      <c r="B58" s="1"/>
      <c r="C58" s="1"/>
      <c r="D58" s="1"/>
      <c r="E58" s="1"/>
      <c r="F58" s="1"/>
      <c r="G58" s="1"/>
      <c r="H58" s="1"/>
      <c r="I58" s="1"/>
      <c r="J58" s="1"/>
    </row>
    <row r="59" spans="1:10" ht="14.25" customHeight="1">
      <c r="A59" s="1"/>
      <c r="B59" s="1"/>
      <c r="C59" s="1"/>
      <c r="D59" s="1"/>
      <c r="E59" s="1"/>
      <c r="F59" s="1"/>
      <c r="G59" s="1"/>
      <c r="H59" s="1"/>
      <c r="I59" s="1"/>
      <c r="J59" s="1"/>
    </row>
    <row r="60" spans="1:10" ht="14.25" customHeight="1">
      <c r="A60" s="1"/>
      <c r="B60" s="1"/>
      <c r="C60" s="1"/>
      <c r="D60" s="1"/>
      <c r="E60" s="1"/>
      <c r="F60" s="1"/>
      <c r="G60" s="1"/>
      <c r="H60" s="1"/>
      <c r="I60" s="1"/>
      <c r="J60" s="1"/>
    </row>
    <row r="61" spans="1:10" ht="14.25" customHeight="1">
      <c r="A61" s="1"/>
      <c r="B61" s="1"/>
      <c r="C61" s="1"/>
      <c r="D61" s="1"/>
      <c r="E61" s="1"/>
      <c r="F61" s="1"/>
      <c r="G61" s="1"/>
      <c r="H61" s="1"/>
      <c r="I61" s="1"/>
      <c r="J61" s="1"/>
    </row>
    <row r="62" spans="1:10" ht="14.25" customHeight="1">
      <c r="A62" s="1"/>
      <c r="B62" s="1"/>
      <c r="C62" s="1"/>
      <c r="D62" s="1"/>
      <c r="E62" s="1"/>
      <c r="F62" s="1"/>
      <c r="G62" s="1"/>
      <c r="H62" s="1"/>
      <c r="I62" s="1"/>
      <c r="J62" s="1"/>
    </row>
    <row r="63" spans="1:10" ht="14.25" customHeight="1">
      <c r="A63" s="1"/>
      <c r="B63" s="1"/>
      <c r="C63" s="1"/>
      <c r="D63" s="1"/>
      <c r="E63" s="1"/>
      <c r="F63" s="1"/>
      <c r="G63" s="1"/>
      <c r="H63" s="1"/>
      <c r="I63" s="1"/>
      <c r="J63" s="1"/>
    </row>
    <row r="64" spans="1:10" ht="14.25" customHeight="1">
      <c r="A64" s="1"/>
      <c r="B64" s="1"/>
      <c r="C64" s="1"/>
      <c r="D64" s="1"/>
      <c r="E64" s="1"/>
      <c r="F64" s="1"/>
      <c r="G64" s="1"/>
      <c r="H64" s="1"/>
      <c r="I64" s="1"/>
      <c r="J64" s="1"/>
    </row>
    <row r="65" spans="1:10" ht="14.25" customHeight="1">
      <c r="A65" s="1"/>
      <c r="B65" s="1"/>
      <c r="C65" s="1"/>
      <c r="D65" s="1"/>
      <c r="E65" s="1"/>
      <c r="F65" s="1"/>
      <c r="G65" s="1"/>
      <c r="H65" s="1"/>
      <c r="I65" s="1"/>
      <c r="J65" s="1"/>
    </row>
    <row r="66" spans="1:10" ht="14.25" customHeight="1">
      <c r="A66" s="1"/>
      <c r="B66" s="1"/>
      <c r="C66" s="1"/>
      <c r="D66" s="1"/>
      <c r="E66" s="1"/>
      <c r="F66" s="1"/>
      <c r="G66" s="1"/>
      <c r="H66" s="1"/>
      <c r="I66" s="1"/>
      <c r="J66" s="1"/>
    </row>
    <row r="67" spans="1:10" ht="14.25" customHeight="1">
      <c r="A67" s="1"/>
      <c r="B67" s="1"/>
      <c r="C67" s="1"/>
      <c r="D67" s="1"/>
      <c r="E67" s="1"/>
      <c r="F67" s="1"/>
      <c r="G67" s="1"/>
      <c r="H67" s="1"/>
      <c r="I67" s="1"/>
      <c r="J67" s="1"/>
    </row>
    <row r="68" spans="1:10" ht="14.25" customHeight="1">
      <c r="A68" s="1"/>
      <c r="B68" s="1"/>
      <c r="C68" s="1"/>
      <c r="D68" s="1"/>
      <c r="E68" s="1"/>
      <c r="F68" s="1"/>
      <c r="G68" s="1"/>
      <c r="H68" s="1"/>
      <c r="I68" s="1"/>
      <c r="J68" s="1"/>
    </row>
    <row r="69" spans="1:10" ht="14.25" customHeight="1">
      <c r="A69" s="1"/>
      <c r="B69" s="1"/>
      <c r="C69" s="1"/>
      <c r="D69" s="1"/>
      <c r="E69" s="1"/>
      <c r="F69" s="1"/>
      <c r="G69" s="1"/>
      <c r="H69" s="1"/>
      <c r="I69" s="1"/>
      <c r="J69" s="1"/>
    </row>
    <row r="70" spans="1:10" ht="14.25" customHeight="1">
      <c r="A70" s="1"/>
      <c r="B70" s="1"/>
      <c r="C70" s="1"/>
      <c r="D70" s="1"/>
      <c r="E70" s="1"/>
      <c r="F70" s="1"/>
      <c r="G70" s="1"/>
      <c r="H70" s="1"/>
      <c r="I70" s="1"/>
      <c r="J70" s="1"/>
    </row>
    <row r="71" spans="1:10" ht="14.25" customHeight="1">
      <c r="A71" s="1"/>
      <c r="B71" s="1"/>
      <c r="C71" s="1"/>
      <c r="D71" s="1"/>
      <c r="E71" s="1"/>
      <c r="F71" s="1"/>
      <c r="G71" s="1"/>
      <c r="H71" s="1"/>
      <c r="I71" s="1"/>
      <c r="J71" s="1"/>
    </row>
    <row r="72" spans="1:10" ht="14.25" customHeight="1">
      <c r="A72" s="1"/>
      <c r="B72" s="1"/>
      <c r="C72" s="1"/>
      <c r="D72" s="1"/>
      <c r="E72" s="1"/>
      <c r="F72" s="1"/>
      <c r="G72" s="1"/>
      <c r="H72" s="1"/>
      <c r="I72" s="1"/>
      <c r="J72" s="1"/>
    </row>
    <row r="73" spans="1:10" ht="14.25" customHeight="1">
      <c r="A73" s="1"/>
      <c r="B73" s="1"/>
      <c r="C73" s="1"/>
      <c r="D73" s="1"/>
      <c r="E73" s="1"/>
      <c r="F73" s="1"/>
      <c r="G73" s="1"/>
      <c r="H73" s="1"/>
      <c r="I73" s="1"/>
      <c r="J73" s="1"/>
    </row>
    <row r="74" spans="1:10" ht="14.25" customHeight="1">
      <c r="A74" s="1"/>
      <c r="B74" s="1"/>
      <c r="C74" s="1"/>
      <c r="D74" s="1"/>
      <c r="E74" s="1"/>
      <c r="F74" s="1"/>
      <c r="G74" s="1"/>
      <c r="H74" s="1"/>
      <c r="I74" s="1"/>
      <c r="J74" s="1"/>
    </row>
    <row r="75" spans="1:10" ht="14.25" customHeight="1">
      <c r="A75" s="1"/>
      <c r="B75" s="1"/>
      <c r="C75" s="1"/>
      <c r="D75" s="1"/>
      <c r="E75" s="1"/>
      <c r="F75" s="1"/>
      <c r="G75" s="1"/>
      <c r="H75" s="1"/>
      <c r="I75" s="1"/>
      <c r="J75" s="1"/>
    </row>
    <row r="76" spans="1:10" ht="14.25" customHeight="1">
      <c r="A76" s="1"/>
      <c r="B76" s="1"/>
      <c r="C76" s="1"/>
      <c r="D76" s="1"/>
      <c r="E76" s="1"/>
      <c r="F76" s="1"/>
      <c r="G76" s="1"/>
      <c r="H76" s="1"/>
      <c r="I76" s="1"/>
      <c r="J76" s="1"/>
    </row>
    <row r="77" spans="1:10" ht="14.25" customHeight="1">
      <c r="A77" s="1"/>
      <c r="B77" s="1"/>
      <c r="C77" s="1"/>
      <c r="D77" s="1"/>
      <c r="E77" s="1"/>
      <c r="F77" s="1"/>
      <c r="G77" s="1"/>
      <c r="H77" s="1"/>
      <c r="I77" s="1"/>
      <c r="J77" s="1"/>
    </row>
    <row r="78" spans="1:10" ht="14.25" customHeight="1">
      <c r="A78" s="1"/>
      <c r="B78" s="1"/>
      <c r="C78" s="1"/>
      <c r="D78" s="1"/>
      <c r="E78" s="1"/>
      <c r="F78" s="1"/>
      <c r="G78" s="1"/>
      <c r="H78" s="1"/>
      <c r="I78" s="1"/>
      <c r="J78" s="1"/>
    </row>
    <row r="79" spans="1:10" ht="14.25" customHeight="1">
      <c r="A79" s="1"/>
      <c r="B79" s="1"/>
      <c r="C79" s="1"/>
      <c r="D79" s="1"/>
      <c r="E79" s="1"/>
      <c r="F79" s="1"/>
      <c r="G79" s="1"/>
      <c r="H79" s="1"/>
      <c r="I79" s="1"/>
      <c r="J79" s="1"/>
    </row>
    <row r="80" spans="1:10" ht="14.25" customHeight="1">
      <c r="A80" s="1"/>
      <c r="B80" s="1"/>
      <c r="C80" s="1"/>
      <c r="D80" s="1"/>
      <c r="E80" s="1"/>
      <c r="F80" s="1"/>
      <c r="G80" s="1"/>
      <c r="H80" s="1"/>
      <c r="I80" s="1"/>
      <c r="J80" s="1"/>
    </row>
    <row r="81" spans="1:10" ht="14.25" customHeight="1">
      <c r="A81" s="1"/>
      <c r="B81" s="1"/>
      <c r="C81" s="1"/>
      <c r="D81" s="1"/>
      <c r="E81" s="1"/>
      <c r="F81" s="1"/>
      <c r="G81" s="1"/>
      <c r="H81" s="1"/>
      <c r="I81" s="1"/>
      <c r="J81" s="1"/>
    </row>
    <row r="82" spans="1:10" ht="14.25" customHeight="1">
      <c r="A82" s="1"/>
      <c r="B82" s="1"/>
      <c r="C82" s="1"/>
      <c r="D82" s="1"/>
      <c r="E82" s="1"/>
      <c r="F82" s="1"/>
      <c r="G82" s="1"/>
      <c r="H82" s="1"/>
      <c r="I82" s="1"/>
      <c r="J82" s="1"/>
    </row>
    <row r="83" spans="1:10" ht="14.25" customHeight="1">
      <c r="A83" s="1"/>
      <c r="B83" s="1"/>
      <c r="C83" s="1"/>
      <c r="D83" s="1"/>
      <c r="E83" s="1"/>
      <c r="F83" s="1"/>
      <c r="G83" s="1"/>
      <c r="H83" s="1"/>
      <c r="I83" s="1"/>
      <c r="J83" s="1"/>
    </row>
    <row r="84" spans="1:10" ht="14.25" customHeight="1">
      <c r="A84" s="1"/>
      <c r="B84" s="1"/>
      <c r="C84" s="1"/>
      <c r="D84" s="1"/>
      <c r="E84" s="1"/>
      <c r="F84" s="1"/>
      <c r="G84" s="1"/>
      <c r="H84" s="1"/>
      <c r="I84" s="1"/>
      <c r="J84" s="1"/>
    </row>
    <row r="85" spans="1:10" ht="14.25" customHeight="1">
      <c r="A85" s="1"/>
      <c r="B85" s="1"/>
      <c r="C85" s="1"/>
      <c r="D85" s="1"/>
      <c r="E85" s="1"/>
      <c r="F85" s="1"/>
      <c r="G85" s="1"/>
      <c r="H85" s="1"/>
      <c r="I85" s="1"/>
      <c r="J85" s="1"/>
    </row>
    <row r="86" spans="1:10" ht="14.25" customHeight="1">
      <c r="A86" s="1"/>
      <c r="B86" s="1"/>
      <c r="C86" s="1"/>
      <c r="D86" s="1"/>
      <c r="E86" s="1"/>
      <c r="F86" s="1"/>
      <c r="G86" s="1"/>
      <c r="H86" s="1"/>
      <c r="I86" s="1"/>
      <c r="J86" s="1"/>
    </row>
    <row r="87" spans="1:10" ht="14.25" customHeight="1">
      <c r="A87" s="1"/>
      <c r="B87" s="1"/>
      <c r="C87" s="1"/>
      <c r="D87" s="1"/>
      <c r="E87" s="1"/>
      <c r="F87" s="1"/>
      <c r="G87" s="1"/>
      <c r="H87" s="1"/>
      <c r="I87" s="1"/>
      <c r="J87" s="1"/>
    </row>
    <row r="88" spans="1:10" ht="14.25" customHeight="1">
      <c r="A88" s="1"/>
      <c r="B88" s="1"/>
      <c r="C88" s="1"/>
      <c r="D88" s="1"/>
      <c r="E88" s="1"/>
      <c r="F88" s="1"/>
      <c r="G88" s="1"/>
      <c r="H88" s="1"/>
      <c r="I88" s="1"/>
      <c r="J88" s="1"/>
    </row>
    <row r="89" spans="1:10" ht="14.25" customHeight="1">
      <c r="A89" s="1"/>
      <c r="B89" s="1"/>
      <c r="C89" s="1"/>
      <c r="D89" s="1"/>
      <c r="E89" s="1"/>
      <c r="F89" s="1"/>
      <c r="G89" s="1"/>
      <c r="H89" s="1"/>
      <c r="I89" s="1"/>
      <c r="J89" s="1"/>
    </row>
    <row r="90" spans="1:10" ht="14.25" customHeight="1">
      <c r="A90" s="1"/>
      <c r="B90" s="1"/>
      <c r="C90" s="1"/>
      <c r="D90" s="1"/>
      <c r="E90" s="1"/>
      <c r="F90" s="1"/>
      <c r="G90" s="1"/>
      <c r="H90" s="1"/>
      <c r="I90" s="1"/>
      <c r="J90" s="1"/>
    </row>
    <row r="91" spans="1:10" ht="14.25" customHeight="1">
      <c r="A91" s="1"/>
      <c r="B91" s="1"/>
      <c r="C91" s="1"/>
      <c r="D91" s="1"/>
      <c r="E91" s="1"/>
      <c r="F91" s="1"/>
      <c r="G91" s="1"/>
      <c r="H91" s="1"/>
      <c r="I91" s="1"/>
      <c r="J91" s="1"/>
    </row>
    <row r="92" spans="1:10" ht="14.25" customHeight="1">
      <c r="A92" s="1"/>
      <c r="B92" s="1"/>
      <c r="C92" s="1"/>
      <c r="D92" s="1"/>
      <c r="E92" s="1"/>
      <c r="F92" s="1"/>
      <c r="G92" s="1"/>
      <c r="H92" s="1"/>
      <c r="I92" s="1"/>
      <c r="J92" s="1"/>
    </row>
    <row r="93" spans="1:10" ht="14.25" customHeight="1">
      <c r="A93" s="1"/>
      <c r="B93" s="1"/>
      <c r="C93" s="1"/>
      <c r="D93" s="1"/>
      <c r="E93" s="1"/>
      <c r="F93" s="1"/>
      <c r="G93" s="1"/>
      <c r="H93" s="1"/>
      <c r="I93" s="1"/>
      <c r="J93" s="1"/>
    </row>
    <row r="94" spans="1:10" ht="14.25" customHeight="1">
      <c r="A94" s="1"/>
      <c r="B94" s="1"/>
      <c r="C94" s="1"/>
      <c r="D94" s="1"/>
      <c r="E94" s="1"/>
      <c r="F94" s="1"/>
      <c r="G94" s="1"/>
      <c r="H94" s="1"/>
      <c r="I94" s="1"/>
      <c r="J94" s="1"/>
    </row>
    <row r="95" spans="1:10" ht="14.25" customHeight="1">
      <c r="A95" s="1"/>
      <c r="B95" s="1"/>
      <c r="C95" s="1"/>
      <c r="D95" s="1"/>
      <c r="E95" s="1"/>
      <c r="F95" s="1"/>
      <c r="G95" s="1"/>
      <c r="H95" s="1"/>
      <c r="I95" s="1"/>
      <c r="J95" s="1"/>
    </row>
    <row r="96" spans="1:10" ht="14.25" customHeight="1">
      <c r="A96" s="1"/>
      <c r="B96" s="1"/>
      <c r="C96" s="1"/>
      <c r="D96" s="1"/>
      <c r="E96" s="1"/>
      <c r="F96" s="1"/>
      <c r="G96" s="1"/>
      <c r="H96" s="1"/>
      <c r="I96" s="1"/>
      <c r="J96" s="1"/>
    </row>
    <row r="97" spans="1:10" ht="14.25" customHeight="1">
      <c r="A97" s="1"/>
      <c r="B97" s="1"/>
      <c r="C97" s="1"/>
      <c r="D97" s="1"/>
      <c r="E97" s="1"/>
      <c r="F97" s="1"/>
      <c r="G97" s="1"/>
      <c r="H97" s="1"/>
      <c r="I97" s="1"/>
      <c r="J97" s="1"/>
    </row>
    <row r="98" spans="1:10" ht="14.25" customHeight="1">
      <c r="A98" s="1"/>
      <c r="B98" s="1"/>
      <c r="C98" s="1"/>
      <c r="D98" s="1"/>
      <c r="E98" s="1"/>
      <c r="F98" s="1"/>
      <c r="G98" s="1"/>
      <c r="H98" s="1"/>
      <c r="I98" s="1"/>
      <c r="J98" s="1"/>
    </row>
    <row r="99" spans="1:10" ht="14.25" customHeight="1">
      <c r="A99" s="1"/>
      <c r="B99" s="1"/>
      <c r="C99" s="1"/>
      <c r="D99" s="1"/>
      <c r="E99" s="1"/>
      <c r="F99" s="1"/>
      <c r="G99" s="1"/>
      <c r="H99" s="1"/>
      <c r="I99" s="1"/>
      <c r="J99" s="1"/>
    </row>
    <row r="100" spans="1:10" ht="14.25" customHeight="1">
      <c r="A100" s="1"/>
      <c r="B100" s="1"/>
      <c r="C100" s="1"/>
      <c r="D100" s="1"/>
      <c r="E100" s="1"/>
      <c r="F100" s="1"/>
      <c r="G100" s="1"/>
      <c r="H100" s="1"/>
      <c r="I100" s="1"/>
      <c r="J100" s="1"/>
    </row>
    <row r="101" spans="1:10" ht="14.25" customHeight="1">
      <c r="A101" s="1"/>
      <c r="B101" s="1"/>
      <c r="C101" s="1"/>
      <c r="D101" s="1"/>
      <c r="E101" s="1"/>
      <c r="F101" s="1"/>
      <c r="G101" s="1"/>
      <c r="H101" s="1"/>
      <c r="I101" s="1"/>
      <c r="J101" s="1"/>
    </row>
    <row r="102" spans="1:10" ht="14.25" customHeight="1">
      <c r="A102" s="1"/>
      <c r="B102" s="1"/>
      <c r="C102" s="1"/>
      <c r="D102" s="1"/>
      <c r="E102" s="1"/>
      <c r="F102" s="1"/>
      <c r="G102" s="1"/>
      <c r="H102" s="1"/>
      <c r="I102" s="1"/>
      <c r="J102" s="1"/>
    </row>
    <row r="103" spans="1:10" ht="14.25" customHeight="1">
      <c r="A103" s="1"/>
      <c r="B103" s="1"/>
      <c r="C103" s="1"/>
      <c r="D103" s="1"/>
      <c r="E103" s="1"/>
      <c r="F103" s="1"/>
      <c r="G103" s="1"/>
      <c r="H103" s="1"/>
      <c r="I103" s="1"/>
      <c r="J103" s="1"/>
    </row>
    <row r="104" spans="1:10" ht="14.25" customHeight="1">
      <c r="A104" s="1"/>
      <c r="B104" s="1"/>
      <c r="C104" s="1"/>
      <c r="D104" s="1"/>
      <c r="E104" s="1"/>
      <c r="F104" s="1"/>
      <c r="G104" s="1"/>
      <c r="H104" s="1"/>
      <c r="I104" s="1"/>
      <c r="J104" s="1"/>
    </row>
    <row r="105" spans="1:10" ht="14.25" customHeight="1">
      <c r="A105" s="1"/>
      <c r="B105" s="1"/>
      <c r="C105" s="1"/>
      <c r="D105" s="1"/>
      <c r="E105" s="1"/>
      <c r="F105" s="1"/>
      <c r="G105" s="1"/>
      <c r="H105" s="1"/>
      <c r="I105" s="1"/>
      <c r="J105" s="1"/>
    </row>
    <row r="106" spans="1:10" ht="14.25" customHeight="1">
      <c r="A106" s="1"/>
      <c r="B106" s="1"/>
      <c r="C106" s="1"/>
      <c r="D106" s="1"/>
      <c r="E106" s="1"/>
      <c r="F106" s="1"/>
      <c r="G106" s="1"/>
      <c r="H106" s="1"/>
      <c r="I106" s="1"/>
      <c r="J106" s="1"/>
    </row>
    <row r="107" spans="1:10" ht="14.25" customHeight="1">
      <c r="A107" s="1"/>
      <c r="B107" s="1"/>
      <c r="C107" s="1"/>
      <c r="D107" s="1"/>
      <c r="E107" s="1"/>
      <c r="F107" s="1"/>
      <c r="G107" s="1"/>
      <c r="H107" s="1"/>
      <c r="I107" s="1"/>
      <c r="J107" s="1"/>
    </row>
    <row r="108" spans="1:10" ht="14.25" customHeight="1">
      <c r="A108" s="1"/>
      <c r="B108" s="1"/>
      <c r="C108" s="1"/>
      <c r="D108" s="1"/>
      <c r="E108" s="1"/>
      <c r="F108" s="1"/>
      <c r="G108" s="1"/>
      <c r="H108" s="1"/>
      <c r="I108" s="1"/>
      <c r="J108" s="1"/>
    </row>
    <row r="109" spans="1:10" ht="14.25" customHeight="1">
      <c r="A109" s="1"/>
      <c r="B109" s="1"/>
      <c r="C109" s="1"/>
      <c r="D109" s="1"/>
      <c r="E109" s="1"/>
      <c r="F109" s="1"/>
      <c r="G109" s="1"/>
      <c r="H109" s="1"/>
      <c r="I109" s="1"/>
      <c r="J109" s="1"/>
    </row>
    <row r="110" spans="1:10" ht="14.25" customHeight="1">
      <c r="A110" s="1"/>
      <c r="B110" s="1"/>
      <c r="C110" s="1"/>
      <c r="D110" s="1"/>
      <c r="E110" s="1"/>
      <c r="F110" s="1"/>
      <c r="G110" s="1"/>
      <c r="H110" s="1"/>
      <c r="I110" s="1"/>
      <c r="J110" s="1"/>
    </row>
    <row r="111" spans="1:10" ht="14.25" customHeight="1">
      <c r="A111" s="1"/>
      <c r="B111" s="1"/>
      <c r="C111" s="1"/>
      <c r="D111" s="1"/>
      <c r="E111" s="1"/>
      <c r="F111" s="1"/>
      <c r="G111" s="1"/>
      <c r="H111" s="1"/>
      <c r="I111" s="1"/>
      <c r="J111" s="1"/>
    </row>
    <row r="112" spans="1:10" ht="14.25" customHeight="1">
      <c r="A112" s="1"/>
      <c r="B112" s="1"/>
      <c r="C112" s="1"/>
      <c r="D112" s="1"/>
      <c r="E112" s="1"/>
      <c r="F112" s="1"/>
      <c r="G112" s="1"/>
      <c r="H112" s="1"/>
      <c r="I112" s="1"/>
      <c r="J112" s="1"/>
    </row>
    <row r="113" spans="1:10" ht="14.25" customHeight="1">
      <c r="A113" s="1"/>
      <c r="B113" s="1"/>
      <c r="C113" s="1"/>
      <c r="D113" s="1"/>
      <c r="E113" s="1"/>
      <c r="F113" s="1"/>
      <c r="G113" s="1"/>
      <c r="H113" s="1"/>
      <c r="I113" s="1"/>
      <c r="J113" s="1"/>
    </row>
    <row r="114" spans="1:10" ht="14.25" customHeight="1">
      <c r="A114" s="1"/>
      <c r="B114" s="1"/>
      <c r="C114" s="1"/>
      <c r="D114" s="1"/>
      <c r="E114" s="1"/>
      <c r="F114" s="1"/>
      <c r="G114" s="1"/>
      <c r="H114" s="1"/>
      <c r="I114" s="1"/>
      <c r="J114" s="1"/>
    </row>
    <row r="115" spans="1:10" ht="14.25" customHeight="1">
      <c r="A115" s="1"/>
      <c r="B115" s="1"/>
      <c r="C115" s="1"/>
      <c r="D115" s="1"/>
      <c r="E115" s="1"/>
      <c r="F115" s="1"/>
      <c r="G115" s="1"/>
      <c r="H115" s="1"/>
      <c r="I115" s="1"/>
      <c r="J115" s="1"/>
    </row>
    <row r="116" spans="1:10" ht="14.25" customHeight="1">
      <c r="A116" s="1"/>
      <c r="B116" s="1"/>
      <c r="C116" s="1"/>
      <c r="D116" s="1"/>
      <c r="E116" s="1"/>
      <c r="F116" s="1"/>
      <c r="G116" s="1"/>
      <c r="H116" s="1"/>
      <c r="I116" s="1"/>
      <c r="J116" s="1"/>
    </row>
    <row r="117" spans="1:10" ht="14.25" customHeight="1">
      <c r="A117" s="1"/>
      <c r="B117" s="1"/>
      <c r="C117" s="1"/>
      <c r="D117" s="1"/>
      <c r="E117" s="1"/>
      <c r="F117" s="1"/>
      <c r="G117" s="1"/>
      <c r="H117" s="1"/>
      <c r="I117" s="1"/>
      <c r="J117" s="1"/>
    </row>
    <row r="118" spans="1:10" ht="14.25" customHeight="1">
      <c r="A118" s="1"/>
      <c r="B118" s="1"/>
      <c r="C118" s="1"/>
      <c r="D118" s="1"/>
      <c r="E118" s="1"/>
      <c r="F118" s="1"/>
      <c r="G118" s="1"/>
      <c r="H118" s="1"/>
      <c r="I118" s="1"/>
      <c r="J118" s="1"/>
    </row>
    <row r="119" spans="1:10" ht="14.25" customHeight="1">
      <c r="A119" s="1"/>
      <c r="B119" s="1"/>
      <c r="C119" s="1"/>
      <c r="D119" s="1"/>
      <c r="E119" s="1"/>
      <c r="F119" s="1"/>
      <c r="G119" s="1"/>
      <c r="H119" s="1"/>
      <c r="I119" s="1"/>
      <c r="J119" s="1"/>
    </row>
    <row r="120" spans="1:10" ht="14.25" customHeight="1">
      <c r="A120" s="1"/>
      <c r="B120" s="1"/>
      <c r="C120" s="1"/>
      <c r="D120" s="1"/>
      <c r="E120" s="1"/>
      <c r="F120" s="1"/>
      <c r="G120" s="1"/>
      <c r="H120" s="1"/>
      <c r="I120" s="1"/>
      <c r="J120" s="1"/>
    </row>
    <row r="121" spans="1:10" ht="14.25" customHeight="1">
      <c r="A121" s="1"/>
      <c r="B121" s="1"/>
      <c r="C121" s="1"/>
      <c r="D121" s="1"/>
      <c r="E121" s="1"/>
      <c r="F121" s="1"/>
      <c r="G121" s="1"/>
      <c r="H121" s="1"/>
      <c r="I121" s="1"/>
      <c r="J121" s="1"/>
    </row>
    <row r="122" spans="1:10" ht="14.25" customHeight="1">
      <c r="A122" s="1"/>
      <c r="B122" s="1"/>
      <c r="C122" s="1"/>
      <c r="D122" s="1"/>
      <c r="E122" s="1"/>
      <c r="F122" s="1"/>
      <c r="G122" s="1"/>
      <c r="H122" s="1"/>
      <c r="I122" s="1"/>
      <c r="J122" s="1"/>
    </row>
    <row r="123" spans="1:10" ht="14.25" customHeight="1">
      <c r="A123" s="1"/>
      <c r="B123" s="1"/>
      <c r="C123" s="1"/>
      <c r="D123" s="1"/>
      <c r="E123" s="1"/>
      <c r="F123" s="1"/>
      <c r="G123" s="1"/>
      <c r="H123" s="1"/>
      <c r="I123" s="1"/>
      <c r="J123" s="1"/>
    </row>
    <row r="124" spans="1:10" ht="14.25" customHeight="1">
      <c r="A124" s="1"/>
      <c r="B124" s="1"/>
      <c r="C124" s="1"/>
      <c r="D124" s="1"/>
      <c r="E124" s="1"/>
      <c r="F124" s="1"/>
      <c r="G124" s="1"/>
      <c r="H124" s="1"/>
      <c r="I124" s="1"/>
      <c r="J124" s="1"/>
    </row>
    <row r="125" spans="1:10" ht="14.25" customHeight="1">
      <c r="A125" s="1"/>
      <c r="B125" s="1"/>
      <c r="C125" s="1"/>
      <c r="D125" s="1"/>
      <c r="E125" s="1"/>
      <c r="F125" s="1"/>
      <c r="G125" s="1"/>
      <c r="H125" s="1"/>
      <c r="I125" s="1"/>
      <c r="J125" s="1"/>
    </row>
    <row r="126" spans="1:10" ht="14.25" customHeight="1">
      <c r="A126" s="1"/>
      <c r="B126" s="1"/>
      <c r="C126" s="1"/>
      <c r="D126" s="1"/>
      <c r="E126" s="1"/>
      <c r="F126" s="1"/>
      <c r="G126" s="1"/>
      <c r="H126" s="1"/>
      <c r="I126" s="1"/>
      <c r="J126" s="1"/>
    </row>
    <row r="127" spans="1:10" ht="14.25" customHeight="1">
      <c r="A127" s="1"/>
      <c r="B127" s="1"/>
      <c r="C127" s="1"/>
      <c r="D127" s="1"/>
      <c r="E127" s="1"/>
      <c r="F127" s="1"/>
      <c r="G127" s="1"/>
      <c r="H127" s="1"/>
      <c r="I127" s="1"/>
      <c r="J127" s="1"/>
    </row>
    <row r="128" spans="1:10" ht="14.25" customHeight="1">
      <c r="A128" s="1"/>
      <c r="B128" s="1"/>
      <c r="C128" s="1"/>
      <c r="D128" s="1"/>
      <c r="E128" s="1"/>
      <c r="F128" s="1"/>
      <c r="G128" s="1"/>
      <c r="H128" s="1"/>
      <c r="I128" s="1"/>
      <c r="J128" s="1"/>
    </row>
    <row r="129" spans="1:10" ht="14.25" customHeight="1">
      <c r="A129" s="1"/>
      <c r="B129" s="1"/>
      <c r="C129" s="1"/>
      <c r="D129" s="1"/>
      <c r="E129" s="1"/>
      <c r="F129" s="1"/>
      <c r="G129" s="1"/>
      <c r="H129" s="1"/>
      <c r="I129" s="1"/>
      <c r="J129" s="1"/>
    </row>
    <row r="130" spans="1:10" ht="14.25" customHeight="1">
      <c r="A130" s="1"/>
      <c r="B130" s="1"/>
      <c r="C130" s="1"/>
      <c r="D130" s="1"/>
      <c r="E130" s="1"/>
      <c r="F130" s="1"/>
      <c r="G130" s="1"/>
      <c r="H130" s="1"/>
      <c r="I130" s="1"/>
      <c r="J130" s="1"/>
    </row>
    <row r="131" spans="1:10" ht="14.25" customHeight="1">
      <c r="A131" s="1"/>
      <c r="B131" s="1"/>
      <c r="C131" s="1"/>
      <c r="D131" s="1"/>
      <c r="E131" s="1"/>
      <c r="F131" s="1"/>
      <c r="G131" s="1"/>
      <c r="H131" s="1"/>
      <c r="I131" s="1"/>
      <c r="J131" s="1"/>
    </row>
    <row r="132" spans="1:10" ht="14.25" customHeight="1">
      <c r="A132" s="1"/>
      <c r="B132" s="1"/>
      <c r="C132" s="1"/>
      <c r="D132" s="1"/>
      <c r="E132" s="1"/>
      <c r="F132" s="1"/>
      <c r="G132" s="1"/>
      <c r="H132" s="1"/>
      <c r="I132" s="1"/>
      <c r="J132" s="1"/>
    </row>
    <row r="133" spans="1:10" ht="14.25" customHeight="1">
      <c r="A133" s="1"/>
      <c r="B133" s="1"/>
      <c r="C133" s="1"/>
      <c r="D133" s="1"/>
      <c r="E133" s="1"/>
      <c r="F133" s="1"/>
      <c r="G133" s="1"/>
      <c r="H133" s="1"/>
      <c r="I133" s="1"/>
      <c r="J133" s="1"/>
    </row>
    <row r="134" spans="1:10" ht="14.25" customHeight="1">
      <c r="A134" s="1"/>
      <c r="B134" s="1"/>
      <c r="C134" s="1"/>
      <c r="D134" s="1"/>
      <c r="E134" s="1"/>
      <c r="F134" s="1"/>
      <c r="G134" s="1"/>
      <c r="H134" s="1"/>
      <c r="I134" s="1"/>
      <c r="J134" s="1"/>
    </row>
    <row r="135" spans="1:10" ht="14.25" customHeight="1">
      <c r="A135" s="1"/>
      <c r="B135" s="1"/>
      <c r="C135" s="1"/>
      <c r="D135" s="1"/>
      <c r="E135" s="1"/>
      <c r="F135" s="1"/>
      <c r="G135" s="1"/>
      <c r="H135" s="1"/>
      <c r="I135" s="1"/>
      <c r="J135" s="1"/>
    </row>
    <row r="136" spans="1:10" ht="14.25" customHeight="1">
      <c r="A136" s="1"/>
      <c r="B136" s="1"/>
      <c r="C136" s="1"/>
      <c r="D136" s="1"/>
      <c r="E136" s="1"/>
      <c r="F136" s="1"/>
      <c r="G136" s="1"/>
      <c r="H136" s="1"/>
      <c r="I136" s="1"/>
      <c r="J136" s="1"/>
    </row>
    <row r="137" spans="1:10" ht="14.25" customHeight="1">
      <c r="A137" s="1"/>
      <c r="B137" s="1"/>
      <c r="C137" s="1"/>
      <c r="D137" s="1"/>
      <c r="E137" s="1"/>
      <c r="F137" s="1"/>
      <c r="G137" s="1"/>
      <c r="H137" s="1"/>
      <c r="I137" s="1"/>
      <c r="J137" s="1"/>
    </row>
    <row r="138" spans="1:10" ht="14.25" customHeight="1">
      <c r="A138" s="1"/>
      <c r="B138" s="1"/>
      <c r="C138" s="1"/>
      <c r="D138" s="1"/>
      <c r="E138" s="1"/>
      <c r="F138" s="1"/>
      <c r="G138" s="1"/>
      <c r="H138" s="1"/>
      <c r="I138" s="1"/>
      <c r="J138" s="1"/>
    </row>
    <row r="139" spans="1:10" ht="14.25" customHeight="1">
      <c r="A139" s="1"/>
      <c r="B139" s="1"/>
      <c r="C139" s="1"/>
      <c r="D139" s="1"/>
      <c r="E139" s="1"/>
      <c r="F139" s="1"/>
      <c r="G139" s="1"/>
      <c r="H139" s="1"/>
      <c r="I139" s="1"/>
      <c r="J139" s="1"/>
    </row>
    <row r="140" spans="1:10" ht="14.25" customHeight="1">
      <c r="A140" s="1"/>
      <c r="B140" s="1"/>
      <c r="C140" s="1"/>
      <c r="D140" s="1"/>
      <c r="E140" s="1"/>
      <c r="F140" s="1"/>
      <c r="G140" s="1"/>
      <c r="H140" s="1"/>
      <c r="I140" s="1"/>
      <c r="J140" s="1"/>
    </row>
    <row r="141" spans="1:10" ht="14.25" customHeight="1">
      <c r="A141" s="1"/>
      <c r="B141" s="1"/>
      <c r="C141" s="1"/>
      <c r="D141" s="1"/>
      <c r="E141" s="1"/>
      <c r="F141" s="1"/>
      <c r="G141" s="1"/>
      <c r="H141" s="1"/>
      <c r="I141" s="1"/>
      <c r="J141" s="1"/>
    </row>
    <row r="142" spans="1:10" ht="14.25" customHeight="1">
      <c r="A142" s="1"/>
      <c r="B142" s="1"/>
      <c r="C142" s="1"/>
      <c r="D142" s="1"/>
      <c r="E142" s="1"/>
      <c r="F142" s="1"/>
      <c r="G142" s="1"/>
      <c r="H142" s="1"/>
      <c r="I142" s="1"/>
      <c r="J142" s="1"/>
    </row>
    <row r="143" spans="1:10" ht="14.25" customHeight="1">
      <c r="A143" s="1"/>
      <c r="B143" s="1"/>
      <c r="C143" s="1"/>
      <c r="D143" s="1"/>
      <c r="E143" s="1"/>
      <c r="F143" s="1"/>
      <c r="G143" s="1"/>
      <c r="H143" s="1"/>
      <c r="I143" s="1"/>
      <c r="J143" s="1"/>
    </row>
    <row r="144" spans="1:10" ht="14.25" customHeight="1">
      <c r="A144" s="1"/>
      <c r="B144" s="1"/>
      <c r="C144" s="1"/>
      <c r="D144" s="1"/>
      <c r="E144" s="1"/>
      <c r="F144" s="1"/>
      <c r="G144" s="1"/>
      <c r="H144" s="1"/>
      <c r="I144" s="1"/>
      <c r="J144" s="1"/>
    </row>
    <row r="145" spans="1:10" ht="14.25" customHeight="1">
      <c r="A145" s="1"/>
      <c r="B145" s="1"/>
      <c r="C145" s="1"/>
      <c r="D145" s="1"/>
      <c r="E145" s="1"/>
      <c r="F145" s="1"/>
      <c r="G145" s="1"/>
      <c r="H145" s="1"/>
      <c r="I145" s="1"/>
      <c r="J145" s="1"/>
    </row>
    <row r="146" spans="1:10" ht="14.25" customHeight="1">
      <c r="A146" s="1"/>
      <c r="B146" s="1"/>
      <c r="C146" s="1"/>
      <c r="D146" s="1"/>
      <c r="E146" s="1"/>
      <c r="F146" s="1"/>
      <c r="G146" s="1"/>
      <c r="H146" s="1"/>
      <c r="I146" s="1"/>
      <c r="J146" s="1"/>
    </row>
    <row r="147" spans="1:10" ht="14.25" customHeight="1">
      <c r="A147" s="1"/>
      <c r="B147" s="1"/>
      <c r="C147" s="1"/>
      <c r="D147" s="1"/>
      <c r="E147" s="1"/>
      <c r="F147" s="1"/>
      <c r="G147" s="1"/>
      <c r="H147" s="1"/>
      <c r="I147" s="1"/>
      <c r="J147" s="1"/>
    </row>
    <row r="148" spans="1:10" ht="14.25" customHeight="1">
      <c r="A148" s="1"/>
      <c r="B148" s="1"/>
      <c r="C148" s="1"/>
      <c r="D148" s="1"/>
      <c r="E148" s="1"/>
      <c r="F148" s="1"/>
      <c r="G148" s="1"/>
      <c r="H148" s="1"/>
      <c r="I148" s="1"/>
      <c r="J148" s="1"/>
    </row>
    <row r="149" spans="1:10" ht="14.25" customHeight="1">
      <c r="A149" s="1"/>
      <c r="B149" s="1"/>
      <c r="C149" s="1"/>
      <c r="D149" s="1"/>
      <c r="E149" s="1"/>
      <c r="F149" s="1"/>
      <c r="G149" s="1"/>
      <c r="H149" s="1"/>
      <c r="I149" s="1"/>
      <c r="J149" s="1"/>
    </row>
    <row r="150" spans="1:10" ht="14.25" customHeight="1">
      <c r="A150" s="1"/>
      <c r="B150" s="1"/>
      <c r="C150" s="1"/>
      <c r="D150" s="1"/>
      <c r="E150" s="1"/>
      <c r="F150" s="1"/>
      <c r="G150" s="1"/>
      <c r="H150" s="1"/>
      <c r="I150" s="1"/>
      <c r="J150" s="1"/>
    </row>
    <row r="151" spans="1:10" ht="14.25" customHeight="1">
      <c r="A151" s="1"/>
      <c r="B151" s="1"/>
      <c r="C151" s="1"/>
      <c r="D151" s="1"/>
      <c r="E151" s="1"/>
      <c r="F151" s="1"/>
      <c r="G151" s="1"/>
      <c r="H151" s="1"/>
      <c r="I151" s="1"/>
      <c r="J151" s="1"/>
    </row>
    <row r="152" spans="1:10" ht="14.25" customHeight="1">
      <c r="A152" s="1"/>
      <c r="B152" s="1"/>
      <c r="C152" s="1"/>
      <c r="D152" s="1"/>
      <c r="E152" s="1"/>
      <c r="F152" s="1"/>
      <c r="G152" s="1"/>
      <c r="H152" s="1"/>
      <c r="I152" s="1"/>
      <c r="J152" s="1"/>
    </row>
    <row r="153" spans="1:10" ht="14.25" customHeight="1">
      <c r="A153" s="1"/>
      <c r="B153" s="1"/>
      <c r="C153" s="1"/>
      <c r="D153" s="1"/>
      <c r="E153" s="1"/>
      <c r="F153" s="1"/>
      <c r="G153" s="1"/>
      <c r="H153" s="1"/>
      <c r="I153" s="1"/>
      <c r="J153" s="1"/>
    </row>
    <row r="154" spans="1:10" ht="14.25" customHeight="1">
      <c r="A154" s="1"/>
      <c r="B154" s="1"/>
      <c r="C154" s="1"/>
      <c r="D154" s="1"/>
      <c r="E154" s="1"/>
      <c r="F154" s="1"/>
      <c r="G154" s="1"/>
      <c r="H154" s="1"/>
      <c r="I154" s="1"/>
      <c r="J154" s="1"/>
    </row>
    <row r="155" spans="1:10" ht="14.25" customHeight="1">
      <c r="A155" s="1"/>
      <c r="B155" s="1"/>
      <c r="C155" s="1"/>
      <c r="D155" s="1"/>
      <c r="E155" s="1"/>
      <c r="F155" s="1"/>
      <c r="G155" s="1"/>
      <c r="H155" s="1"/>
      <c r="I155" s="1"/>
      <c r="J155" s="1"/>
    </row>
    <row r="156" spans="1:10" ht="14.25" customHeight="1">
      <c r="A156" s="1"/>
      <c r="B156" s="1"/>
      <c r="C156" s="1"/>
      <c r="D156" s="1"/>
      <c r="E156" s="1"/>
      <c r="F156" s="1"/>
      <c r="G156" s="1"/>
      <c r="H156" s="1"/>
      <c r="I156" s="1"/>
      <c r="J156" s="1"/>
    </row>
    <row r="157" spans="1:10" ht="14.25" customHeight="1">
      <c r="A157" s="1"/>
      <c r="B157" s="1"/>
      <c r="C157" s="1"/>
      <c r="D157" s="1"/>
      <c r="E157" s="1"/>
      <c r="F157" s="1"/>
      <c r="G157" s="1"/>
      <c r="H157" s="1"/>
      <c r="I157" s="1"/>
      <c r="J157" s="1"/>
    </row>
    <row r="158" spans="1:10" ht="14.25" customHeight="1">
      <c r="A158" s="1"/>
      <c r="B158" s="1"/>
      <c r="C158" s="1"/>
      <c r="D158" s="1"/>
      <c r="E158" s="1"/>
      <c r="F158" s="1"/>
      <c r="G158" s="1"/>
      <c r="H158" s="1"/>
      <c r="I158" s="1"/>
      <c r="J158" s="1"/>
    </row>
    <row r="159" spans="1:10" ht="14.25" customHeight="1">
      <c r="A159" s="1"/>
      <c r="B159" s="1"/>
      <c r="C159" s="1"/>
      <c r="D159" s="1"/>
      <c r="E159" s="1"/>
      <c r="F159" s="1"/>
      <c r="G159" s="1"/>
      <c r="H159" s="1"/>
      <c r="I159" s="1"/>
      <c r="J159" s="1"/>
    </row>
    <row r="160" spans="1:10" ht="14.25" customHeight="1">
      <c r="A160" s="1"/>
      <c r="B160" s="1"/>
      <c r="C160" s="1"/>
      <c r="D160" s="1"/>
      <c r="E160" s="1"/>
      <c r="F160" s="1"/>
      <c r="G160" s="1"/>
      <c r="H160" s="1"/>
      <c r="I160" s="1"/>
      <c r="J160" s="1"/>
    </row>
    <row r="161" spans="1:10" ht="14.25" customHeight="1">
      <c r="A161" s="1"/>
      <c r="B161" s="1"/>
      <c r="C161" s="1"/>
      <c r="D161" s="1"/>
      <c r="E161" s="1"/>
      <c r="F161" s="1"/>
      <c r="G161" s="1"/>
      <c r="H161" s="1"/>
      <c r="I161" s="1"/>
      <c r="J161" s="1"/>
    </row>
    <row r="162" spans="1:10" ht="14.25" customHeight="1">
      <c r="A162" s="1"/>
      <c r="B162" s="1"/>
      <c r="C162" s="1"/>
      <c r="D162" s="1"/>
      <c r="E162" s="1"/>
      <c r="F162" s="1"/>
      <c r="G162" s="1"/>
      <c r="H162" s="1"/>
      <c r="I162" s="1"/>
      <c r="J162" s="1"/>
    </row>
    <row r="163" spans="1:10" ht="14.25" customHeight="1">
      <c r="A163" s="1"/>
      <c r="B163" s="1"/>
      <c r="C163" s="1"/>
      <c r="D163" s="1"/>
      <c r="E163" s="1"/>
      <c r="F163" s="1"/>
      <c r="G163" s="1"/>
      <c r="H163" s="1"/>
      <c r="I163" s="1"/>
      <c r="J163" s="1"/>
    </row>
    <row r="164" spans="1:10" ht="14.25" customHeight="1">
      <c r="A164" s="1"/>
      <c r="B164" s="1"/>
      <c r="C164" s="1"/>
      <c r="D164" s="1"/>
      <c r="E164" s="1"/>
      <c r="F164" s="1"/>
      <c r="G164" s="1"/>
      <c r="H164" s="1"/>
      <c r="I164" s="1"/>
      <c r="J164" s="1"/>
    </row>
    <row r="165" spans="1:10" ht="14.25" customHeight="1">
      <c r="A165" s="1"/>
      <c r="B165" s="1"/>
      <c r="C165" s="1"/>
      <c r="D165" s="1"/>
      <c r="E165" s="1"/>
      <c r="F165" s="1"/>
      <c r="G165" s="1"/>
      <c r="H165" s="1"/>
      <c r="I165" s="1"/>
      <c r="J165" s="1"/>
    </row>
    <row r="166" spans="1:10" ht="14.25" customHeight="1">
      <c r="A166" s="1"/>
      <c r="B166" s="1"/>
      <c r="C166" s="1"/>
      <c r="D166" s="1"/>
      <c r="E166" s="1"/>
      <c r="F166" s="1"/>
      <c r="G166" s="1"/>
      <c r="H166" s="1"/>
      <c r="I166" s="1"/>
      <c r="J166" s="1"/>
    </row>
    <row r="167" spans="1:10" ht="14.25" customHeight="1">
      <c r="A167" s="1"/>
      <c r="B167" s="1"/>
      <c r="C167" s="1"/>
      <c r="D167" s="1"/>
      <c r="E167" s="1"/>
      <c r="F167" s="1"/>
      <c r="G167" s="1"/>
      <c r="H167" s="1"/>
      <c r="I167" s="1"/>
      <c r="J167" s="1"/>
    </row>
    <row r="168" spans="1:10" ht="14.25" customHeight="1">
      <c r="A168" s="1"/>
      <c r="B168" s="1"/>
      <c r="C168" s="1"/>
      <c r="D168" s="1"/>
      <c r="E168" s="1"/>
      <c r="F168" s="1"/>
      <c r="G168" s="1"/>
      <c r="H168" s="1"/>
      <c r="I168" s="1"/>
      <c r="J168" s="1"/>
    </row>
    <row r="169" spans="1:10" ht="14.25" customHeight="1">
      <c r="A169" s="1"/>
      <c r="B169" s="1"/>
      <c r="C169" s="1"/>
      <c r="D169" s="1"/>
      <c r="E169" s="1"/>
      <c r="F169" s="1"/>
      <c r="G169" s="1"/>
      <c r="H169" s="1"/>
      <c r="I169" s="1"/>
      <c r="J169" s="1"/>
    </row>
    <row r="170" spans="1:10" ht="14.25" customHeight="1">
      <c r="A170" s="1"/>
      <c r="B170" s="1"/>
      <c r="C170" s="1"/>
      <c r="D170" s="1"/>
      <c r="E170" s="1"/>
      <c r="F170" s="1"/>
      <c r="G170" s="1"/>
      <c r="H170" s="1"/>
      <c r="I170" s="1"/>
      <c r="J170" s="1"/>
    </row>
    <row r="171" spans="1:10" ht="14.25" customHeight="1">
      <c r="A171" s="1"/>
      <c r="B171" s="1"/>
      <c r="C171" s="1"/>
      <c r="D171" s="1"/>
      <c r="E171" s="1"/>
      <c r="F171" s="1"/>
      <c r="G171" s="1"/>
      <c r="H171" s="1"/>
      <c r="I171" s="1"/>
      <c r="J171" s="1"/>
    </row>
    <row r="172" spans="1:10" ht="14.25" customHeight="1">
      <c r="A172" s="1"/>
      <c r="B172" s="1"/>
      <c r="C172" s="1"/>
      <c r="D172" s="1"/>
      <c r="E172" s="1"/>
      <c r="F172" s="1"/>
      <c r="G172" s="1"/>
      <c r="H172" s="1"/>
      <c r="I172" s="1"/>
      <c r="J172" s="1"/>
    </row>
    <row r="173" spans="1:10" ht="14.25" customHeight="1">
      <c r="A173" s="1"/>
      <c r="B173" s="1"/>
      <c r="C173" s="1"/>
      <c r="D173" s="1"/>
      <c r="E173" s="1"/>
      <c r="F173" s="1"/>
      <c r="G173" s="1"/>
      <c r="H173" s="1"/>
      <c r="I173" s="1"/>
      <c r="J173" s="1"/>
    </row>
    <row r="174" spans="1:10" ht="14.25" customHeight="1">
      <c r="A174" s="1"/>
      <c r="B174" s="1"/>
      <c r="C174" s="1"/>
      <c r="D174" s="1"/>
      <c r="E174" s="1"/>
      <c r="F174" s="1"/>
      <c r="G174" s="1"/>
      <c r="H174" s="1"/>
      <c r="I174" s="1"/>
      <c r="J174" s="1"/>
    </row>
    <row r="175" spans="1:10" ht="14.25" customHeight="1">
      <c r="A175" s="1"/>
      <c r="B175" s="1"/>
      <c r="C175" s="1"/>
      <c r="D175" s="1"/>
      <c r="E175" s="1"/>
      <c r="F175" s="1"/>
      <c r="G175" s="1"/>
      <c r="H175" s="1"/>
      <c r="I175" s="1"/>
      <c r="J175" s="1"/>
    </row>
    <row r="176" spans="1:10" ht="14.25" customHeight="1">
      <c r="A176" s="1"/>
      <c r="B176" s="1"/>
      <c r="C176" s="1"/>
      <c r="D176" s="1"/>
      <c r="E176" s="1"/>
      <c r="F176" s="1"/>
      <c r="G176" s="1"/>
      <c r="H176" s="1"/>
      <c r="I176" s="1"/>
      <c r="J176" s="1"/>
    </row>
    <row r="177" spans="1:10" ht="14.25" customHeight="1">
      <c r="A177" s="1"/>
      <c r="B177" s="1"/>
      <c r="C177" s="1"/>
      <c r="D177" s="1"/>
      <c r="E177" s="1"/>
      <c r="F177" s="1"/>
      <c r="G177" s="1"/>
      <c r="H177" s="1"/>
      <c r="I177" s="1"/>
      <c r="J177" s="1"/>
    </row>
    <row r="178" spans="1:10" ht="14.25" customHeight="1">
      <c r="A178" s="1"/>
      <c r="B178" s="1"/>
      <c r="C178" s="1"/>
      <c r="D178" s="1"/>
      <c r="E178" s="1"/>
      <c r="F178" s="1"/>
      <c r="G178" s="1"/>
      <c r="H178" s="1"/>
      <c r="I178" s="1"/>
      <c r="J178" s="1"/>
    </row>
    <row r="179" spans="1:10" ht="14.25" customHeight="1">
      <c r="A179" s="1"/>
      <c r="B179" s="1"/>
      <c r="C179" s="1"/>
      <c r="D179" s="1"/>
      <c r="E179" s="1"/>
      <c r="F179" s="1"/>
      <c r="G179" s="1"/>
      <c r="H179" s="1"/>
      <c r="I179" s="1"/>
      <c r="J179" s="1"/>
    </row>
    <row r="180" spans="1:10" ht="14.25" customHeight="1">
      <c r="A180" s="1"/>
      <c r="B180" s="1"/>
      <c r="C180" s="1"/>
      <c r="D180" s="1"/>
      <c r="E180" s="1"/>
      <c r="F180" s="1"/>
      <c r="G180" s="1"/>
      <c r="H180" s="1"/>
      <c r="I180" s="1"/>
      <c r="J180" s="1"/>
    </row>
    <row r="181" spans="1:10" ht="14.25" customHeight="1">
      <c r="A181" s="1"/>
      <c r="B181" s="1"/>
      <c r="C181" s="1"/>
      <c r="D181" s="1"/>
      <c r="E181" s="1"/>
      <c r="F181" s="1"/>
      <c r="G181" s="1"/>
      <c r="H181" s="1"/>
      <c r="I181" s="1"/>
      <c r="J181" s="1"/>
    </row>
    <row r="182" spans="1:10" ht="14.25" customHeight="1">
      <c r="A182" s="1"/>
      <c r="B182" s="1"/>
      <c r="C182" s="1"/>
      <c r="D182" s="1"/>
      <c r="E182" s="1"/>
      <c r="F182" s="1"/>
      <c r="G182" s="1"/>
      <c r="H182" s="1"/>
      <c r="I182" s="1"/>
      <c r="J182" s="1"/>
    </row>
    <row r="183" spans="1:10" ht="14.25" customHeight="1">
      <c r="A183" s="1"/>
      <c r="B183" s="1"/>
      <c r="C183" s="1"/>
      <c r="D183" s="1"/>
      <c r="E183" s="1"/>
      <c r="F183" s="1"/>
      <c r="G183" s="1"/>
      <c r="H183" s="1"/>
      <c r="I183" s="1"/>
      <c r="J183" s="1"/>
    </row>
    <row r="184" spans="1:10" ht="14.25" customHeight="1">
      <c r="A184" s="1"/>
      <c r="B184" s="1"/>
      <c r="C184" s="1"/>
      <c r="D184" s="1"/>
      <c r="E184" s="1"/>
      <c r="F184" s="1"/>
      <c r="G184" s="1"/>
      <c r="H184" s="1"/>
      <c r="I184" s="1"/>
      <c r="J184" s="1"/>
    </row>
    <row r="185" spans="1:10" ht="14.25" customHeight="1">
      <c r="A185" s="1"/>
      <c r="B185" s="1"/>
      <c r="C185" s="1"/>
      <c r="D185" s="1"/>
      <c r="E185" s="1"/>
      <c r="F185" s="1"/>
      <c r="G185" s="1"/>
      <c r="H185" s="1"/>
      <c r="I185" s="1"/>
      <c r="J185" s="1"/>
    </row>
    <row r="186" spans="1:10" ht="14.25" customHeight="1">
      <c r="A186" s="1"/>
      <c r="B186" s="1"/>
      <c r="C186" s="1"/>
      <c r="D186" s="1"/>
      <c r="E186" s="1"/>
      <c r="F186" s="1"/>
      <c r="G186" s="1"/>
      <c r="H186" s="1"/>
      <c r="I186" s="1"/>
      <c r="J186" s="1"/>
    </row>
    <row r="187" spans="1:10" ht="14.25" customHeight="1">
      <c r="A187" s="1"/>
      <c r="B187" s="1"/>
      <c r="C187" s="1"/>
      <c r="D187" s="1"/>
      <c r="E187" s="1"/>
      <c r="F187" s="1"/>
      <c r="G187" s="1"/>
      <c r="H187" s="1"/>
      <c r="I187" s="1"/>
      <c r="J187" s="1"/>
    </row>
    <row r="188" spans="1:10" ht="14.25" customHeight="1">
      <c r="A188" s="1"/>
      <c r="B188" s="1"/>
      <c r="C188" s="1"/>
      <c r="D188" s="1"/>
      <c r="E188" s="1"/>
      <c r="F188" s="1"/>
      <c r="G188" s="1"/>
      <c r="H188" s="1"/>
      <c r="I188" s="1"/>
      <c r="J188" s="1"/>
    </row>
    <row r="189" spans="1:10" ht="14.25" customHeight="1">
      <c r="A189" s="1"/>
      <c r="B189" s="1"/>
      <c r="C189" s="1"/>
      <c r="D189" s="1"/>
      <c r="E189" s="1"/>
      <c r="F189" s="1"/>
      <c r="G189" s="1"/>
      <c r="H189" s="1"/>
      <c r="I189" s="1"/>
      <c r="J189" s="1"/>
    </row>
    <row r="190" spans="1:10" ht="14.25" customHeight="1">
      <c r="A190" s="1"/>
      <c r="B190" s="1"/>
      <c r="C190" s="1"/>
      <c r="D190" s="1"/>
      <c r="E190" s="1"/>
      <c r="F190" s="1"/>
      <c r="G190" s="1"/>
      <c r="H190" s="1"/>
      <c r="I190" s="1"/>
      <c r="J190" s="1"/>
    </row>
    <row r="191" spans="1:10" ht="14.25" customHeight="1">
      <c r="A191" s="1"/>
      <c r="B191" s="1"/>
      <c r="C191" s="1"/>
      <c r="D191" s="1"/>
      <c r="E191" s="1"/>
      <c r="F191" s="1"/>
      <c r="G191" s="1"/>
      <c r="H191" s="1"/>
      <c r="I191" s="1"/>
      <c r="J191" s="1"/>
    </row>
    <row r="192" spans="1:10" ht="14.25" customHeight="1">
      <c r="A192" s="1"/>
      <c r="B192" s="1"/>
      <c r="C192" s="1"/>
      <c r="D192" s="1"/>
      <c r="E192" s="1"/>
      <c r="F192" s="1"/>
      <c r="G192" s="1"/>
      <c r="H192" s="1"/>
      <c r="I192" s="1"/>
      <c r="J192" s="1"/>
    </row>
    <row r="193" spans="1:10" ht="14.25" customHeight="1">
      <c r="A193" s="1"/>
      <c r="B193" s="1"/>
      <c r="C193" s="1"/>
      <c r="D193" s="1"/>
      <c r="E193" s="1"/>
      <c r="F193" s="1"/>
      <c r="G193" s="1"/>
      <c r="H193" s="1"/>
      <c r="I193" s="1"/>
      <c r="J193" s="1"/>
    </row>
    <row r="194" spans="1:10" ht="14.25" customHeight="1">
      <c r="A194" s="1"/>
      <c r="B194" s="1"/>
      <c r="C194" s="1"/>
      <c r="D194" s="1"/>
      <c r="E194" s="1"/>
      <c r="F194" s="1"/>
      <c r="G194" s="1"/>
      <c r="H194" s="1"/>
      <c r="I194" s="1"/>
      <c r="J194" s="1"/>
    </row>
    <row r="195" spans="1:10" ht="14.25" customHeight="1">
      <c r="A195" s="1"/>
      <c r="B195" s="1"/>
      <c r="C195" s="1"/>
      <c r="D195" s="1"/>
      <c r="E195" s="1"/>
      <c r="F195" s="1"/>
      <c r="G195" s="1"/>
      <c r="H195" s="1"/>
      <c r="I195" s="1"/>
      <c r="J195" s="1"/>
    </row>
    <row r="196" spans="1:10" ht="14.25" customHeight="1">
      <c r="A196" s="1"/>
      <c r="B196" s="1"/>
      <c r="C196" s="1"/>
      <c r="D196" s="1"/>
      <c r="E196" s="1"/>
      <c r="F196" s="1"/>
      <c r="G196" s="1"/>
      <c r="H196" s="1"/>
      <c r="I196" s="1"/>
      <c r="J196" s="1"/>
    </row>
    <row r="197" spans="1:10" ht="14.25" customHeight="1">
      <c r="A197" s="1"/>
      <c r="B197" s="1"/>
      <c r="C197" s="1"/>
      <c r="D197" s="1"/>
      <c r="E197" s="1"/>
      <c r="F197" s="1"/>
      <c r="G197" s="1"/>
      <c r="H197" s="1"/>
      <c r="I197" s="1"/>
      <c r="J197" s="1"/>
    </row>
    <row r="198" spans="1:10" ht="14.25" customHeight="1">
      <c r="A198" s="1"/>
      <c r="B198" s="1"/>
      <c r="C198" s="1"/>
      <c r="D198" s="1"/>
      <c r="E198" s="1"/>
      <c r="F198" s="1"/>
      <c r="G198" s="1"/>
      <c r="H198" s="1"/>
      <c r="I198" s="1"/>
      <c r="J198" s="1"/>
    </row>
    <row r="199" spans="1:10" ht="14.25" customHeight="1">
      <c r="A199" s="1"/>
      <c r="B199" s="1"/>
      <c r="C199" s="1"/>
      <c r="D199" s="1"/>
      <c r="E199" s="1"/>
      <c r="F199" s="1"/>
      <c r="G199" s="1"/>
      <c r="H199" s="1"/>
      <c r="I199" s="1"/>
      <c r="J199" s="1"/>
    </row>
    <row r="200" spans="1:10" ht="14.25" customHeight="1">
      <c r="A200" s="1"/>
      <c r="B200" s="1"/>
      <c r="C200" s="1"/>
      <c r="D200" s="1"/>
      <c r="E200" s="1"/>
      <c r="F200" s="1"/>
      <c r="G200" s="1"/>
      <c r="H200" s="1"/>
      <c r="I200" s="1"/>
      <c r="J200" s="1"/>
    </row>
    <row r="201" spans="1:10" ht="14.25" customHeight="1">
      <c r="A201" s="1"/>
      <c r="B201" s="1"/>
      <c r="C201" s="1"/>
      <c r="D201" s="1"/>
      <c r="E201" s="1"/>
      <c r="F201" s="1"/>
      <c r="G201" s="1"/>
      <c r="H201" s="1"/>
      <c r="I201" s="1"/>
      <c r="J201" s="1"/>
    </row>
    <row r="202" spans="1:10" ht="14.25" customHeight="1">
      <c r="A202" s="1"/>
      <c r="B202" s="1"/>
      <c r="C202" s="1"/>
      <c r="D202" s="1"/>
      <c r="E202" s="1"/>
      <c r="F202" s="1"/>
      <c r="G202" s="1"/>
      <c r="H202" s="1"/>
      <c r="I202" s="1"/>
      <c r="J202" s="1"/>
    </row>
    <row r="203" spans="1:10" ht="14.25" customHeight="1">
      <c r="A203" s="1"/>
      <c r="B203" s="1"/>
      <c r="C203" s="1"/>
      <c r="D203" s="1"/>
      <c r="E203" s="1"/>
      <c r="F203" s="1"/>
      <c r="G203" s="1"/>
      <c r="H203" s="1"/>
      <c r="I203" s="1"/>
      <c r="J203" s="1"/>
    </row>
    <row r="204" spans="1:10" ht="14.25" customHeight="1">
      <c r="A204" s="1"/>
      <c r="B204" s="1"/>
      <c r="C204" s="1"/>
      <c r="D204" s="1"/>
      <c r="E204" s="1"/>
      <c r="F204" s="1"/>
      <c r="G204" s="1"/>
      <c r="H204" s="1"/>
      <c r="I204" s="1"/>
      <c r="J204" s="1"/>
    </row>
    <row r="205" spans="1:10" ht="14.25" customHeight="1">
      <c r="A205" s="1"/>
      <c r="B205" s="1"/>
      <c r="C205" s="1"/>
      <c r="D205" s="1"/>
      <c r="E205" s="1"/>
      <c r="F205" s="1"/>
      <c r="G205" s="1"/>
      <c r="H205" s="1"/>
      <c r="I205" s="1"/>
      <c r="J205" s="1"/>
    </row>
    <row r="206" spans="1:10" ht="14.25" customHeight="1">
      <c r="A206" s="1"/>
      <c r="B206" s="1"/>
      <c r="C206" s="1"/>
      <c r="D206" s="1"/>
      <c r="E206" s="1"/>
      <c r="F206" s="1"/>
      <c r="G206" s="1"/>
      <c r="H206" s="1"/>
      <c r="I206" s="1"/>
      <c r="J206" s="1"/>
    </row>
    <row r="207" spans="1:10" ht="14.25" customHeight="1">
      <c r="A207" s="1"/>
      <c r="B207" s="1"/>
      <c r="C207" s="1"/>
      <c r="D207" s="1"/>
      <c r="E207" s="1"/>
      <c r="F207" s="1"/>
      <c r="G207" s="1"/>
      <c r="H207" s="1"/>
      <c r="I207" s="1"/>
      <c r="J207" s="1"/>
    </row>
    <row r="208" spans="1:10" ht="14.25" customHeight="1">
      <c r="A208" s="1"/>
      <c r="B208" s="1"/>
      <c r="C208" s="1"/>
      <c r="D208" s="1"/>
      <c r="E208" s="1"/>
      <c r="F208" s="1"/>
      <c r="G208" s="1"/>
      <c r="H208" s="1"/>
      <c r="I208" s="1"/>
      <c r="J208" s="1"/>
    </row>
    <row r="209" spans="1:10" ht="14.25" customHeight="1">
      <c r="A209" s="1"/>
      <c r="B209" s="1"/>
      <c r="C209" s="1"/>
      <c r="D209" s="1"/>
      <c r="E209" s="1"/>
      <c r="F209" s="1"/>
      <c r="G209" s="1"/>
      <c r="H209" s="1"/>
      <c r="I209" s="1"/>
      <c r="J209" s="1"/>
    </row>
    <row r="210" spans="1:10" ht="14.25" customHeight="1">
      <c r="A210" s="1"/>
      <c r="B210" s="1"/>
      <c r="C210" s="1"/>
      <c r="D210" s="1"/>
      <c r="E210" s="1"/>
      <c r="F210" s="1"/>
      <c r="G210" s="1"/>
      <c r="H210" s="1"/>
      <c r="I210" s="1"/>
      <c r="J210" s="1"/>
    </row>
    <row r="211" spans="1:10" ht="14.25" customHeight="1">
      <c r="A211" s="1"/>
      <c r="B211" s="1"/>
      <c r="C211" s="1"/>
      <c r="D211" s="1"/>
      <c r="E211" s="1"/>
      <c r="F211" s="1"/>
      <c r="G211" s="1"/>
      <c r="H211" s="1"/>
      <c r="I211" s="1"/>
      <c r="J211" s="1"/>
    </row>
    <row r="212" spans="1:10" ht="14.25" customHeight="1">
      <c r="A212" s="1"/>
      <c r="B212" s="1"/>
      <c r="C212" s="1"/>
      <c r="D212" s="1"/>
      <c r="E212" s="1"/>
      <c r="F212" s="1"/>
      <c r="G212" s="1"/>
      <c r="H212" s="1"/>
      <c r="I212" s="1"/>
      <c r="J212" s="1"/>
    </row>
    <row r="213" spans="1:10" ht="14.25" customHeight="1">
      <c r="A213" s="1"/>
      <c r="B213" s="1"/>
      <c r="C213" s="1"/>
      <c r="D213" s="1"/>
      <c r="E213" s="1"/>
      <c r="F213" s="1"/>
      <c r="G213" s="1"/>
      <c r="H213" s="1"/>
      <c r="I213" s="1"/>
      <c r="J213" s="1"/>
    </row>
    <row r="214" spans="1:10" ht="14.25" customHeight="1">
      <c r="A214" s="1"/>
      <c r="B214" s="1"/>
      <c r="C214" s="1"/>
      <c r="D214" s="1"/>
      <c r="E214" s="1"/>
      <c r="F214" s="1"/>
      <c r="G214" s="1"/>
      <c r="H214" s="1"/>
      <c r="I214" s="1"/>
      <c r="J214" s="1"/>
    </row>
    <row r="215" spans="1:10" ht="14.25" customHeight="1">
      <c r="A215" s="1"/>
      <c r="B215" s="1"/>
      <c r="C215" s="1"/>
      <c r="D215" s="1"/>
      <c r="E215" s="1"/>
      <c r="F215" s="1"/>
      <c r="G215" s="1"/>
      <c r="H215" s="1"/>
      <c r="I215" s="1"/>
      <c r="J215" s="1"/>
    </row>
    <row r="216" spans="1:10" ht="14.25" customHeight="1">
      <c r="A216" s="1"/>
      <c r="B216" s="1"/>
      <c r="C216" s="1"/>
      <c r="D216" s="1"/>
      <c r="E216" s="1"/>
      <c r="F216" s="1"/>
      <c r="G216" s="1"/>
      <c r="H216" s="1"/>
      <c r="I216" s="1"/>
      <c r="J216" s="1"/>
    </row>
    <row r="217" spans="1:10" ht="14.25" customHeight="1">
      <c r="A217" s="1"/>
      <c r="B217" s="1"/>
      <c r="C217" s="1"/>
      <c r="D217" s="1"/>
      <c r="E217" s="1"/>
      <c r="F217" s="1"/>
      <c r="G217" s="1"/>
      <c r="H217" s="1"/>
      <c r="I217" s="1"/>
      <c r="J217" s="1"/>
    </row>
    <row r="218" spans="1:10" ht="14.25" customHeight="1">
      <c r="A218" s="1"/>
      <c r="B218" s="1"/>
      <c r="C218" s="1"/>
      <c r="D218" s="1"/>
      <c r="E218" s="1"/>
      <c r="F218" s="1"/>
      <c r="G218" s="1"/>
      <c r="H218" s="1"/>
      <c r="I218" s="1"/>
      <c r="J218" s="1"/>
    </row>
    <row r="219" spans="1:10" ht="14.25" customHeight="1">
      <c r="A219" s="1"/>
      <c r="B219" s="1"/>
      <c r="C219" s="1"/>
      <c r="D219" s="1"/>
      <c r="E219" s="1"/>
      <c r="F219" s="1"/>
      <c r="G219" s="1"/>
      <c r="H219" s="1"/>
      <c r="I219" s="1"/>
      <c r="J219" s="1"/>
    </row>
    <row r="220" spans="1:10" ht="14.25" customHeight="1">
      <c r="A220" s="1"/>
      <c r="B220" s="1"/>
      <c r="C220" s="1"/>
      <c r="D220" s="1"/>
      <c r="E220" s="1"/>
      <c r="F220" s="1"/>
      <c r="G220" s="1"/>
      <c r="H220" s="1"/>
      <c r="I220" s="1"/>
      <c r="J220" s="1"/>
    </row>
    <row r="221" spans="1:10" ht="14.25" customHeight="1">
      <c r="A221" s="1"/>
      <c r="B221" s="1"/>
      <c r="C221" s="1"/>
      <c r="D221" s="1"/>
      <c r="E221" s="1"/>
      <c r="F221" s="1"/>
      <c r="G221" s="1"/>
      <c r="H221" s="1"/>
      <c r="I221" s="1"/>
      <c r="J221" s="1"/>
    </row>
    <row r="222" spans="1:10" ht="14.25" customHeight="1">
      <c r="A222" s="1"/>
      <c r="B222" s="1"/>
      <c r="C222" s="1"/>
      <c r="D222" s="1"/>
      <c r="E222" s="1"/>
      <c r="F222" s="1"/>
      <c r="G222" s="1"/>
      <c r="H222" s="1"/>
      <c r="I222" s="1"/>
      <c r="J222" s="1"/>
    </row>
    <row r="223" spans="1:10" ht="14.25" customHeight="1">
      <c r="A223" s="1"/>
      <c r="B223" s="1"/>
      <c r="C223" s="1"/>
      <c r="D223" s="1"/>
      <c r="E223" s="1"/>
      <c r="F223" s="1"/>
      <c r="G223" s="1"/>
      <c r="H223" s="1"/>
      <c r="I223" s="1"/>
      <c r="J223" s="1"/>
    </row>
    <row r="224" spans="1:10" ht="14.25" customHeight="1">
      <c r="A224" s="1"/>
      <c r="B224" s="1"/>
      <c r="C224" s="1"/>
      <c r="D224" s="1"/>
      <c r="E224" s="1"/>
      <c r="F224" s="1"/>
      <c r="G224" s="1"/>
      <c r="H224" s="1"/>
      <c r="I224" s="1"/>
      <c r="J224" s="1"/>
    </row>
    <row r="225" spans="1:10" ht="14.25" customHeight="1">
      <c r="A225" s="1"/>
      <c r="B225" s="1"/>
      <c r="C225" s="1"/>
      <c r="D225" s="1"/>
      <c r="E225" s="1"/>
      <c r="F225" s="1"/>
      <c r="G225" s="1"/>
      <c r="H225" s="1"/>
      <c r="I225" s="1"/>
      <c r="J225" s="1"/>
    </row>
    <row r="226" spans="1:10" ht="14.25" customHeight="1">
      <c r="A226" s="1"/>
      <c r="B226" s="1"/>
      <c r="C226" s="1"/>
      <c r="D226" s="1"/>
      <c r="E226" s="1"/>
      <c r="F226" s="1"/>
      <c r="G226" s="1"/>
      <c r="H226" s="1"/>
      <c r="I226" s="1"/>
      <c r="J226" s="1"/>
    </row>
    <row r="227" spans="1:10" ht="14.25" customHeight="1">
      <c r="A227" s="1"/>
      <c r="B227" s="1"/>
      <c r="C227" s="1"/>
      <c r="D227" s="1"/>
      <c r="E227" s="1"/>
      <c r="F227" s="1"/>
      <c r="G227" s="1"/>
      <c r="H227" s="1"/>
      <c r="I227" s="1"/>
      <c r="J227" s="1"/>
    </row>
    <row r="228" spans="1:10" ht="14.25" customHeight="1">
      <c r="A228" s="1"/>
      <c r="B228" s="1"/>
      <c r="C228" s="1"/>
      <c r="D228" s="1"/>
      <c r="E228" s="1"/>
      <c r="F228" s="1"/>
      <c r="G228" s="1"/>
      <c r="H228" s="1"/>
      <c r="I228" s="1"/>
      <c r="J228" s="1"/>
    </row>
    <row r="229" spans="1:10" ht="14.25" customHeight="1">
      <c r="A229" s="1"/>
      <c r="B229" s="1"/>
      <c r="C229" s="1"/>
      <c r="D229" s="1"/>
      <c r="E229" s="1"/>
      <c r="F229" s="1"/>
      <c r="G229" s="1"/>
      <c r="H229" s="1"/>
      <c r="I229" s="1"/>
      <c r="J229" s="1"/>
    </row>
    <row r="230" spans="1:10" ht="14.25" customHeight="1">
      <c r="A230" s="1"/>
      <c r="B230" s="1"/>
      <c r="C230" s="1"/>
      <c r="D230" s="1"/>
      <c r="E230" s="1"/>
      <c r="F230" s="1"/>
      <c r="G230" s="1"/>
      <c r="H230" s="1"/>
      <c r="I230" s="1"/>
      <c r="J230" s="1"/>
    </row>
    <row r="231" spans="1:10" ht="14.25" customHeight="1">
      <c r="A231" s="1"/>
      <c r="B231" s="1"/>
      <c r="C231" s="1"/>
      <c r="D231" s="1"/>
      <c r="E231" s="1"/>
      <c r="F231" s="1"/>
      <c r="G231" s="1"/>
      <c r="H231" s="1"/>
      <c r="I231" s="1"/>
      <c r="J231" s="1"/>
    </row>
    <row r="232" spans="1:10" ht="14.25" customHeight="1">
      <c r="A232" s="1"/>
      <c r="B232" s="1"/>
      <c r="C232" s="1"/>
      <c r="D232" s="1"/>
      <c r="E232" s="1"/>
      <c r="F232" s="1"/>
      <c r="G232" s="1"/>
      <c r="H232" s="1"/>
      <c r="I232" s="1"/>
      <c r="J232" s="1"/>
    </row>
    <row r="233" spans="1:10" ht="14.25" customHeight="1">
      <c r="A233" s="1"/>
      <c r="B233" s="1"/>
      <c r="C233" s="1"/>
      <c r="D233" s="1"/>
      <c r="E233" s="1"/>
      <c r="F233" s="1"/>
      <c r="G233" s="1"/>
      <c r="H233" s="1"/>
      <c r="I233" s="1"/>
      <c r="J233" s="1"/>
    </row>
    <row r="234" spans="1:10" ht="14.25" customHeight="1">
      <c r="A234" s="1"/>
      <c r="B234" s="1"/>
      <c r="C234" s="1"/>
      <c r="D234" s="1"/>
      <c r="E234" s="1"/>
      <c r="F234" s="1"/>
      <c r="G234" s="1"/>
      <c r="H234" s="1"/>
      <c r="I234" s="1"/>
      <c r="J234" s="1"/>
    </row>
    <row r="235" spans="1:10" ht="14.25" customHeight="1">
      <c r="A235" s="1"/>
      <c r="B235" s="1"/>
      <c r="C235" s="1"/>
      <c r="D235" s="1"/>
      <c r="E235" s="1"/>
      <c r="F235" s="1"/>
      <c r="G235" s="1"/>
      <c r="H235" s="1"/>
      <c r="I235" s="1"/>
      <c r="J235" s="1"/>
    </row>
    <row r="236" spans="1:10" ht="14.25" customHeight="1">
      <c r="A236" s="1"/>
      <c r="B236" s="1"/>
      <c r="C236" s="1"/>
      <c r="D236" s="1"/>
      <c r="E236" s="1"/>
      <c r="F236" s="1"/>
      <c r="G236" s="1"/>
      <c r="H236" s="1"/>
      <c r="I236" s="1"/>
      <c r="J236" s="1"/>
    </row>
    <row r="237" spans="1:10" ht="14.25" customHeight="1">
      <c r="A237" s="1"/>
      <c r="B237" s="1"/>
      <c r="C237" s="1"/>
      <c r="D237" s="1"/>
      <c r="E237" s="1"/>
      <c r="F237" s="1"/>
      <c r="G237" s="1"/>
      <c r="H237" s="1"/>
      <c r="I237" s="1"/>
      <c r="J237" s="1"/>
    </row>
    <row r="238" spans="1:10" ht="14.25" customHeight="1">
      <c r="A238" s="1"/>
      <c r="B238" s="1"/>
      <c r="C238" s="1"/>
      <c r="D238" s="1"/>
      <c r="E238" s="1"/>
      <c r="F238" s="1"/>
      <c r="G238" s="1"/>
      <c r="H238" s="1"/>
      <c r="I238" s="1"/>
      <c r="J238" s="1"/>
    </row>
    <row r="239" spans="1:10" ht="14.25" customHeight="1">
      <c r="A239" s="1"/>
      <c r="B239" s="1"/>
      <c r="C239" s="1"/>
      <c r="D239" s="1"/>
      <c r="E239" s="1"/>
      <c r="F239" s="1"/>
      <c r="G239" s="1"/>
      <c r="H239" s="1"/>
      <c r="I239" s="1"/>
      <c r="J239" s="1"/>
    </row>
    <row r="240" spans="1:10" ht="14.25" customHeight="1">
      <c r="A240" s="1"/>
      <c r="B240" s="1"/>
      <c r="C240" s="1"/>
      <c r="D240" s="1"/>
      <c r="E240" s="1"/>
      <c r="F240" s="1"/>
      <c r="G240" s="1"/>
      <c r="H240" s="1"/>
      <c r="I240" s="1"/>
      <c r="J240" s="1"/>
    </row>
    <row r="241" spans="1:10" ht="14.25" customHeight="1">
      <c r="A241" s="1"/>
      <c r="B241" s="1"/>
      <c r="C241" s="1"/>
      <c r="D241" s="1"/>
      <c r="E241" s="1"/>
      <c r="F241" s="1"/>
      <c r="G241" s="1"/>
      <c r="H241" s="1"/>
      <c r="I241" s="1"/>
      <c r="J241" s="1"/>
    </row>
    <row r="242" spans="1:10" ht="14.25" customHeight="1">
      <c r="A242" s="1"/>
      <c r="B242" s="1"/>
      <c r="C242" s="1"/>
      <c r="D242" s="1"/>
      <c r="E242" s="1"/>
      <c r="F242" s="1"/>
      <c r="G242" s="1"/>
      <c r="H242" s="1"/>
      <c r="I242" s="1"/>
      <c r="J242" s="1"/>
    </row>
    <row r="243" spans="1:10" ht="14.25" customHeight="1">
      <c r="A243" s="1"/>
      <c r="B243" s="1"/>
      <c r="C243" s="1"/>
      <c r="D243" s="1"/>
      <c r="E243" s="1"/>
      <c r="F243" s="1"/>
      <c r="G243" s="1"/>
      <c r="H243" s="1"/>
      <c r="I243" s="1"/>
      <c r="J243" s="1"/>
    </row>
    <row r="244" spans="1:10" ht="14.25" customHeight="1">
      <c r="A244" s="1"/>
      <c r="B244" s="1"/>
      <c r="C244" s="1"/>
      <c r="D244" s="1"/>
      <c r="E244" s="1"/>
      <c r="F244" s="1"/>
      <c r="G244" s="1"/>
      <c r="H244" s="1"/>
      <c r="I244" s="1"/>
      <c r="J244" s="1"/>
    </row>
    <row r="245" spans="1:10" ht="14.25" customHeight="1">
      <c r="A245" s="1"/>
      <c r="B245" s="1"/>
      <c r="C245" s="1"/>
      <c r="D245" s="1"/>
      <c r="E245" s="1"/>
      <c r="F245" s="1"/>
      <c r="G245" s="1"/>
      <c r="H245" s="1"/>
      <c r="I245" s="1"/>
      <c r="J245" s="1"/>
    </row>
    <row r="246" spans="1:10" ht="14.25" customHeight="1">
      <c r="A246" s="1"/>
      <c r="B246" s="1"/>
      <c r="C246" s="1"/>
      <c r="D246" s="1"/>
      <c r="E246" s="1"/>
      <c r="F246" s="1"/>
      <c r="G246" s="1"/>
      <c r="H246" s="1"/>
      <c r="I246" s="1"/>
      <c r="J246" s="1"/>
    </row>
    <row r="247" spans="1:10" ht="14.25" customHeight="1">
      <c r="A247" s="1"/>
      <c r="B247" s="1"/>
      <c r="C247" s="1"/>
      <c r="D247" s="1"/>
      <c r="E247" s="1"/>
      <c r="F247" s="1"/>
      <c r="G247" s="1"/>
      <c r="H247" s="1"/>
      <c r="I247" s="1"/>
      <c r="J247" s="1"/>
    </row>
    <row r="248" spans="1:10" ht="14.25" customHeight="1">
      <c r="A248" s="1"/>
      <c r="B248" s="1"/>
      <c r="C248" s="1"/>
      <c r="D248" s="1"/>
      <c r="E248" s="1"/>
      <c r="F248" s="1"/>
      <c r="G248" s="1"/>
      <c r="H248" s="1"/>
      <c r="I248" s="1"/>
      <c r="J248" s="1"/>
    </row>
    <row r="249" spans="1:10" ht="14.25" customHeight="1">
      <c r="A249" s="1"/>
      <c r="B249" s="1"/>
      <c r="C249" s="1"/>
      <c r="D249" s="1"/>
      <c r="E249" s="1"/>
      <c r="F249" s="1"/>
      <c r="G249" s="1"/>
      <c r="H249" s="1"/>
      <c r="I249" s="1"/>
      <c r="J249" s="1"/>
    </row>
    <row r="250" spans="1:10" ht="14.25" customHeight="1">
      <c r="A250" s="1"/>
      <c r="B250" s="1"/>
      <c r="C250" s="1"/>
      <c r="D250" s="1"/>
      <c r="E250" s="1"/>
      <c r="F250" s="1"/>
      <c r="G250" s="1"/>
      <c r="H250" s="1"/>
      <c r="I250" s="1"/>
      <c r="J250" s="1"/>
    </row>
    <row r="251" spans="1:10" ht="14.25" customHeight="1">
      <c r="A251" s="1"/>
      <c r="B251" s="1"/>
      <c r="C251" s="1"/>
      <c r="D251" s="1"/>
      <c r="E251" s="1"/>
      <c r="F251" s="1"/>
      <c r="G251" s="1"/>
      <c r="H251" s="1"/>
      <c r="I251" s="1"/>
      <c r="J251" s="1"/>
    </row>
    <row r="252" spans="1:10" ht="14.25" customHeight="1">
      <c r="A252" s="1"/>
      <c r="B252" s="1"/>
      <c r="C252" s="1"/>
      <c r="D252" s="1"/>
      <c r="E252" s="1"/>
      <c r="F252" s="1"/>
      <c r="G252" s="1"/>
      <c r="H252" s="1"/>
      <c r="I252" s="1"/>
      <c r="J252" s="1"/>
    </row>
    <row r="253" spans="1:10" ht="14.25" customHeight="1">
      <c r="A253" s="1"/>
      <c r="B253" s="1"/>
      <c r="C253" s="1"/>
      <c r="D253" s="1"/>
      <c r="E253" s="1"/>
      <c r="F253" s="1"/>
      <c r="G253" s="1"/>
      <c r="H253" s="1"/>
      <c r="I253" s="1"/>
      <c r="J253" s="1"/>
    </row>
    <row r="254" spans="1:10" ht="14.25" customHeight="1">
      <c r="A254" s="1"/>
      <c r="B254" s="1"/>
      <c r="C254" s="1"/>
      <c r="D254" s="1"/>
      <c r="E254" s="1"/>
      <c r="F254" s="1"/>
      <c r="G254" s="1"/>
      <c r="H254" s="1"/>
      <c r="I254" s="1"/>
      <c r="J254" s="1"/>
    </row>
    <row r="255" spans="1:10" ht="14.25" customHeight="1">
      <c r="A255" s="1"/>
      <c r="B255" s="1"/>
      <c r="C255" s="1"/>
      <c r="D255" s="1"/>
      <c r="E255" s="1"/>
      <c r="F255" s="1"/>
      <c r="G255" s="1"/>
      <c r="H255" s="1"/>
      <c r="I255" s="1"/>
      <c r="J255" s="1"/>
    </row>
    <row r="256" spans="1:10" ht="14.25" customHeight="1">
      <c r="A256" s="1"/>
      <c r="B256" s="1"/>
      <c r="C256" s="1"/>
      <c r="D256" s="1"/>
      <c r="E256" s="1"/>
      <c r="F256" s="1"/>
      <c r="G256" s="1"/>
      <c r="H256" s="1"/>
      <c r="I256" s="1"/>
      <c r="J256" s="1"/>
    </row>
    <row r="257" spans="1:10" ht="14.25" customHeight="1">
      <c r="A257" s="1"/>
      <c r="B257" s="1"/>
      <c r="C257" s="1"/>
      <c r="D257" s="1"/>
      <c r="E257" s="1"/>
      <c r="F257" s="1"/>
      <c r="G257" s="1"/>
      <c r="H257" s="1"/>
      <c r="I257" s="1"/>
      <c r="J257" s="1"/>
    </row>
    <row r="258" spans="1:10" ht="14.25" customHeight="1">
      <c r="A258" s="1"/>
      <c r="B258" s="1"/>
      <c r="C258" s="1"/>
      <c r="D258" s="1"/>
      <c r="E258" s="1"/>
      <c r="F258" s="1"/>
      <c r="G258" s="1"/>
      <c r="H258" s="1"/>
      <c r="I258" s="1"/>
      <c r="J258" s="1"/>
    </row>
    <row r="259" spans="1:10" ht="14.25" customHeight="1">
      <c r="A259" s="1"/>
      <c r="B259" s="1"/>
      <c r="C259" s="1"/>
      <c r="D259" s="1"/>
      <c r="E259" s="1"/>
      <c r="F259" s="1"/>
      <c r="G259" s="1"/>
      <c r="H259" s="1"/>
      <c r="I259" s="1"/>
      <c r="J259" s="1"/>
    </row>
    <row r="260" spans="1:10" ht="14.25" customHeight="1">
      <c r="A260" s="1"/>
      <c r="B260" s="1"/>
      <c r="C260" s="1"/>
      <c r="D260" s="1"/>
      <c r="E260" s="1"/>
      <c r="F260" s="1"/>
      <c r="G260" s="1"/>
      <c r="H260" s="1"/>
      <c r="I260" s="1"/>
      <c r="J260" s="1"/>
    </row>
    <row r="261" spans="1:10" ht="14.25" customHeight="1">
      <c r="A261" s="1"/>
      <c r="B261" s="1"/>
      <c r="C261" s="1"/>
      <c r="D261" s="1"/>
      <c r="E261" s="1"/>
      <c r="F261" s="1"/>
      <c r="G261" s="1"/>
      <c r="H261" s="1"/>
      <c r="I261" s="1"/>
      <c r="J261" s="1"/>
    </row>
    <row r="262" spans="1:10" ht="14.25" customHeight="1">
      <c r="A262" s="1"/>
      <c r="B262" s="1"/>
      <c r="C262" s="1"/>
      <c r="D262" s="1"/>
      <c r="E262" s="1"/>
      <c r="F262" s="1"/>
      <c r="G262" s="1"/>
      <c r="H262" s="1"/>
      <c r="I262" s="1"/>
      <c r="J262" s="1"/>
    </row>
    <row r="263" spans="1:10" ht="14.25" customHeight="1">
      <c r="A263" s="1"/>
      <c r="B263" s="1"/>
      <c r="C263" s="1"/>
      <c r="D263" s="1"/>
      <c r="E263" s="1"/>
      <c r="F263" s="1"/>
      <c r="G263" s="1"/>
      <c r="H263" s="1"/>
      <c r="I263" s="1"/>
      <c r="J263" s="1"/>
    </row>
    <row r="264" spans="1:10" ht="14.25" customHeight="1">
      <c r="A264" s="1"/>
      <c r="B264" s="1"/>
      <c r="C264" s="1"/>
      <c r="D264" s="1"/>
      <c r="E264" s="1"/>
      <c r="F264" s="1"/>
      <c r="G264" s="1"/>
      <c r="H264" s="1"/>
      <c r="I264" s="1"/>
      <c r="J264" s="1"/>
    </row>
    <row r="265" spans="1:10" ht="14.25" customHeight="1">
      <c r="A265" s="1"/>
      <c r="B265" s="1"/>
      <c r="C265" s="1"/>
      <c r="D265" s="1"/>
      <c r="E265" s="1"/>
      <c r="F265" s="1"/>
      <c r="G265" s="1"/>
      <c r="H265" s="1"/>
      <c r="I265" s="1"/>
      <c r="J265" s="1"/>
    </row>
    <row r="266" spans="1:10" ht="14.25" customHeight="1">
      <c r="A266" s="1"/>
      <c r="B266" s="1"/>
      <c r="C266" s="1"/>
      <c r="D266" s="1"/>
      <c r="E266" s="1"/>
      <c r="F266" s="1"/>
      <c r="G266" s="1"/>
      <c r="H266" s="1"/>
      <c r="I266" s="1"/>
      <c r="J266" s="1"/>
    </row>
    <row r="267" spans="1:10" ht="14.25" customHeight="1">
      <c r="A267" s="1"/>
      <c r="B267" s="1"/>
      <c r="C267" s="1"/>
      <c r="D267" s="1"/>
      <c r="E267" s="1"/>
      <c r="F267" s="1"/>
      <c r="G267" s="1"/>
      <c r="H267" s="1"/>
      <c r="I267" s="1"/>
      <c r="J267" s="1"/>
    </row>
    <row r="268" spans="1:10" ht="14.25" customHeight="1">
      <c r="A268" s="1"/>
      <c r="B268" s="1"/>
      <c r="C268" s="1"/>
      <c r="D268" s="1"/>
      <c r="E268" s="1"/>
      <c r="F268" s="1"/>
      <c r="G268" s="1"/>
      <c r="H268" s="1"/>
      <c r="I268" s="1"/>
      <c r="J268" s="1"/>
    </row>
    <row r="269" spans="1:10" ht="14.25" customHeight="1">
      <c r="A269" s="1"/>
      <c r="B269" s="1"/>
      <c r="C269" s="1"/>
      <c r="D269" s="1"/>
      <c r="E269" s="1"/>
      <c r="F269" s="1"/>
      <c r="G269" s="1"/>
      <c r="H269" s="1"/>
      <c r="I269" s="1"/>
      <c r="J269" s="1"/>
    </row>
    <row r="270" spans="1:10" ht="14.25" customHeight="1">
      <c r="A270" s="1"/>
      <c r="B270" s="1"/>
      <c r="C270" s="1"/>
      <c r="D270" s="1"/>
      <c r="E270" s="1"/>
      <c r="F270" s="1"/>
      <c r="G270" s="1"/>
      <c r="H270" s="1"/>
      <c r="I270" s="1"/>
      <c r="J270" s="1"/>
    </row>
    <row r="271" spans="1:10" ht="14.25" customHeight="1">
      <c r="A271" s="1"/>
      <c r="B271" s="1"/>
      <c r="C271" s="1"/>
      <c r="D271" s="1"/>
      <c r="E271" s="1"/>
      <c r="F271" s="1"/>
      <c r="G271" s="1"/>
      <c r="H271" s="1"/>
      <c r="I271" s="1"/>
      <c r="J271" s="1"/>
    </row>
    <row r="272" spans="1:10" ht="14.25" customHeight="1">
      <c r="A272" s="1"/>
      <c r="B272" s="1"/>
      <c r="C272" s="1"/>
      <c r="D272" s="1"/>
      <c r="E272" s="1"/>
      <c r="F272" s="1"/>
      <c r="G272" s="1"/>
      <c r="H272" s="1"/>
      <c r="I272" s="1"/>
      <c r="J272" s="1"/>
    </row>
    <row r="273" spans="1:10" ht="14.25" customHeight="1">
      <c r="A273" s="1"/>
      <c r="B273" s="1"/>
      <c r="C273" s="1"/>
      <c r="D273" s="1"/>
      <c r="E273" s="1"/>
      <c r="F273" s="1"/>
      <c r="G273" s="1"/>
      <c r="H273" s="1"/>
      <c r="I273" s="1"/>
      <c r="J273" s="1"/>
    </row>
    <row r="274" spans="1:10" ht="14.25" customHeight="1">
      <c r="A274" s="1"/>
      <c r="B274" s="1"/>
      <c r="C274" s="1"/>
      <c r="D274" s="1"/>
      <c r="E274" s="1"/>
      <c r="F274" s="1"/>
      <c r="G274" s="1"/>
      <c r="H274" s="1"/>
      <c r="I274" s="1"/>
      <c r="J274" s="1"/>
    </row>
    <row r="275" spans="1:10" ht="14.25" customHeight="1">
      <c r="A275" s="1"/>
      <c r="B275" s="1"/>
      <c r="C275" s="1"/>
      <c r="D275" s="1"/>
      <c r="E275" s="1"/>
      <c r="F275" s="1"/>
      <c r="G275" s="1"/>
      <c r="H275" s="1"/>
      <c r="I275" s="1"/>
      <c r="J275" s="1"/>
    </row>
    <row r="276" spans="1:10" ht="14.25" customHeight="1">
      <c r="A276" s="1"/>
      <c r="B276" s="1"/>
      <c r="C276" s="1"/>
      <c r="D276" s="1"/>
      <c r="E276" s="1"/>
      <c r="F276" s="1"/>
      <c r="G276" s="1"/>
      <c r="H276" s="1"/>
      <c r="I276" s="1"/>
      <c r="J276" s="1"/>
    </row>
    <row r="277" spans="1:10" ht="14.25" customHeight="1">
      <c r="A277" s="1"/>
      <c r="B277" s="1"/>
      <c r="C277" s="1"/>
      <c r="D277" s="1"/>
      <c r="E277" s="1"/>
      <c r="F277" s="1"/>
      <c r="G277" s="1"/>
      <c r="H277" s="1"/>
      <c r="I277" s="1"/>
      <c r="J277" s="1"/>
    </row>
    <row r="278" spans="1:10" ht="14.25" customHeight="1">
      <c r="A278" s="1"/>
      <c r="B278" s="1"/>
      <c r="C278" s="1"/>
      <c r="D278" s="1"/>
      <c r="E278" s="1"/>
      <c r="F278" s="1"/>
      <c r="G278" s="1"/>
      <c r="H278" s="1"/>
      <c r="I278" s="1"/>
      <c r="J278" s="1"/>
    </row>
    <row r="279" spans="1:10" ht="14.25" customHeight="1">
      <c r="A279" s="1"/>
      <c r="B279" s="1"/>
      <c r="C279" s="1"/>
      <c r="D279" s="1"/>
      <c r="E279" s="1"/>
      <c r="F279" s="1"/>
      <c r="G279" s="1"/>
      <c r="H279" s="1"/>
      <c r="I279" s="1"/>
      <c r="J279" s="1"/>
    </row>
    <row r="280" spans="1:10" ht="14.25" customHeight="1">
      <c r="A280" s="1"/>
      <c r="B280" s="1"/>
      <c r="C280" s="1"/>
      <c r="D280" s="1"/>
      <c r="E280" s="1"/>
      <c r="F280" s="1"/>
      <c r="G280" s="1"/>
      <c r="H280" s="1"/>
      <c r="I280" s="1"/>
      <c r="J280" s="1"/>
    </row>
    <row r="281" spans="1:10" ht="14.25" customHeight="1">
      <c r="A281" s="1"/>
      <c r="B281" s="1"/>
      <c r="C281" s="1"/>
      <c r="D281" s="1"/>
      <c r="E281" s="1"/>
      <c r="F281" s="1"/>
      <c r="G281" s="1"/>
      <c r="H281" s="1"/>
      <c r="I281" s="1"/>
      <c r="J281" s="1"/>
    </row>
    <row r="282" spans="1:10" ht="14.25" customHeight="1">
      <c r="A282" s="1"/>
      <c r="B282" s="1"/>
      <c r="C282" s="1"/>
      <c r="D282" s="1"/>
      <c r="E282" s="1"/>
      <c r="F282" s="1"/>
      <c r="G282" s="1"/>
      <c r="H282" s="1"/>
      <c r="I282" s="1"/>
      <c r="J282" s="1"/>
    </row>
    <row r="283" spans="1:10" ht="14.25" customHeight="1">
      <c r="A283" s="1"/>
      <c r="B283" s="1"/>
      <c r="C283" s="1"/>
      <c r="D283" s="1"/>
      <c r="E283" s="1"/>
      <c r="F283" s="1"/>
      <c r="G283" s="1"/>
      <c r="H283" s="1"/>
      <c r="I283" s="1"/>
      <c r="J283" s="1"/>
    </row>
    <row r="284" spans="1:10" ht="14.25" customHeight="1">
      <c r="A284" s="1"/>
      <c r="B284" s="1"/>
      <c r="C284" s="1"/>
      <c r="D284" s="1"/>
      <c r="E284" s="1"/>
      <c r="F284" s="1"/>
      <c r="G284" s="1"/>
      <c r="H284" s="1"/>
      <c r="I284" s="1"/>
      <c r="J284" s="1"/>
    </row>
    <row r="285" spans="1:10" ht="14.25" customHeight="1">
      <c r="A285" s="1"/>
      <c r="B285" s="1"/>
      <c r="C285" s="1"/>
      <c r="D285" s="1"/>
      <c r="E285" s="1"/>
      <c r="F285" s="1"/>
      <c r="G285" s="1"/>
      <c r="H285" s="1"/>
      <c r="I285" s="1"/>
      <c r="J285" s="1"/>
    </row>
    <row r="286" spans="1:10" ht="14.25" customHeight="1">
      <c r="A286" s="1"/>
      <c r="B286" s="1"/>
      <c r="C286" s="1"/>
      <c r="D286" s="1"/>
      <c r="E286" s="1"/>
      <c r="F286" s="1"/>
      <c r="G286" s="1"/>
      <c r="H286" s="1"/>
      <c r="I286" s="1"/>
      <c r="J286" s="1"/>
    </row>
    <row r="287" spans="1:10" ht="14.25" customHeight="1">
      <c r="A287" s="1"/>
      <c r="B287" s="1"/>
      <c r="C287" s="1"/>
      <c r="D287" s="1"/>
      <c r="E287" s="1"/>
      <c r="F287" s="1"/>
      <c r="G287" s="1"/>
      <c r="H287" s="1"/>
      <c r="I287" s="1"/>
      <c r="J287" s="1"/>
    </row>
    <row r="288" spans="1:10" ht="14.25" customHeight="1">
      <c r="A288" s="1"/>
      <c r="B288" s="1"/>
      <c r="C288" s="1"/>
      <c r="D288" s="1"/>
      <c r="E288" s="1"/>
      <c r="F288" s="1"/>
      <c r="G288" s="1"/>
      <c r="H288" s="1"/>
      <c r="I288" s="1"/>
      <c r="J288" s="1"/>
    </row>
    <row r="289" spans="1:10" ht="14.25" customHeight="1">
      <c r="A289" s="1"/>
      <c r="B289" s="1"/>
      <c r="C289" s="1"/>
      <c r="D289" s="1"/>
      <c r="E289" s="1"/>
      <c r="F289" s="1"/>
      <c r="G289" s="1"/>
      <c r="H289" s="1"/>
      <c r="I289" s="1"/>
      <c r="J289" s="1"/>
    </row>
    <row r="290" spans="1:10" ht="14.25" customHeight="1">
      <c r="A290" s="1"/>
      <c r="B290" s="1"/>
      <c r="C290" s="1"/>
      <c r="D290" s="1"/>
      <c r="E290" s="1"/>
      <c r="F290" s="1"/>
      <c r="G290" s="1"/>
      <c r="H290" s="1"/>
      <c r="I290" s="1"/>
      <c r="J290" s="1"/>
    </row>
    <row r="291" spans="1:10" ht="14.25" customHeight="1">
      <c r="A291" s="1"/>
      <c r="B291" s="1"/>
      <c r="C291" s="1"/>
      <c r="D291" s="1"/>
      <c r="E291" s="1"/>
      <c r="F291" s="1"/>
      <c r="G291" s="1"/>
      <c r="H291" s="1"/>
      <c r="I291" s="1"/>
      <c r="J291" s="1"/>
    </row>
    <row r="292" spans="1:10" ht="14.25" customHeight="1">
      <c r="A292" s="1"/>
      <c r="B292" s="1"/>
      <c r="C292" s="1"/>
      <c r="D292" s="1"/>
      <c r="E292" s="1"/>
      <c r="F292" s="1"/>
      <c r="G292" s="1"/>
      <c r="H292" s="1"/>
      <c r="I292" s="1"/>
      <c r="J292" s="1"/>
    </row>
    <row r="293" spans="1:10" ht="14.25" customHeight="1">
      <c r="A293" s="1"/>
      <c r="B293" s="1"/>
      <c r="C293" s="1"/>
      <c r="D293" s="1"/>
      <c r="E293" s="1"/>
      <c r="F293" s="1"/>
      <c r="G293" s="1"/>
      <c r="H293" s="1"/>
      <c r="I293" s="1"/>
      <c r="J293" s="1"/>
    </row>
    <row r="294" spans="1:10" ht="14.25" customHeight="1">
      <c r="A294" s="1"/>
      <c r="B294" s="1"/>
      <c r="C294" s="1"/>
      <c r="D294" s="1"/>
      <c r="E294" s="1"/>
      <c r="F294" s="1"/>
      <c r="G294" s="1"/>
      <c r="H294" s="1"/>
      <c r="I294" s="1"/>
      <c r="J294" s="1"/>
    </row>
    <row r="295" spans="1:10" ht="14.25" customHeight="1">
      <c r="A295" s="1"/>
      <c r="B295" s="1"/>
      <c r="C295" s="1"/>
      <c r="D295" s="1"/>
      <c r="E295" s="1"/>
      <c r="F295" s="1"/>
      <c r="G295" s="1"/>
      <c r="H295" s="1"/>
      <c r="I295" s="1"/>
      <c r="J295" s="1"/>
    </row>
    <row r="296" spans="1:10" ht="14.25" customHeight="1">
      <c r="A296" s="1"/>
      <c r="B296" s="1"/>
      <c r="C296" s="1"/>
      <c r="D296" s="1"/>
      <c r="E296" s="1"/>
      <c r="F296" s="1"/>
      <c r="G296" s="1"/>
      <c r="H296" s="1"/>
      <c r="I296" s="1"/>
      <c r="J296" s="1"/>
    </row>
    <row r="297" spans="1:10" ht="14.25" customHeight="1">
      <c r="A297" s="1"/>
      <c r="B297" s="1"/>
      <c r="C297" s="1"/>
      <c r="D297" s="1"/>
      <c r="E297" s="1"/>
      <c r="F297" s="1"/>
      <c r="G297" s="1"/>
      <c r="H297" s="1"/>
      <c r="I297" s="1"/>
      <c r="J297" s="1"/>
    </row>
    <row r="298" spans="1:10" ht="14.25" customHeight="1">
      <c r="A298" s="1"/>
      <c r="B298" s="1"/>
      <c r="C298" s="1"/>
      <c r="D298" s="1"/>
      <c r="E298" s="1"/>
      <c r="F298" s="1"/>
      <c r="G298" s="1"/>
      <c r="H298" s="1"/>
      <c r="I298" s="1"/>
      <c r="J298" s="1"/>
    </row>
    <row r="299" spans="1:10" ht="14.25" customHeight="1">
      <c r="A299" s="1"/>
      <c r="B299" s="1"/>
      <c r="C299" s="1"/>
      <c r="D299" s="1"/>
      <c r="E299" s="1"/>
      <c r="F299" s="1"/>
      <c r="G299" s="1"/>
      <c r="H299" s="1"/>
      <c r="I299" s="1"/>
      <c r="J299" s="1"/>
    </row>
    <row r="300" spans="1:10" ht="14.25" customHeight="1">
      <c r="A300" s="1"/>
      <c r="B300" s="1"/>
      <c r="C300" s="1"/>
      <c r="D300" s="1"/>
      <c r="E300" s="1"/>
      <c r="F300" s="1"/>
      <c r="G300" s="1"/>
      <c r="H300" s="1"/>
      <c r="I300" s="1"/>
      <c r="J300" s="1"/>
    </row>
    <row r="301" spans="1:10" ht="14.25" customHeight="1">
      <c r="A301" s="1"/>
      <c r="B301" s="1"/>
      <c r="C301" s="1"/>
      <c r="D301" s="1"/>
      <c r="E301" s="1"/>
      <c r="F301" s="1"/>
      <c r="G301" s="1"/>
      <c r="H301" s="1"/>
      <c r="I301" s="1"/>
      <c r="J301" s="1"/>
    </row>
    <row r="302" spans="1:10" ht="14.25" customHeight="1">
      <c r="A302" s="1"/>
      <c r="B302" s="1"/>
      <c r="C302" s="1"/>
      <c r="D302" s="1"/>
      <c r="E302" s="1"/>
      <c r="F302" s="1"/>
      <c r="G302" s="1"/>
      <c r="H302" s="1"/>
      <c r="I302" s="1"/>
      <c r="J302" s="1"/>
    </row>
    <row r="303" spans="1:10" ht="14.25" customHeight="1">
      <c r="A303" s="1"/>
      <c r="B303" s="1"/>
      <c r="C303" s="1"/>
      <c r="D303" s="1"/>
      <c r="E303" s="1"/>
      <c r="F303" s="1"/>
      <c r="G303" s="1"/>
      <c r="H303" s="1"/>
      <c r="I303" s="1"/>
      <c r="J303" s="1"/>
    </row>
    <row r="304" spans="1:10" ht="14.25" customHeight="1">
      <c r="A304" s="1"/>
      <c r="B304" s="1"/>
      <c r="C304" s="1"/>
      <c r="D304" s="1"/>
      <c r="E304" s="1"/>
      <c r="F304" s="1"/>
      <c r="G304" s="1"/>
      <c r="H304" s="1"/>
      <c r="I304" s="1"/>
      <c r="J304" s="1"/>
    </row>
    <row r="305" spans="1:10" ht="14.25" customHeight="1">
      <c r="A305" s="1"/>
      <c r="B305" s="1"/>
      <c r="C305" s="1"/>
      <c r="D305" s="1"/>
      <c r="E305" s="1"/>
      <c r="F305" s="1"/>
      <c r="G305" s="1"/>
      <c r="H305" s="1"/>
      <c r="I305" s="1"/>
      <c r="J305" s="1"/>
    </row>
    <row r="306" spans="1:10" ht="14.25" customHeight="1">
      <c r="A306" s="1"/>
      <c r="B306" s="1"/>
      <c r="C306" s="1"/>
      <c r="D306" s="1"/>
      <c r="E306" s="1"/>
      <c r="F306" s="1"/>
      <c r="G306" s="1"/>
      <c r="H306" s="1"/>
      <c r="I306" s="1"/>
      <c r="J306" s="1"/>
    </row>
    <row r="307" spans="1:10" ht="14.25" customHeight="1">
      <c r="A307" s="1"/>
      <c r="B307" s="1"/>
      <c r="C307" s="1"/>
      <c r="D307" s="1"/>
      <c r="E307" s="1"/>
      <c r="F307" s="1"/>
      <c r="G307" s="1"/>
      <c r="H307" s="1"/>
      <c r="I307" s="1"/>
      <c r="J307" s="1"/>
    </row>
    <row r="308" spans="1:10" ht="14.25" customHeight="1">
      <c r="A308" s="1"/>
      <c r="B308" s="1"/>
      <c r="C308" s="1"/>
      <c r="D308" s="1"/>
      <c r="E308" s="1"/>
      <c r="F308" s="1"/>
      <c r="G308" s="1"/>
      <c r="H308" s="1"/>
      <c r="I308" s="1"/>
      <c r="J308" s="1"/>
    </row>
    <row r="309" spans="1:10" ht="14.25" customHeight="1">
      <c r="A309" s="1"/>
      <c r="B309" s="1"/>
      <c r="C309" s="1"/>
      <c r="D309" s="1"/>
      <c r="E309" s="1"/>
      <c r="F309" s="1"/>
      <c r="G309" s="1"/>
      <c r="H309" s="1"/>
      <c r="I309" s="1"/>
      <c r="J309" s="1"/>
    </row>
    <row r="310" spans="1:10" ht="14.25" customHeight="1">
      <c r="A310" s="1"/>
      <c r="B310" s="1"/>
      <c r="C310" s="1"/>
      <c r="D310" s="1"/>
      <c r="E310" s="1"/>
      <c r="F310" s="1"/>
      <c r="G310" s="1"/>
      <c r="H310" s="1"/>
      <c r="I310" s="1"/>
      <c r="J310" s="1"/>
    </row>
    <row r="311" spans="1:10" ht="14.25" customHeight="1">
      <c r="A311" s="1"/>
      <c r="B311" s="1"/>
      <c r="C311" s="1"/>
      <c r="D311" s="1"/>
      <c r="E311" s="1"/>
      <c r="F311" s="1"/>
      <c r="G311" s="1"/>
      <c r="H311" s="1"/>
      <c r="I311" s="1"/>
      <c r="J311" s="1"/>
    </row>
    <row r="312" spans="1:10" ht="14.25" customHeight="1">
      <c r="A312" s="1"/>
      <c r="B312" s="1"/>
      <c r="C312" s="1"/>
      <c r="D312" s="1"/>
      <c r="E312" s="1"/>
      <c r="F312" s="1"/>
      <c r="G312" s="1"/>
      <c r="H312" s="1"/>
      <c r="I312" s="1"/>
      <c r="J312" s="1"/>
    </row>
    <row r="313" spans="1:10" ht="14.25" customHeight="1">
      <c r="A313" s="1"/>
      <c r="B313" s="1"/>
      <c r="C313" s="1"/>
      <c r="D313" s="1"/>
      <c r="E313" s="1"/>
      <c r="F313" s="1"/>
      <c r="G313" s="1"/>
      <c r="H313" s="1"/>
      <c r="I313" s="1"/>
      <c r="J313" s="1"/>
    </row>
    <row r="314" spans="1:10" ht="14.25" customHeight="1">
      <c r="A314" s="1"/>
      <c r="B314" s="1"/>
      <c r="C314" s="1"/>
      <c r="D314" s="1"/>
      <c r="E314" s="1"/>
      <c r="F314" s="1"/>
      <c r="G314" s="1"/>
      <c r="H314" s="1"/>
      <c r="I314" s="1"/>
      <c r="J314" s="1"/>
    </row>
    <row r="315" spans="1:10" ht="14.25" customHeight="1">
      <c r="A315" s="1"/>
      <c r="B315" s="1"/>
      <c r="C315" s="1"/>
      <c r="D315" s="1"/>
      <c r="E315" s="1"/>
      <c r="F315" s="1"/>
      <c r="G315" s="1"/>
      <c r="H315" s="1"/>
      <c r="I315" s="1"/>
      <c r="J315" s="1"/>
    </row>
    <row r="316" spans="1:10" ht="14.25" customHeight="1">
      <c r="A316" s="1"/>
      <c r="B316" s="1"/>
      <c r="C316" s="1"/>
      <c r="D316" s="1"/>
      <c r="E316" s="1"/>
      <c r="F316" s="1"/>
      <c r="G316" s="1"/>
      <c r="H316" s="1"/>
      <c r="I316" s="1"/>
      <c r="J316" s="1"/>
    </row>
    <row r="317" spans="1:10" ht="14.25" customHeight="1">
      <c r="A317" s="1"/>
      <c r="B317" s="1"/>
      <c r="C317" s="1"/>
      <c r="D317" s="1"/>
      <c r="E317" s="1"/>
      <c r="F317" s="1"/>
      <c r="G317" s="1"/>
      <c r="H317" s="1"/>
      <c r="I317" s="1"/>
      <c r="J317" s="1"/>
    </row>
    <row r="318" spans="1:10" ht="14.25" customHeight="1">
      <c r="A318" s="1"/>
      <c r="B318" s="1"/>
      <c r="C318" s="1"/>
      <c r="D318" s="1"/>
      <c r="E318" s="1"/>
      <c r="F318" s="1"/>
      <c r="G318" s="1"/>
      <c r="H318" s="1"/>
      <c r="I318" s="1"/>
      <c r="J318" s="1"/>
    </row>
    <row r="319" spans="1:10" ht="14.25" customHeight="1">
      <c r="A319" s="1"/>
      <c r="B319" s="1"/>
      <c r="C319" s="1"/>
      <c r="D319" s="1"/>
      <c r="E319" s="1"/>
      <c r="F319" s="1"/>
      <c r="G319" s="1"/>
      <c r="H319" s="1"/>
      <c r="I319" s="1"/>
      <c r="J319" s="1"/>
    </row>
    <row r="320" spans="1:10" ht="14.25" customHeight="1">
      <c r="A320" s="1"/>
      <c r="B320" s="1"/>
      <c r="C320" s="1"/>
      <c r="D320" s="1"/>
      <c r="E320" s="1"/>
      <c r="F320" s="1"/>
      <c r="G320" s="1"/>
      <c r="H320" s="1"/>
      <c r="I320" s="1"/>
      <c r="J320" s="1"/>
    </row>
    <row r="321" spans="1:10" ht="14.25" customHeight="1">
      <c r="A321" s="1"/>
      <c r="B321" s="1"/>
      <c r="C321" s="1"/>
      <c r="D321" s="1"/>
      <c r="E321" s="1"/>
      <c r="F321" s="1"/>
      <c r="G321" s="1"/>
      <c r="H321" s="1"/>
      <c r="I321" s="1"/>
      <c r="J321" s="1"/>
    </row>
    <row r="322" spans="1:10" ht="14.25" customHeight="1">
      <c r="A322" s="1"/>
      <c r="B322" s="1"/>
      <c r="C322" s="1"/>
      <c r="D322" s="1"/>
      <c r="E322" s="1"/>
      <c r="F322" s="1"/>
      <c r="G322" s="1"/>
      <c r="H322" s="1"/>
      <c r="I322" s="1"/>
      <c r="J322" s="1"/>
    </row>
    <row r="323" spans="1:10" ht="14.25" customHeight="1">
      <c r="A323" s="1"/>
      <c r="B323" s="1"/>
      <c r="C323" s="1"/>
      <c r="D323" s="1"/>
      <c r="E323" s="1"/>
      <c r="F323" s="1"/>
      <c r="G323" s="1"/>
      <c r="H323" s="1"/>
      <c r="I323" s="1"/>
      <c r="J323" s="1"/>
    </row>
    <row r="324" spans="1:10" ht="14.25" customHeight="1">
      <c r="A324" s="1"/>
      <c r="B324" s="1"/>
      <c r="C324" s="1"/>
      <c r="D324" s="1"/>
      <c r="E324" s="1"/>
      <c r="F324" s="1"/>
      <c r="G324" s="1"/>
      <c r="H324" s="1"/>
      <c r="I324" s="1"/>
      <c r="J324" s="1"/>
    </row>
    <row r="325" spans="1:10" ht="14.25" customHeight="1">
      <c r="A325" s="1"/>
      <c r="B325" s="1"/>
      <c r="C325" s="1"/>
      <c r="D325" s="1"/>
      <c r="E325" s="1"/>
      <c r="F325" s="1"/>
      <c r="G325" s="1"/>
      <c r="H325" s="1"/>
      <c r="I325" s="1"/>
      <c r="J325" s="1"/>
    </row>
    <row r="326" spans="1:10" ht="14.25" customHeight="1">
      <c r="A326" s="1"/>
      <c r="B326" s="1"/>
      <c r="C326" s="1"/>
      <c r="D326" s="1"/>
      <c r="E326" s="1"/>
      <c r="F326" s="1"/>
      <c r="G326" s="1"/>
      <c r="H326" s="1"/>
      <c r="I326" s="1"/>
      <c r="J326" s="1"/>
    </row>
    <row r="327" spans="1:10" ht="14.25" customHeight="1">
      <c r="A327" s="1"/>
      <c r="B327" s="1"/>
      <c r="C327" s="1"/>
      <c r="D327" s="1"/>
      <c r="E327" s="1"/>
      <c r="F327" s="1"/>
      <c r="G327" s="1"/>
      <c r="H327" s="1"/>
      <c r="I327" s="1"/>
      <c r="J327" s="1"/>
    </row>
    <row r="328" spans="1:10" ht="14.25" customHeight="1">
      <c r="A328" s="1"/>
      <c r="B328" s="1"/>
      <c r="C328" s="1"/>
      <c r="D328" s="1"/>
      <c r="E328" s="1"/>
      <c r="F328" s="1"/>
      <c r="G328" s="1"/>
      <c r="H328" s="1"/>
      <c r="I328" s="1"/>
      <c r="J328" s="1"/>
    </row>
    <row r="329" spans="1:10" ht="14.25" customHeight="1">
      <c r="A329" s="1"/>
      <c r="B329" s="1"/>
      <c r="C329" s="1"/>
      <c r="D329" s="1"/>
      <c r="E329" s="1"/>
      <c r="F329" s="1"/>
      <c r="G329" s="1"/>
      <c r="H329" s="1"/>
      <c r="I329" s="1"/>
      <c r="J329" s="1"/>
    </row>
    <row r="330" spans="1:10" ht="14.25" customHeight="1">
      <c r="A330" s="1"/>
      <c r="B330" s="1"/>
      <c r="C330" s="1"/>
      <c r="D330" s="1"/>
      <c r="E330" s="1"/>
      <c r="F330" s="1"/>
      <c r="G330" s="1"/>
      <c r="H330" s="1"/>
      <c r="I330" s="1"/>
      <c r="J330" s="1"/>
    </row>
    <row r="331" spans="1:10" ht="14.25" customHeight="1">
      <c r="A331" s="1"/>
      <c r="B331" s="1"/>
      <c r="C331" s="1"/>
      <c r="D331" s="1"/>
      <c r="E331" s="1"/>
      <c r="F331" s="1"/>
      <c r="G331" s="1"/>
      <c r="H331" s="1"/>
      <c r="I331" s="1"/>
      <c r="J331" s="1"/>
    </row>
    <row r="332" spans="1:10" ht="14.25" customHeight="1">
      <c r="A332" s="1"/>
      <c r="B332" s="1"/>
      <c r="C332" s="1"/>
      <c r="D332" s="1"/>
      <c r="E332" s="1"/>
      <c r="F332" s="1"/>
      <c r="G332" s="1"/>
      <c r="H332" s="1"/>
      <c r="I332" s="1"/>
      <c r="J332" s="1"/>
    </row>
    <row r="333" spans="1:10" ht="14.25" customHeight="1">
      <c r="A333" s="1"/>
      <c r="B333" s="1"/>
      <c r="C333" s="1"/>
      <c r="D333" s="1"/>
      <c r="E333" s="1"/>
      <c r="F333" s="1"/>
      <c r="G333" s="1"/>
      <c r="H333" s="1"/>
      <c r="I333" s="1"/>
      <c r="J333" s="1"/>
    </row>
    <row r="334" spans="1:10" ht="14.25" customHeight="1">
      <c r="A334" s="1"/>
      <c r="B334" s="1"/>
      <c r="C334" s="1"/>
      <c r="D334" s="1"/>
      <c r="E334" s="1"/>
      <c r="F334" s="1"/>
      <c r="G334" s="1"/>
      <c r="H334" s="1"/>
      <c r="I334" s="1"/>
      <c r="J334" s="1"/>
    </row>
    <row r="335" spans="1:10" ht="14.25" customHeight="1">
      <c r="A335" s="1"/>
      <c r="B335" s="1"/>
      <c r="C335" s="1"/>
      <c r="D335" s="1"/>
      <c r="E335" s="1"/>
      <c r="F335" s="1"/>
      <c r="G335" s="1"/>
      <c r="H335" s="1"/>
      <c r="I335" s="1"/>
      <c r="J335" s="1"/>
    </row>
    <row r="336" spans="1:10" ht="14.25" customHeight="1">
      <c r="A336" s="1"/>
      <c r="B336" s="1"/>
      <c r="C336" s="1"/>
      <c r="D336" s="1"/>
      <c r="E336" s="1"/>
      <c r="F336" s="1"/>
      <c r="G336" s="1"/>
      <c r="H336" s="1"/>
      <c r="I336" s="1"/>
      <c r="J336" s="1"/>
    </row>
    <row r="337" spans="1:10" ht="14.25" customHeight="1">
      <c r="A337" s="1"/>
      <c r="B337" s="1"/>
      <c r="C337" s="1"/>
      <c r="D337" s="1"/>
      <c r="E337" s="1"/>
      <c r="F337" s="1"/>
      <c r="G337" s="1"/>
      <c r="H337" s="1"/>
      <c r="I337" s="1"/>
      <c r="J337" s="1"/>
    </row>
    <row r="338" spans="1:10" ht="14.25" customHeight="1">
      <c r="A338" s="1"/>
      <c r="B338" s="1"/>
      <c r="C338" s="1"/>
      <c r="D338" s="1"/>
      <c r="E338" s="1"/>
      <c r="F338" s="1"/>
      <c r="G338" s="1"/>
      <c r="H338" s="1"/>
      <c r="I338" s="1"/>
      <c r="J338" s="1"/>
    </row>
    <row r="339" spans="1:10" ht="14.25" customHeight="1">
      <c r="A339" s="1"/>
      <c r="B339" s="1"/>
      <c r="C339" s="1"/>
      <c r="D339" s="1"/>
      <c r="E339" s="1"/>
      <c r="F339" s="1"/>
      <c r="G339" s="1"/>
      <c r="H339" s="1"/>
      <c r="I339" s="1"/>
      <c r="J339" s="1"/>
    </row>
    <row r="340" spans="1:10" ht="14.25" customHeight="1">
      <c r="A340" s="1"/>
      <c r="B340" s="1"/>
      <c r="C340" s="1"/>
      <c r="D340" s="1"/>
      <c r="E340" s="1"/>
      <c r="F340" s="1"/>
      <c r="G340" s="1"/>
      <c r="H340" s="1"/>
      <c r="I340" s="1"/>
      <c r="J340" s="1"/>
    </row>
    <row r="341" spans="1:10" ht="14.25" customHeight="1">
      <c r="A341" s="1"/>
      <c r="B341" s="1"/>
      <c r="C341" s="1"/>
      <c r="D341" s="1"/>
      <c r="E341" s="1"/>
      <c r="F341" s="1"/>
      <c r="G341" s="1"/>
      <c r="H341" s="1"/>
      <c r="I341" s="1"/>
      <c r="J341" s="1"/>
    </row>
    <row r="342" spans="1:10" ht="14.25" customHeight="1">
      <c r="A342" s="1"/>
      <c r="B342" s="1"/>
      <c r="C342" s="1"/>
      <c r="D342" s="1"/>
      <c r="E342" s="1"/>
      <c r="F342" s="1"/>
      <c r="G342" s="1"/>
      <c r="H342" s="1"/>
      <c r="I342" s="1"/>
      <c r="J342" s="1"/>
    </row>
    <row r="343" spans="1:10" ht="14.25" customHeight="1">
      <c r="A343" s="1"/>
      <c r="B343" s="1"/>
      <c r="C343" s="1"/>
      <c r="D343" s="1"/>
      <c r="E343" s="1"/>
      <c r="F343" s="1"/>
      <c r="G343" s="1"/>
      <c r="H343" s="1"/>
      <c r="I343" s="1"/>
      <c r="J343" s="1"/>
    </row>
    <row r="344" spans="1:10" ht="14.25" customHeight="1">
      <c r="A344" s="1"/>
      <c r="B344" s="1"/>
      <c r="C344" s="1"/>
      <c r="D344" s="1"/>
      <c r="E344" s="1"/>
      <c r="F344" s="1"/>
      <c r="G344" s="1"/>
      <c r="H344" s="1"/>
      <c r="I344" s="1"/>
      <c r="J344" s="1"/>
    </row>
    <row r="345" spans="1:10" ht="14.25" customHeight="1">
      <c r="A345" s="1"/>
      <c r="B345" s="1"/>
      <c r="C345" s="1"/>
      <c r="D345" s="1"/>
      <c r="E345" s="1"/>
      <c r="F345" s="1"/>
      <c r="G345" s="1"/>
      <c r="H345" s="1"/>
      <c r="I345" s="1"/>
      <c r="J345" s="1"/>
    </row>
    <row r="346" spans="1:10" ht="14.25" customHeight="1">
      <c r="A346" s="1"/>
      <c r="B346" s="1"/>
      <c r="C346" s="1"/>
      <c r="D346" s="1"/>
      <c r="E346" s="1"/>
      <c r="F346" s="1"/>
      <c r="G346" s="1"/>
      <c r="H346" s="1"/>
      <c r="I346" s="1"/>
      <c r="J346" s="1"/>
    </row>
    <row r="347" spans="1:10" ht="14.25" customHeight="1">
      <c r="A347" s="1"/>
      <c r="B347" s="1"/>
      <c r="C347" s="1"/>
      <c r="D347" s="1"/>
      <c r="E347" s="1"/>
      <c r="F347" s="1"/>
      <c r="G347" s="1"/>
      <c r="H347" s="1"/>
      <c r="I347" s="1"/>
      <c r="J347" s="1"/>
    </row>
    <row r="348" spans="1:10" ht="14.25" customHeight="1">
      <c r="A348" s="1"/>
      <c r="B348" s="1"/>
      <c r="C348" s="1"/>
      <c r="D348" s="1"/>
      <c r="E348" s="1"/>
      <c r="F348" s="1"/>
      <c r="G348" s="1"/>
      <c r="H348" s="1"/>
      <c r="I348" s="1"/>
      <c r="J348" s="1"/>
    </row>
    <row r="349" spans="1:10" ht="14.25" customHeight="1">
      <c r="A349" s="1"/>
      <c r="B349" s="1"/>
      <c r="C349" s="1"/>
      <c r="D349" s="1"/>
      <c r="E349" s="1"/>
      <c r="F349" s="1"/>
      <c r="G349" s="1"/>
      <c r="H349" s="1"/>
      <c r="I349" s="1"/>
      <c r="J349" s="1"/>
    </row>
    <row r="350" spans="1:10" ht="14.25" customHeight="1">
      <c r="A350" s="1"/>
      <c r="B350" s="1"/>
      <c r="C350" s="1"/>
      <c r="D350" s="1"/>
      <c r="E350" s="1"/>
      <c r="F350" s="1"/>
      <c r="G350" s="1"/>
      <c r="H350" s="1"/>
      <c r="I350" s="1"/>
      <c r="J350" s="1"/>
    </row>
    <row r="351" spans="1:10" ht="14.25" customHeight="1">
      <c r="A351" s="1"/>
      <c r="B351" s="1"/>
      <c r="C351" s="1"/>
      <c r="D351" s="1"/>
      <c r="E351" s="1"/>
      <c r="F351" s="1"/>
      <c r="G351" s="1"/>
      <c r="H351" s="1"/>
      <c r="I351" s="1"/>
      <c r="J351" s="1"/>
    </row>
    <row r="352" spans="1:10" ht="14.25" customHeight="1">
      <c r="A352" s="1"/>
      <c r="B352" s="1"/>
      <c r="C352" s="1"/>
      <c r="D352" s="1"/>
      <c r="E352" s="1"/>
      <c r="F352" s="1"/>
      <c r="G352" s="1"/>
      <c r="H352" s="1"/>
      <c r="I352" s="1"/>
      <c r="J352" s="1"/>
    </row>
    <row r="353" spans="1:10" ht="14.25" customHeight="1">
      <c r="A353" s="1"/>
      <c r="B353" s="1"/>
      <c r="C353" s="1"/>
      <c r="D353" s="1"/>
      <c r="E353" s="1"/>
      <c r="F353" s="1"/>
      <c r="G353" s="1"/>
      <c r="H353" s="1"/>
      <c r="I353" s="1"/>
      <c r="J353" s="1"/>
    </row>
    <row r="354" spans="1:10" ht="14.25" customHeight="1">
      <c r="A354" s="1"/>
      <c r="B354" s="1"/>
      <c r="C354" s="1"/>
      <c r="D354" s="1"/>
      <c r="E354" s="1"/>
      <c r="F354" s="1"/>
      <c r="G354" s="1"/>
      <c r="H354" s="1"/>
      <c r="I354" s="1"/>
      <c r="J354" s="1"/>
    </row>
    <row r="355" spans="1:10" ht="14.25" customHeight="1">
      <c r="A355" s="1"/>
      <c r="B355" s="1"/>
      <c r="C355" s="1"/>
      <c r="D355" s="1"/>
      <c r="E355" s="1"/>
      <c r="F355" s="1"/>
      <c r="G355" s="1"/>
      <c r="H355" s="1"/>
      <c r="I355" s="1"/>
      <c r="J355" s="1"/>
    </row>
    <row r="356" spans="1:10" ht="14.25" customHeight="1">
      <c r="A356" s="1"/>
      <c r="B356" s="1"/>
      <c r="C356" s="1"/>
      <c r="D356" s="1"/>
      <c r="E356" s="1"/>
      <c r="F356" s="1"/>
      <c r="G356" s="1"/>
      <c r="H356" s="1"/>
      <c r="I356" s="1"/>
      <c r="J356" s="1"/>
    </row>
    <row r="357" spans="1:10" ht="14.25" customHeight="1">
      <c r="A357" s="1"/>
      <c r="B357" s="1"/>
      <c r="C357" s="1"/>
      <c r="D357" s="1"/>
      <c r="E357" s="1"/>
      <c r="F357" s="1"/>
      <c r="G357" s="1"/>
      <c r="H357" s="1"/>
      <c r="I357" s="1"/>
      <c r="J357" s="1"/>
    </row>
    <row r="358" spans="1:10" ht="14.25" customHeight="1">
      <c r="A358" s="1"/>
      <c r="B358" s="1"/>
      <c r="C358" s="1"/>
      <c r="D358" s="1"/>
      <c r="E358" s="1"/>
      <c r="F358" s="1"/>
      <c r="G358" s="1"/>
      <c r="H358" s="1"/>
      <c r="I358" s="1"/>
      <c r="J358" s="1"/>
    </row>
    <row r="359" spans="1:10" ht="14.25" customHeight="1">
      <c r="A359" s="1"/>
      <c r="B359" s="1"/>
      <c r="C359" s="1"/>
      <c r="D359" s="1"/>
      <c r="E359" s="1"/>
      <c r="F359" s="1"/>
      <c r="G359" s="1"/>
      <c r="H359" s="1"/>
      <c r="I359" s="1"/>
      <c r="J359" s="1"/>
    </row>
    <row r="360" spans="1:10" ht="14.25" customHeight="1">
      <c r="A360" s="1"/>
      <c r="B360" s="1"/>
      <c r="C360" s="1"/>
      <c r="D360" s="1"/>
      <c r="E360" s="1"/>
      <c r="F360" s="1"/>
      <c r="G360" s="1"/>
      <c r="H360" s="1"/>
      <c r="I360" s="1"/>
      <c r="J360" s="1"/>
    </row>
    <row r="361" spans="1:10" ht="14.25" customHeight="1">
      <c r="A361" s="1"/>
      <c r="B361" s="1"/>
      <c r="C361" s="1"/>
      <c r="D361" s="1"/>
      <c r="E361" s="1"/>
      <c r="F361" s="1"/>
      <c r="G361" s="1"/>
      <c r="H361" s="1"/>
      <c r="I361" s="1"/>
      <c r="J361" s="1"/>
    </row>
    <row r="362" spans="1:10" ht="14.25" customHeight="1">
      <c r="A362" s="1"/>
      <c r="B362" s="1"/>
      <c r="C362" s="1"/>
      <c r="D362" s="1"/>
      <c r="E362" s="1"/>
      <c r="F362" s="1"/>
      <c r="G362" s="1"/>
      <c r="H362" s="1"/>
      <c r="I362" s="1"/>
      <c r="J362" s="1"/>
    </row>
    <row r="363" spans="1:10" ht="14.25" customHeight="1">
      <c r="A363" s="1"/>
      <c r="B363" s="1"/>
      <c r="C363" s="1"/>
      <c r="D363" s="1"/>
      <c r="E363" s="1"/>
      <c r="F363" s="1"/>
      <c r="G363" s="1"/>
      <c r="H363" s="1"/>
      <c r="I363" s="1"/>
      <c r="J363" s="1"/>
    </row>
    <row r="364" spans="1:10" ht="14.25" customHeight="1">
      <c r="A364" s="1"/>
      <c r="B364" s="1"/>
      <c r="C364" s="1"/>
      <c r="D364" s="1"/>
      <c r="E364" s="1"/>
      <c r="F364" s="1"/>
      <c r="G364" s="1"/>
      <c r="H364" s="1"/>
      <c r="I364" s="1"/>
      <c r="J364" s="1"/>
    </row>
    <row r="365" spans="1:10" ht="14.25" customHeight="1">
      <c r="A365" s="1"/>
      <c r="B365" s="1"/>
      <c r="C365" s="1"/>
      <c r="D365" s="1"/>
      <c r="E365" s="1"/>
      <c r="F365" s="1"/>
      <c r="G365" s="1"/>
      <c r="H365" s="1"/>
      <c r="I365" s="1"/>
      <c r="J365" s="1"/>
    </row>
    <row r="366" spans="1:10" ht="14.25" customHeight="1">
      <c r="A366" s="1"/>
      <c r="B366" s="1"/>
      <c r="C366" s="1"/>
      <c r="D366" s="1"/>
      <c r="E366" s="1"/>
      <c r="F366" s="1"/>
      <c r="G366" s="1"/>
      <c r="H366" s="1"/>
      <c r="I366" s="1"/>
      <c r="J366" s="1"/>
    </row>
    <row r="367" spans="1:10" ht="14.25" customHeight="1">
      <c r="A367" s="1"/>
      <c r="B367" s="1"/>
      <c r="C367" s="1"/>
      <c r="D367" s="1"/>
      <c r="E367" s="1"/>
      <c r="F367" s="1"/>
      <c r="G367" s="1"/>
      <c r="H367" s="1"/>
      <c r="I367" s="1"/>
      <c r="J367" s="1"/>
    </row>
    <row r="368" spans="1:10" ht="14.25" customHeight="1">
      <c r="A368" s="1"/>
      <c r="B368" s="1"/>
      <c r="C368" s="1"/>
      <c r="D368" s="1"/>
      <c r="E368" s="1"/>
      <c r="F368" s="1"/>
      <c r="G368" s="1"/>
      <c r="H368" s="1"/>
      <c r="I368" s="1"/>
      <c r="J368" s="1"/>
    </row>
    <row r="369" spans="1:10" ht="14.25" customHeight="1">
      <c r="A369" s="1"/>
      <c r="B369" s="1"/>
      <c r="C369" s="1"/>
      <c r="D369" s="1"/>
      <c r="E369" s="1"/>
      <c r="F369" s="1"/>
      <c r="G369" s="1"/>
      <c r="H369" s="1"/>
      <c r="I369" s="1"/>
      <c r="J369" s="1"/>
    </row>
    <row r="370" spans="1:10" ht="14.25" customHeight="1">
      <c r="A370" s="1"/>
      <c r="B370" s="1"/>
      <c r="C370" s="1"/>
      <c r="D370" s="1"/>
      <c r="E370" s="1"/>
      <c r="F370" s="1"/>
      <c r="G370" s="1"/>
      <c r="H370" s="1"/>
      <c r="I370" s="1"/>
      <c r="J370" s="1"/>
    </row>
    <row r="371" spans="1:10" ht="14.25" customHeight="1">
      <c r="A371" s="1"/>
      <c r="B371" s="1"/>
      <c r="C371" s="1"/>
      <c r="D371" s="1"/>
      <c r="E371" s="1"/>
      <c r="F371" s="1"/>
      <c r="G371" s="1"/>
      <c r="H371" s="1"/>
      <c r="I371" s="1"/>
      <c r="J371" s="1"/>
    </row>
    <row r="372" spans="1:10" ht="14.25" customHeight="1">
      <c r="A372" s="1"/>
      <c r="B372" s="1"/>
      <c r="C372" s="1"/>
      <c r="D372" s="1"/>
      <c r="E372" s="1"/>
      <c r="F372" s="1"/>
      <c r="G372" s="1"/>
      <c r="H372" s="1"/>
      <c r="I372" s="1"/>
      <c r="J372" s="1"/>
    </row>
    <row r="373" spans="1:10" ht="14.25" customHeight="1">
      <c r="A373" s="1"/>
      <c r="B373" s="1"/>
      <c r="C373" s="1"/>
      <c r="D373" s="1"/>
      <c r="E373" s="1"/>
      <c r="F373" s="1"/>
      <c r="G373" s="1"/>
      <c r="H373" s="1"/>
      <c r="I373" s="1"/>
      <c r="J373" s="1"/>
    </row>
    <row r="374" spans="1:10" ht="14.25" customHeight="1">
      <c r="A374" s="1"/>
      <c r="B374" s="1"/>
      <c r="C374" s="1"/>
      <c r="D374" s="1"/>
      <c r="E374" s="1"/>
      <c r="F374" s="1"/>
      <c r="G374" s="1"/>
      <c r="H374" s="1"/>
      <c r="I374" s="1"/>
      <c r="J374" s="1"/>
    </row>
    <row r="375" spans="1:10" ht="14.25" customHeight="1">
      <c r="A375" s="1"/>
      <c r="B375" s="1"/>
      <c r="C375" s="1"/>
      <c r="D375" s="1"/>
      <c r="E375" s="1"/>
      <c r="F375" s="1"/>
      <c r="G375" s="1"/>
      <c r="H375" s="1"/>
      <c r="I375" s="1"/>
      <c r="J375" s="1"/>
    </row>
    <row r="376" spans="1:10" ht="14.25" customHeight="1">
      <c r="A376" s="1"/>
      <c r="B376" s="1"/>
      <c r="C376" s="1"/>
      <c r="D376" s="1"/>
      <c r="E376" s="1"/>
      <c r="F376" s="1"/>
      <c r="G376" s="1"/>
      <c r="H376" s="1"/>
      <c r="I376" s="1"/>
      <c r="J376" s="1"/>
    </row>
    <row r="377" spans="1:10" ht="14.25" customHeight="1">
      <c r="A377" s="1"/>
      <c r="B377" s="1"/>
      <c r="C377" s="1"/>
      <c r="D377" s="1"/>
      <c r="E377" s="1"/>
      <c r="F377" s="1"/>
      <c r="G377" s="1"/>
      <c r="H377" s="1"/>
      <c r="I377" s="1"/>
      <c r="J377" s="1"/>
    </row>
    <row r="378" spans="1:10" ht="14.25" customHeight="1">
      <c r="A378" s="1"/>
      <c r="B378" s="1"/>
      <c r="C378" s="1"/>
      <c r="D378" s="1"/>
      <c r="E378" s="1"/>
      <c r="F378" s="1"/>
      <c r="G378" s="1"/>
      <c r="H378" s="1"/>
      <c r="I378" s="1"/>
      <c r="J378" s="1"/>
    </row>
    <row r="379" spans="1:10" ht="14.25" customHeight="1">
      <c r="A379" s="1"/>
      <c r="B379" s="1"/>
      <c r="C379" s="1"/>
      <c r="D379" s="1"/>
      <c r="E379" s="1"/>
      <c r="F379" s="1"/>
      <c r="G379" s="1"/>
      <c r="H379" s="1"/>
      <c r="I379" s="1"/>
      <c r="J379" s="1"/>
    </row>
    <row r="380" spans="1:10" ht="14.25" customHeight="1">
      <c r="A380" s="1"/>
      <c r="B380" s="1"/>
      <c r="C380" s="1"/>
      <c r="D380" s="1"/>
      <c r="E380" s="1"/>
      <c r="F380" s="1"/>
      <c r="G380" s="1"/>
      <c r="H380" s="1"/>
      <c r="I380" s="1"/>
      <c r="J380" s="1"/>
    </row>
    <row r="381" spans="1:10" ht="14.25" customHeight="1">
      <c r="A381" s="1"/>
      <c r="B381" s="1"/>
      <c r="C381" s="1"/>
      <c r="D381" s="1"/>
      <c r="E381" s="1"/>
      <c r="F381" s="1"/>
      <c r="G381" s="1"/>
      <c r="H381" s="1"/>
      <c r="I381" s="1"/>
      <c r="J381" s="1"/>
    </row>
    <row r="382" spans="1:10" ht="14.25" customHeight="1">
      <c r="A382" s="1"/>
      <c r="B382" s="1"/>
      <c r="C382" s="1"/>
      <c r="D382" s="1"/>
      <c r="E382" s="1"/>
      <c r="F382" s="1"/>
      <c r="G382" s="1"/>
      <c r="H382" s="1"/>
      <c r="I382" s="1"/>
      <c r="J382" s="1"/>
    </row>
    <row r="383" spans="1:10" ht="14.25" customHeight="1">
      <c r="A383" s="1"/>
      <c r="B383" s="1"/>
      <c r="C383" s="1"/>
      <c r="D383" s="1"/>
      <c r="E383" s="1"/>
      <c r="F383" s="1"/>
      <c r="G383" s="1"/>
      <c r="H383" s="1"/>
      <c r="I383" s="1"/>
      <c r="J383" s="1"/>
    </row>
    <row r="384" spans="1:10" ht="14.25" customHeight="1">
      <c r="A384" s="1"/>
      <c r="B384" s="1"/>
      <c r="C384" s="1"/>
      <c r="D384" s="1"/>
      <c r="E384" s="1"/>
      <c r="F384" s="1"/>
      <c r="G384" s="1"/>
      <c r="H384" s="1"/>
      <c r="I384" s="1"/>
      <c r="J384" s="1"/>
    </row>
    <row r="385" spans="1:10" ht="14.25" customHeight="1">
      <c r="A385" s="1"/>
      <c r="B385" s="1"/>
      <c r="C385" s="1"/>
      <c r="D385" s="1"/>
      <c r="E385" s="1"/>
      <c r="F385" s="1"/>
      <c r="G385" s="1"/>
      <c r="H385" s="1"/>
      <c r="I385" s="1"/>
      <c r="J385" s="1"/>
    </row>
    <row r="386" spans="1:10" ht="14.25" customHeight="1">
      <c r="A386" s="1"/>
      <c r="B386" s="1"/>
      <c r="C386" s="1"/>
      <c r="D386" s="1"/>
      <c r="E386" s="1"/>
      <c r="F386" s="1"/>
      <c r="G386" s="1"/>
      <c r="H386" s="1"/>
      <c r="I386" s="1"/>
      <c r="J386" s="1"/>
    </row>
    <row r="387" spans="1:10" ht="14.25" customHeight="1">
      <c r="A387" s="1"/>
      <c r="B387" s="1"/>
      <c r="C387" s="1"/>
      <c r="D387" s="1"/>
      <c r="E387" s="1"/>
      <c r="F387" s="1"/>
      <c r="G387" s="1"/>
      <c r="H387" s="1"/>
      <c r="I387" s="1"/>
      <c r="J387" s="1"/>
    </row>
    <row r="388" spans="1:10" ht="14.25" customHeight="1">
      <c r="A388" s="1"/>
      <c r="B388" s="1"/>
      <c r="C388" s="1"/>
      <c r="D388" s="1"/>
      <c r="E388" s="1"/>
      <c r="F388" s="1"/>
      <c r="G388" s="1"/>
      <c r="H388" s="1"/>
      <c r="I388" s="1"/>
      <c r="J388" s="1"/>
    </row>
    <row r="389" spans="1:10" ht="14.25" customHeight="1">
      <c r="A389" s="1"/>
      <c r="B389" s="1"/>
      <c r="C389" s="1"/>
      <c r="D389" s="1"/>
      <c r="E389" s="1"/>
      <c r="F389" s="1"/>
      <c r="G389" s="1"/>
      <c r="H389" s="1"/>
      <c r="I389" s="1"/>
      <c r="J389" s="1"/>
    </row>
    <row r="390" spans="1:10" ht="14.25" customHeight="1">
      <c r="A390" s="1"/>
      <c r="B390" s="1"/>
      <c r="C390" s="1"/>
      <c r="D390" s="1"/>
      <c r="E390" s="1"/>
      <c r="F390" s="1"/>
      <c r="G390" s="1"/>
      <c r="H390" s="1"/>
      <c r="I390" s="1"/>
      <c r="J390" s="1"/>
    </row>
    <row r="391" spans="1:10" ht="14.25" customHeight="1">
      <c r="A391" s="1"/>
      <c r="B391" s="1"/>
      <c r="C391" s="1"/>
      <c r="D391" s="1"/>
      <c r="E391" s="1"/>
      <c r="F391" s="1"/>
      <c r="G391" s="1"/>
      <c r="H391" s="1"/>
      <c r="I391" s="1"/>
      <c r="J391" s="1"/>
    </row>
    <row r="392" spans="1:10" ht="14.25" customHeight="1">
      <c r="A392" s="1"/>
      <c r="B392" s="1"/>
      <c r="C392" s="1"/>
      <c r="D392" s="1"/>
      <c r="E392" s="1"/>
      <c r="F392" s="1"/>
      <c r="G392" s="1"/>
      <c r="H392" s="1"/>
      <c r="I392" s="1"/>
      <c r="J392" s="1"/>
    </row>
    <row r="393" spans="1:10" ht="14.25" customHeight="1">
      <c r="A393" s="1"/>
      <c r="B393" s="1"/>
      <c r="C393" s="1"/>
      <c r="D393" s="1"/>
      <c r="E393" s="1"/>
      <c r="F393" s="1"/>
      <c r="G393" s="1"/>
      <c r="H393" s="1"/>
      <c r="I393" s="1"/>
      <c r="J393" s="1"/>
    </row>
    <row r="394" spans="1:10" ht="14.25" customHeight="1">
      <c r="A394" s="1"/>
      <c r="B394" s="1"/>
      <c r="C394" s="1"/>
      <c r="D394" s="1"/>
      <c r="E394" s="1"/>
      <c r="F394" s="1"/>
      <c r="G394" s="1"/>
      <c r="H394" s="1"/>
      <c r="I394" s="1"/>
      <c r="J394" s="1"/>
    </row>
    <row r="395" spans="1:10" ht="14.25" customHeight="1">
      <c r="A395" s="1"/>
      <c r="B395" s="1"/>
      <c r="C395" s="1"/>
      <c r="D395" s="1"/>
      <c r="E395" s="1"/>
      <c r="F395" s="1"/>
      <c r="G395" s="1"/>
      <c r="H395" s="1"/>
      <c r="I395" s="1"/>
      <c r="J395" s="1"/>
    </row>
    <row r="396" spans="1:10" ht="14.25" customHeight="1">
      <c r="A396" s="1"/>
      <c r="B396" s="1"/>
      <c r="C396" s="1"/>
      <c r="D396" s="1"/>
      <c r="E396" s="1"/>
      <c r="F396" s="1"/>
      <c r="G396" s="1"/>
      <c r="H396" s="1"/>
      <c r="I396" s="1"/>
      <c r="J396" s="1"/>
    </row>
    <row r="397" spans="1:10" ht="14.25" customHeight="1">
      <c r="A397" s="1"/>
      <c r="B397" s="1"/>
      <c r="C397" s="1"/>
      <c r="D397" s="1"/>
      <c r="E397" s="1"/>
      <c r="F397" s="1"/>
      <c r="G397" s="1"/>
      <c r="H397" s="1"/>
      <c r="I397" s="1"/>
      <c r="J397" s="1"/>
    </row>
    <row r="398" spans="1:10" ht="14.25" customHeight="1">
      <c r="A398" s="1"/>
      <c r="B398" s="1"/>
      <c r="C398" s="1"/>
      <c r="D398" s="1"/>
      <c r="E398" s="1"/>
      <c r="F398" s="1"/>
      <c r="G398" s="1"/>
      <c r="H398" s="1"/>
      <c r="I398" s="1"/>
      <c r="J398" s="1"/>
    </row>
    <row r="399" spans="1:10" ht="14.25" customHeight="1">
      <c r="A399" s="1"/>
      <c r="B399" s="1"/>
      <c r="C399" s="1"/>
      <c r="D399" s="1"/>
      <c r="E399" s="1"/>
      <c r="F399" s="1"/>
      <c r="G399" s="1"/>
      <c r="H399" s="1"/>
      <c r="I399" s="1"/>
      <c r="J399" s="1"/>
    </row>
    <row r="400" spans="1:10" ht="14.25" customHeight="1">
      <c r="A400" s="1"/>
      <c r="B400" s="1"/>
      <c r="C400" s="1"/>
      <c r="D400" s="1"/>
      <c r="E400" s="1"/>
      <c r="F400" s="1"/>
      <c r="G400" s="1"/>
      <c r="H400" s="1"/>
      <c r="I400" s="1"/>
      <c r="J400" s="1"/>
    </row>
    <row r="401" spans="1:10" ht="14.25" customHeight="1">
      <c r="A401" s="1"/>
      <c r="B401" s="1"/>
      <c r="C401" s="1"/>
      <c r="D401" s="1"/>
      <c r="E401" s="1"/>
      <c r="F401" s="1"/>
      <c r="G401" s="1"/>
      <c r="H401" s="1"/>
      <c r="I401" s="1"/>
      <c r="J401" s="1"/>
    </row>
    <row r="402" spans="1:10" ht="14.25" customHeight="1">
      <c r="A402" s="1"/>
      <c r="B402" s="1"/>
      <c r="C402" s="1"/>
      <c r="D402" s="1"/>
      <c r="E402" s="1"/>
      <c r="F402" s="1"/>
      <c r="G402" s="1"/>
      <c r="H402" s="1"/>
      <c r="I402" s="1"/>
      <c r="J402" s="1"/>
    </row>
    <row r="403" spans="1:10" ht="14.25" customHeight="1">
      <c r="A403" s="1"/>
      <c r="B403" s="1"/>
      <c r="C403" s="1"/>
      <c r="D403" s="1"/>
      <c r="E403" s="1"/>
      <c r="F403" s="1"/>
      <c r="G403" s="1"/>
      <c r="H403" s="1"/>
      <c r="I403" s="1"/>
      <c r="J403" s="1"/>
    </row>
    <row r="404" spans="1:10" ht="14.25" customHeight="1">
      <c r="A404" s="1"/>
      <c r="B404" s="1"/>
      <c r="C404" s="1"/>
      <c r="D404" s="1"/>
      <c r="E404" s="1"/>
      <c r="F404" s="1"/>
      <c r="G404" s="1"/>
      <c r="H404" s="1"/>
      <c r="I404" s="1"/>
      <c r="J404" s="1"/>
    </row>
    <row r="405" spans="1:10" ht="14.25" customHeight="1">
      <c r="A405" s="1"/>
      <c r="B405" s="1"/>
      <c r="C405" s="1"/>
      <c r="D405" s="1"/>
      <c r="E405" s="1"/>
      <c r="F405" s="1"/>
      <c r="G405" s="1"/>
      <c r="H405" s="1"/>
      <c r="I405" s="1"/>
      <c r="J405" s="1"/>
    </row>
    <row r="406" spans="1:10" ht="14.25" customHeight="1">
      <c r="A406" s="1"/>
      <c r="B406" s="1"/>
      <c r="C406" s="1"/>
      <c r="D406" s="1"/>
      <c r="E406" s="1"/>
      <c r="F406" s="1"/>
      <c r="G406" s="1"/>
      <c r="H406" s="1"/>
      <c r="I406" s="1"/>
      <c r="J406" s="1"/>
    </row>
    <row r="407" spans="1:10" ht="14.25" customHeight="1">
      <c r="A407" s="1"/>
      <c r="B407" s="1"/>
      <c r="C407" s="1"/>
      <c r="D407" s="1"/>
      <c r="E407" s="1"/>
      <c r="F407" s="1"/>
      <c r="G407" s="1"/>
      <c r="H407" s="1"/>
      <c r="I407" s="1"/>
      <c r="J407" s="1"/>
    </row>
    <row r="408" spans="1:10" ht="14.25" customHeight="1">
      <c r="A408" s="1"/>
      <c r="B408" s="1"/>
      <c r="C408" s="1"/>
      <c r="D408" s="1"/>
      <c r="E408" s="1"/>
      <c r="F408" s="1"/>
      <c r="G408" s="1"/>
      <c r="H408" s="1"/>
      <c r="I408" s="1"/>
      <c r="J408" s="1"/>
    </row>
    <row r="409" spans="1:10" ht="14.25" customHeight="1">
      <c r="A409" s="1"/>
      <c r="B409" s="1"/>
      <c r="C409" s="1"/>
      <c r="D409" s="1"/>
      <c r="E409" s="1"/>
      <c r="F409" s="1"/>
      <c r="G409" s="1"/>
      <c r="H409" s="1"/>
      <c r="I409" s="1"/>
      <c r="J409" s="1"/>
    </row>
    <row r="410" spans="1:10" ht="14.25" customHeight="1">
      <c r="A410" s="1"/>
      <c r="B410" s="1"/>
      <c r="C410" s="1"/>
      <c r="D410" s="1"/>
      <c r="E410" s="1"/>
      <c r="F410" s="1"/>
      <c r="G410" s="1"/>
      <c r="H410" s="1"/>
      <c r="I410" s="1"/>
      <c r="J410" s="1"/>
    </row>
    <row r="411" spans="1:10" ht="14.25" customHeight="1">
      <c r="A411" s="1"/>
      <c r="B411" s="1"/>
      <c r="C411" s="1"/>
      <c r="D411" s="1"/>
      <c r="E411" s="1"/>
      <c r="F411" s="1"/>
      <c r="G411" s="1"/>
      <c r="H411" s="1"/>
      <c r="I411" s="1"/>
      <c r="J411" s="1"/>
    </row>
    <row r="412" spans="1:10" ht="14.25" customHeight="1">
      <c r="A412" s="1"/>
      <c r="B412" s="1"/>
      <c r="C412" s="1"/>
      <c r="D412" s="1"/>
      <c r="E412" s="1"/>
      <c r="F412" s="1"/>
      <c r="G412" s="1"/>
      <c r="H412" s="1"/>
      <c r="I412" s="1"/>
      <c r="J412" s="1"/>
    </row>
    <row r="413" spans="1:10" ht="14.25" customHeight="1">
      <c r="A413" s="1"/>
      <c r="B413" s="1"/>
      <c r="C413" s="1"/>
      <c r="D413" s="1"/>
      <c r="E413" s="1"/>
      <c r="F413" s="1"/>
      <c r="G413" s="1"/>
      <c r="H413" s="1"/>
      <c r="I413" s="1"/>
      <c r="J413" s="1"/>
    </row>
    <row r="414" spans="1:10" ht="14.25" customHeight="1">
      <c r="A414" s="1"/>
      <c r="B414" s="1"/>
      <c r="C414" s="1"/>
      <c r="D414" s="1"/>
      <c r="E414" s="1"/>
      <c r="F414" s="1"/>
      <c r="G414" s="1"/>
      <c r="H414" s="1"/>
      <c r="I414" s="1"/>
      <c r="J414" s="1"/>
    </row>
    <row r="415" spans="1:10" ht="14.25" customHeight="1">
      <c r="A415" s="1"/>
      <c r="B415" s="1"/>
      <c r="C415" s="1"/>
      <c r="D415" s="1"/>
      <c r="E415" s="1"/>
      <c r="F415" s="1"/>
      <c r="G415" s="1"/>
      <c r="H415" s="1"/>
      <c r="I415" s="1"/>
      <c r="J415" s="1"/>
    </row>
    <row r="416" spans="1:10" ht="14.25" customHeight="1">
      <c r="A416" s="1"/>
      <c r="B416" s="1"/>
      <c r="C416" s="1"/>
      <c r="D416" s="1"/>
      <c r="E416" s="1"/>
      <c r="F416" s="1"/>
      <c r="G416" s="1"/>
      <c r="H416" s="1"/>
      <c r="I416" s="1"/>
      <c r="J416" s="1"/>
    </row>
    <row r="417" spans="1:10" ht="14.25" customHeight="1">
      <c r="A417" s="1"/>
      <c r="B417" s="1"/>
      <c r="C417" s="1"/>
      <c r="D417" s="1"/>
      <c r="E417" s="1"/>
      <c r="F417" s="1"/>
      <c r="G417" s="1"/>
      <c r="H417" s="1"/>
      <c r="I417" s="1"/>
      <c r="J417" s="1"/>
    </row>
    <row r="418" spans="1:10" ht="14.25" customHeight="1">
      <c r="A418" s="1"/>
      <c r="B418" s="1"/>
      <c r="C418" s="1"/>
      <c r="D418" s="1"/>
      <c r="E418" s="1"/>
      <c r="F418" s="1"/>
      <c r="G418" s="1"/>
      <c r="H418" s="1"/>
      <c r="I418" s="1"/>
      <c r="J418" s="1"/>
    </row>
    <row r="419" spans="1:10" ht="14.25" customHeight="1">
      <c r="A419" s="1"/>
      <c r="B419" s="1"/>
      <c r="C419" s="1"/>
      <c r="D419" s="1"/>
      <c r="E419" s="1"/>
      <c r="F419" s="1"/>
      <c r="G419" s="1"/>
      <c r="H419" s="1"/>
      <c r="I419" s="1"/>
      <c r="J419" s="1"/>
    </row>
    <row r="420" spans="1:10" ht="14.25" customHeight="1">
      <c r="A420" s="1"/>
      <c r="B420" s="1"/>
      <c r="C420" s="1"/>
      <c r="D420" s="1"/>
      <c r="E420" s="1"/>
      <c r="F420" s="1"/>
      <c r="G420" s="1"/>
      <c r="H420" s="1"/>
      <c r="I420" s="1"/>
      <c r="J420" s="1"/>
    </row>
    <row r="421" spans="1:10" ht="14.25" customHeight="1">
      <c r="A421" s="1"/>
      <c r="B421" s="1"/>
      <c r="C421" s="1"/>
      <c r="D421" s="1"/>
      <c r="E421" s="1"/>
      <c r="F421" s="1"/>
      <c r="G421" s="1"/>
      <c r="H421" s="1"/>
      <c r="I421" s="1"/>
      <c r="J421" s="1"/>
    </row>
    <row r="422" spans="1:10" ht="14.25" customHeight="1">
      <c r="A422" s="1"/>
      <c r="B422" s="1"/>
      <c r="C422" s="1"/>
      <c r="D422" s="1"/>
      <c r="E422" s="1"/>
      <c r="F422" s="1"/>
      <c r="G422" s="1"/>
      <c r="H422" s="1"/>
      <c r="I422" s="1"/>
      <c r="J422" s="1"/>
    </row>
    <row r="423" spans="1:10" ht="14.25" customHeight="1">
      <c r="A423" s="1"/>
      <c r="B423" s="1"/>
      <c r="C423" s="1"/>
      <c r="D423" s="1"/>
      <c r="E423" s="1"/>
      <c r="F423" s="1"/>
      <c r="G423" s="1"/>
      <c r="H423" s="1"/>
      <c r="I423" s="1"/>
      <c r="J423" s="1"/>
    </row>
    <row r="424" spans="1:10" ht="14.25" customHeight="1">
      <c r="A424" s="1"/>
      <c r="B424" s="1"/>
      <c r="C424" s="1"/>
      <c r="D424" s="1"/>
      <c r="E424" s="1"/>
      <c r="F424" s="1"/>
      <c r="G424" s="1"/>
      <c r="H424" s="1"/>
      <c r="I424" s="1"/>
      <c r="J424" s="1"/>
    </row>
    <row r="425" spans="1:10" ht="14.25" customHeight="1">
      <c r="A425" s="1"/>
      <c r="B425" s="1"/>
      <c r="C425" s="1"/>
      <c r="D425" s="1"/>
      <c r="E425" s="1"/>
      <c r="F425" s="1"/>
      <c r="G425" s="1"/>
      <c r="H425" s="1"/>
      <c r="I425" s="1"/>
      <c r="J425" s="1"/>
    </row>
    <row r="426" spans="1:10" ht="14.25" customHeight="1">
      <c r="A426" s="1"/>
      <c r="B426" s="1"/>
      <c r="C426" s="1"/>
      <c r="D426" s="1"/>
      <c r="E426" s="1"/>
      <c r="F426" s="1"/>
      <c r="G426" s="1"/>
      <c r="H426" s="1"/>
      <c r="I426" s="1"/>
      <c r="J426" s="1"/>
    </row>
    <row r="427" spans="1:10" ht="14.25" customHeight="1">
      <c r="A427" s="1"/>
      <c r="B427" s="1"/>
      <c r="C427" s="1"/>
      <c r="D427" s="1"/>
      <c r="E427" s="1"/>
      <c r="F427" s="1"/>
      <c r="G427" s="1"/>
      <c r="H427" s="1"/>
      <c r="I427" s="1"/>
      <c r="J427" s="1"/>
    </row>
    <row r="428" spans="1:10" ht="14.25" customHeight="1">
      <c r="A428" s="1"/>
      <c r="B428" s="1"/>
      <c r="C428" s="1"/>
      <c r="D428" s="1"/>
      <c r="E428" s="1"/>
      <c r="F428" s="1"/>
      <c r="G428" s="1"/>
      <c r="H428" s="1"/>
      <c r="I428" s="1"/>
      <c r="J428" s="1"/>
    </row>
    <row r="429" spans="1:10" ht="14.25" customHeight="1">
      <c r="A429" s="1"/>
      <c r="B429" s="1"/>
      <c r="C429" s="1"/>
      <c r="D429" s="1"/>
      <c r="E429" s="1"/>
      <c r="F429" s="1"/>
      <c r="G429" s="1"/>
      <c r="H429" s="1"/>
      <c r="I429" s="1"/>
      <c r="J429" s="1"/>
    </row>
    <row r="430" spans="1:10" ht="14.25" customHeight="1">
      <c r="A430" s="1"/>
      <c r="B430" s="1"/>
      <c r="C430" s="1"/>
      <c r="D430" s="1"/>
      <c r="E430" s="1"/>
      <c r="F430" s="1"/>
      <c r="G430" s="1"/>
      <c r="H430" s="1"/>
      <c r="I430" s="1"/>
      <c r="J430" s="1"/>
    </row>
    <row r="431" spans="1:10" ht="14.25" customHeight="1">
      <c r="A431" s="1"/>
      <c r="B431" s="1"/>
      <c r="C431" s="1"/>
      <c r="D431" s="1"/>
      <c r="E431" s="1"/>
      <c r="F431" s="1"/>
      <c r="G431" s="1"/>
      <c r="H431" s="1"/>
      <c r="I431" s="1"/>
      <c r="J431" s="1"/>
    </row>
    <row r="432" spans="1:10" ht="14.25" customHeight="1">
      <c r="A432" s="1"/>
      <c r="B432" s="1"/>
      <c r="C432" s="1"/>
      <c r="D432" s="1"/>
      <c r="E432" s="1"/>
      <c r="F432" s="1"/>
      <c r="G432" s="1"/>
      <c r="H432" s="1"/>
      <c r="I432" s="1"/>
      <c r="J432" s="1"/>
    </row>
    <row r="433" spans="1:10" ht="14.25" customHeight="1">
      <c r="A433" s="1"/>
      <c r="B433" s="1"/>
      <c r="C433" s="1"/>
      <c r="D433" s="1"/>
      <c r="E433" s="1"/>
      <c r="F433" s="1"/>
      <c r="G433" s="1"/>
      <c r="H433" s="1"/>
      <c r="I433" s="1"/>
      <c r="J433" s="1"/>
    </row>
    <row r="434" spans="1:10" ht="14.25" customHeight="1">
      <c r="A434" s="1"/>
      <c r="B434" s="1"/>
      <c r="C434" s="1"/>
      <c r="D434" s="1"/>
      <c r="E434" s="1"/>
      <c r="F434" s="1"/>
      <c r="G434" s="1"/>
      <c r="H434" s="1"/>
      <c r="I434" s="1"/>
      <c r="J434" s="1"/>
    </row>
    <row r="435" spans="1:10" ht="14.25" customHeight="1">
      <c r="A435" s="1"/>
      <c r="B435" s="1"/>
      <c r="C435" s="1"/>
      <c r="D435" s="1"/>
      <c r="E435" s="1"/>
      <c r="F435" s="1"/>
      <c r="G435" s="1"/>
      <c r="H435" s="1"/>
      <c r="I435" s="1"/>
      <c r="J435" s="1"/>
    </row>
    <row r="436" spans="1:10" ht="14.25" customHeight="1">
      <c r="A436" s="1"/>
      <c r="B436" s="1"/>
      <c r="C436" s="1"/>
      <c r="D436" s="1"/>
      <c r="E436" s="1"/>
      <c r="F436" s="1"/>
      <c r="G436" s="1"/>
      <c r="H436" s="1"/>
      <c r="I436" s="1"/>
      <c r="J436" s="1"/>
    </row>
    <row r="437" spans="1:10" ht="14.25" customHeight="1">
      <c r="A437" s="1"/>
      <c r="B437" s="1"/>
      <c r="C437" s="1"/>
      <c r="D437" s="1"/>
      <c r="E437" s="1"/>
      <c r="F437" s="1"/>
      <c r="G437" s="1"/>
      <c r="H437" s="1"/>
      <c r="I437" s="1"/>
      <c r="J437" s="1"/>
    </row>
    <row r="438" spans="1:10" ht="14.25" customHeight="1">
      <c r="A438" s="1"/>
      <c r="B438" s="1"/>
      <c r="C438" s="1"/>
      <c r="D438" s="1"/>
      <c r="E438" s="1"/>
      <c r="F438" s="1"/>
      <c r="G438" s="1"/>
      <c r="H438" s="1"/>
      <c r="I438" s="1"/>
      <c r="J438" s="1"/>
    </row>
    <row r="439" spans="1:10" ht="14.25" customHeight="1">
      <c r="A439" s="1"/>
      <c r="B439" s="1"/>
      <c r="C439" s="1"/>
      <c r="D439" s="1"/>
      <c r="E439" s="1"/>
      <c r="F439" s="1"/>
      <c r="G439" s="1"/>
      <c r="H439" s="1"/>
      <c r="I439" s="1"/>
      <c r="J439" s="1"/>
    </row>
    <row r="440" spans="1:10" ht="14.25" customHeight="1">
      <c r="A440" s="1"/>
      <c r="B440" s="1"/>
      <c r="C440" s="1"/>
      <c r="D440" s="1"/>
      <c r="E440" s="1"/>
      <c r="F440" s="1"/>
      <c r="G440" s="1"/>
      <c r="H440" s="1"/>
      <c r="I440" s="1"/>
      <c r="J440" s="1"/>
    </row>
    <row r="441" spans="1:10" ht="14.25" customHeight="1">
      <c r="A441" s="1"/>
      <c r="B441" s="1"/>
      <c r="C441" s="1"/>
      <c r="D441" s="1"/>
      <c r="E441" s="1"/>
      <c r="F441" s="1"/>
      <c r="G441" s="1"/>
      <c r="H441" s="1"/>
      <c r="I441" s="1"/>
      <c r="J441" s="1"/>
    </row>
    <row r="442" spans="1:10" ht="14.25" customHeight="1">
      <c r="A442" s="1"/>
      <c r="B442" s="1"/>
      <c r="C442" s="1"/>
      <c r="D442" s="1"/>
      <c r="E442" s="1"/>
      <c r="F442" s="1"/>
      <c r="G442" s="1"/>
      <c r="H442" s="1"/>
      <c r="I442" s="1"/>
      <c r="J442" s="1"/>
    </row>
    <row r="443" spans="1:10" ht="14.25" customHeight="1">
      <c r="A443" s="1"/>
      <c r="B443" s="1"/>
      <c r="C443" s="1"/>
      <c r="D443" s="1"/>
      <c r="E443" s="1"/>
      <c r="F443" s="1"/>
      <c r="G443" s="1"/>
      <c r="H443" s="1"/>
      <c r="I443" s="1"/>
      <c r="J443" s="1"/>
    </row>
    <row r="444" spans="1:10" ht="14.25" customHeight="1">
      <c r="A444" s="1"/>
      <c r="B444" s="1"/>
      <c r="C444" s="1"/>
      <c r="D444" s="1"/>
      <c r="E444" s="1"/>
      <c r="F444" s="1"/>
      <c r="G444" s="1"/>
      <c r="H444" s="1"/>
      <c r="I444" s="1"/>
      <c r="J444" s="1"/>
    </row>
    <row r="445" spans="1:10" ht="14.25" customHeight="1">
      <c r="A445" s="1"/>
      <c r="B445" s="1"/>
      <c r="C445" s="1"/>
      <c r="D445" s="1"/>
      <c r="E445" s="1"/>
      <c r="F445" s="1"/>
      <c r="G445" s="1"/>
      <c r="H445" s="1"/>
      <c r="I445" s="1"/>
      <c r="J445" s="1"/>
    </row>
    <row r="446" spans="1:10" ht="14.25" customHeight="1">
      <c r="A446" s="1"/>
      <c r="B446" s="1"/>
      <c r="C446" s="1"/>
      <c r="D446" s="1"/>
      <c r="E446" s="1"/>
      <c r="F446" s="1"/>
      <c r="G446" s="1"/>
      <c r="H446" s="1"/>
      <c r="I446" s="1"/>
      <c r="J446" s="1"/>
    </row>
    <row r="447" spans="1:10" ht="14.25" customHeight="1">
      <c r="A447" s="1"/>
      <c r="B447" s="1"/>
      <c r="C447" s="1"/>
      <c r="D447" s="1"/>
      <c r="E447" s="1"/>
      <c r="F447" s="1"/>
      <c r="G447" s="1"/>
      <c r="H447" s="1"/>
      <c r="I447" s="1"/>
      <c r="J447" s="1"/>
    </row>
    <row r="448" spans="1:10" ht="14.25" customHeight="1">
      <c r="A448" s="1"/>
      <c r="B448" s="1"/>
      <c r="C448" s="1"/>
      <c r="D448" s="1"/>
      <c r="E448" s="1"/>
      <c r="F448" s="1"/>
      <c r="G448" s="1"/>
      <c r="H448" s="1"/>
      <c r="I448" s="1"/>
      <c r="J448" s="1"/>
    </row>
    <row r="449" spans="1:10" ht="14.25" customHeight="1">
      <c r="A449" s="1"/>
      <c r="B449" s="1"/>
      <c r="C449" s="1"/>
      <c r="D449" s="1"/>
      <c r="E449" s="1"/>
      <c r="F449" s="1"/>
      <c r="G449" s="1"/>
      <c r="H449" s="1"/>
      <c r="I449" s="1"/>
      <c r="J449" s="1"/>
    </row>
    <row r="450" spans="1:10" ht="14.25" customHeight="1">
      <c r="A450" s="1"/>
      <c r="B450" s="1"/>
      <c r="C450" s="1"/>
      <c r="D450" s="1"/>
      <c r="E450" s="1"/>
      <c r="F450" s="1"/>
      <c r="G450" s="1"/>
      <c r="H450" s="1"/>
      <c r="I450" s="1"/>
      <c r="J450" s="1"/>
    </row>
    <row r="451" spans="1:10" ht="14.25" customHeight="1">
      <c r="A451" s="1"/>
      <c r="B451" s="1"/>
      <c r="C451" s="1"/>
      <c r="D451" s="1"/>
      <c r="E451" s="1"/>
      <c r="F451" s="1"/>
      <c r="G451" s="1"/>
      <c r="H451" s="1"/>
      <c r="I451" s="1"/>
      <c r="J451" s="1"/>
    </row>
    <row r="452" spans="1:10" ht="14.25" customHeight="1">
      <c r="A452" s="1"/>
      <c r="B452" s="1"/>
      <c r="C452" s="1"/>
      <c r="D452" s="1"/>
      <c r="E452" s="1"/>
      <c r="F452" s="1"/>
      <c r="G452" s="1"/>
      <c r="H452" s="1"/>
      <c r="I452" s="1"/>
      <c r="J452" s="1"/>
    </row>
    <row r="453" spans="1:10" ht="14.25" customHeight="1">
      <c r="A453" s="1"/>
      <c r="B453" s="1"/>
      <c r="C453" s="1"/>
      <c r="D453" s="1"/>
      <c r="E453" s="1"/>
      <c r="F453" s="1"/>
      <c r="G453" s="1"/>
      <c r="H453" s="1"/>
      <c r="I453" s="1"/>
      <c r="J453" s="1"/>
    </row>
    <row r="454" spans="1:10" ht="14.25" customHeight="1">
      <c r="A454" s="1"/>
      <c r="B454" s="1"/>
      <c r="C454" s="1"/>
      <c r="D454" s="1"/>
      <c r="E454" s="1"/>
      <c r="F454" s="1"/>
      <c r="G454" s="1"/>
      <c r="H454" s="1"/>
      <c r="I454" s="1"/>
      <c r="J454" s="1"/>
    </row>
    <row r="455" spans="1:10" ht="14.25" customHeight="1">
      <c r="A455" s="1"/>
      <c r="B455" s="1"/>
      <c r="C455" s="1"/>
      <c r="D455" s="1"/>
      <c r="E455" s="1"/>
      <c r="F455" s="1"/>
      <c r="G455" s="1"/>
      <c r="H455" s="1"/>
      <c r="I455" s="1"/>
      <c r="J455" s="1"/>
    </row>
    <row r="456" spans="1:10" ht="14.25" customHeight="1">
      <c r="A456" s="1"/>
      <c r="B456" s="1"/>
      <c r="C456" s="1"/>
      <c r="D456" s="1"/>
      <c r="E456" s="1"/>
      <c r="F456" s="1"/>
      <c r="G456" s="1"/>
      <c r="H456" s="1"/>
      <c r="I456" s="1"/>
      <c r="J456" s="1"/>
    </row>
    <row r="457" spans="1:10" ht="14.25" customHeight="1">
      <c r="A457" s="1"/>
      <c r="B457" s="1"/>
      <c r="C457" s="1"/>
      <c r="D457" s="1"/>
      <c r="E457" s="1"/>
      <c r="F457" s="1"/>
      <c r="G457" s="1"/>
      <c r="H457" s="1"/>
      <c r="I457" s="1"/>
      <c r="J457" s="1"/>
    </row>
    <row r="458" spans="1:10" ht="14.25" customHeight="1">
      <c r="A458" s="1"/>
      <c r="B458" s="1"/>
      <c r="C458" s="1"/>
      <c r="D458" s="1"/>
      <c r="E458" s="1"/>
      <c r="F458" s="1"/>
      <c r="G458" s="1"/>
      <c r="H458" s="1"/>
      <c r="I458" s="1"/>
      <c r="J458" s="1"/>
    </row>
    <row r="459" spans="1:10" ht="14.25" customHeight="1">
      <c r="A459" s="1"/>
      <c r="B459" s="1"/>
      <c r="C459" s="1"/>
      <c r="D459" s="1"/>
      <c r="E459" s="1"/>
      <c r="F459" s="1"/>
      <c r="G459" s="1"/>
      <c r="H459" s="1"/>
      <c r="I459" s="1"/>
      <c r="J459" s="1"/>
    </row>
    <row r="460" spans="1:10" ht="14.25" customHeight="1">
      <c r="A460" s="1"/>
      <c r="B460" s="1"/>
      <c r="C460" s="1"/>
      <c r="D460" s="1"/>
      <c r="E460" s="1"/>
      <c r="F460" s="1"/>
      <c r="G460" s="1"/>
      <c r="H460" s="1"/>
      <c r="I460" s="1"/>
      <c r="J460" s="1"/>
    </row>
    <row r="461" spans="1:10" ht="14.25" customHeight="1">
      <c r="A461" s="1"/>
      <c r="B461" s="1"/>
      <c r="C461" s="1"/>
      <c r="D461" s="1"/>
      <c r="E461" s="1"/>
      <c r="F461" s="1"/>
      <c r="G461" s="1"/>
      <c r="H461" s="1"/>
      <c r="I461" s="1"/>
      <c r="J461" s="1"/>
    </row>
    <row r="462" spans="1:10" ht="14.25" customHeight="1">
      <c r="A462" s="1"/>
      <c r="B462" s="1"/>
      <c r="C462" s="1"/>
      <c r="D462" s="1"/>
      <c r="E462" s="1"/>
      <c r="F462" s="1"/>
      <c r="G462" s="1"/>
      <c r="H462" s="1"/>
      <c r="I462" s="1"/>
      <c r="J462" s="1"/>
    </row>
    <row r="463" spans="1:10" ht="14.25" customHeight="1">
      <c r="A463" s="1"/>
      <c r="B463" s="1"/>
      <c r="C463" s="1"/>
      <c r="D463" s="1"/>
      <c r="E463" s="1"/>
      <c r="F463" s="1"/>
      <c r="G463" s="1"/>
      <c r="H463" s="1"/>
      <c r="I463" s="1"/>
      <c r="J463" s="1"/>
    </row>
    <row r="464" spans="1:10" ht="14.25" customHeight="1">
      <c r="A464" s="1"/>
      <c r="B464" s="1"/>
      <c r="C464" s="1"/>
      <c r="D464" s="1"/>
      <c r="E464" s="1"/>
      <c r="F464" s="1"/>
      <c r="G464" s="1"/>
      <c r="H464" s="1"/>
      <c r="I464" s="1"/>
      <c r="J464" s="1"/>
    </row>
    <row r="465" spans="1:10" ht="14.25" customHeight="1">
      <c r="A465" s="1"/>
      <c r="B465" s="1"/>
      <c r="C465" s="1"/>
      <c r="D465" s="1"/>
      <c r="E465" s="1"/>
      <c r="F465" s="1"/>
      <c r="G465" s="1"/>
      <c r="H465" s="1"/>
      <c r="I465" s="1"/>
      <c r="J465" s="1"/>
    </row>
    <row r="466" spans="1:10" ht="14.25" customHeight="1">
      <c r="A466" s="1"/>
      <c r="B466" s="1"/>
      <c r="C466" s="1"/>
      <c r="D466" s="1"/>
      <c r="E466" s="1"/>
      <c r="F466" s="1"/>
      <c r="G466" s="1"/>
      <c r="H466" s="1"/>
      <c r="I466" s="1"/>
      <c r="J466" s="1"/>
    </row>
    <row r="467" spans="1:10" ht="14.25" customHeight="1">
      <c r="A467" s="1"/>
      <c r="B467" s="1"/>
      <c r="C467" s="1"/>
      <c r="D467" s="1"/>
      <c r="E467" s="1"/>
      <c r="F467" s="1"/>
      <c r="G467" s="1"/>
      <c r="H467" s="1"/>
      <c r="I467" s="1"/>
      <c r="J467" s="1"/>
    </row>
    <row r="468" spans="1:10" ht="14.25" customHeight="1">
      <c r="A468" s="1"/>
      <c r="B468" s="1"/>
      <c r="C468" s="1"/>
      <c r="D468" s="1"/>
      <c r="E468" s="1"/>
      <c r="F468" s="1"/>
      <c r="G468" s="1"/>
      <c r="H468" s="1"/>
      <c r="I468" s="1"/>
      <c r="J468" s="1"/>
    </row>
    <row r="469" spans="1:10" ht="14.25" customHeight="1">
      <c r="A469" s="1"/>
      <c r="B469" s="1"/>
      <c r="C469" s="1"/>
      <c r="D469" s="1"/>
      <c r="E469" s="1"/>
      <c r="F469" s="1"/>
      <c r="G469" s="1"/>
      <c r="H469" s="1"/>
      <c r="I469" s="1"/>
      <c r="J469" s="1"/>
    </row>
    <row r="470" spans="1:10" ht="14.25" customHeight="1">
      <c r="A470" s="1"/>
      <c r="B470" s="1"/>
      <c r="C470" s="1"/>
      <c r="D470" s="1"/>
      <c r="E470" s="1"/>
      <c r="F470" s="1"/>
      <c r="G470" s="1"/>
      <c r="H470" s="1"/>
      <c r="I470" s="1"/>
      <c r="J470" s="1"/>
    </row>
    <row r="471" spans="1:10" ht="14.25" customHeight="1">
      <c r="A471" s="1"/>
      <c r="B471" s="1"/>
      <c r="C471" s="1"/>
      <c r="D471" s="1"/>
      <c r="E471" s="1"/>
      <c r="F471" s="1"/>
      <c r="G471" s="1"/>
      <c r="H471" s="1"/>
      <c r="I471" s="1"/>
      <c r="J471" s="1"/>
    </row>
    <row r="472" spans="1:10" ht="14.25" customHeight="1">
      <c r="A472" s="1"/>
      <c r="B472" s="1"/>
      <c r="C472" s="1"/>
      <c r="D472" s="1"/>
      <c r="E472" s="1"/>
      <c r="F472" s="1"/>
      <c r="G472" s="1"/>
      <c r="H472" s="1"/>
      <c r="I472" s="1"/>
      <c r="J472" s="1"/>
    </row>
    <row r="473" spans="1:10" ht="14.25" customHeight="1">
      <c r="A473" s="1"/>
      <c r="B473" s="1"/>
      <c r="C473" s="1"/>
      <c r="D473" s="1"/>
      <c r="E473" s="1"/>
      <c r="F473" s="1"/>
      <c r="G473" s="1"/>
      <c r="H473" s="1"/>
      <c r="I473" s="1"/>
      <c r="J473" s="1"/>
    </row>
    <row r="474" spans="1:10" ht="14.25" customHeight="1">
      <c r="A474" s="1"/>
      <c r="B474" s="1"/>
      <c r="C474" s="1"/>
      <c r="D474" s="1"/>
      <c r="E474" s="1"/>
      <c r="F474" s="1"/>
      <c r="G474" s="1"/>
      <c r="H474" s="1"/>
      <c r="I474" s="1"/>
      <c r="J474" s="1"/>
    </row>
    <row r="475" spans="1:10" ht="14.25" customHeight="1">
      <c r="A475" s="1"/>
      <c r="B475" s="1"/>
      <c r="C475" s="1"/>
      <c r="D475" s="1"/>
      <c r="E475" s="1"/>
      <c r="F475" s="1"/>
      <c r="G475" s="1"/>
      <c r="H475" s="1"/>
      <c r="I475" s="1"/>
      <c r="J475" s="1"/>
    </row>
    <row r="476" spans="1:10" ht="14.25" customHeight="1">
      <c r="A476" s="1"/>
      <c r="B476" s="1"/>
      <c r="C476" s="1"/>
      <c r="D476" s="1"/>
      <c r="E476" s="1"/>
      <c r="F476" s="1"/>
      <c r="G476" s="1"/>
      <c r="H476" s="1"/>
      <c r="I476" s="1"/>
      <c r="J476" s="1"/>
    </row>
    <row r="477" spans="1:10" ht="14.25" customHeight="1">
      <c r="A477" s="1"/>
      <c r="B477" s="1"/>
      <c r="C477" s="1"/>
      <c r="D477" s="1"/>
      <c r="E477" s="1"/>
      <c r="F477" s="1"/>
      <c r="G477" s="1"/>
      <c r="H477" s="1"/>
      <c r="I477" s="1"/>
      <c r="J477" s="1"/>
    </row>
    <row r="478" spans="1:10" ht="14.25" customHeight="1">
      <c r="A478" s="1"/>
      <c r="B478" s="1"/>
      <c r="C478" s="1"/>
      <c r="D478" s="1"/>
      <c r="E478" s="1"/>
      <c r="F478" s="1"/>
      <c r="G478" s="1"/>
      <c r="H478" s="1"/>
      <c r="I478" s="1"/>
      <c r="J478" s="1"/>
    </row>
    <row r="479" spans="1:10" ht="14.25" customHeight="1">
      <c r="A479" s="1"/>
      <c r="B479" s="1"/>
      <c r="C479" s="1"/>
      <c r="D479" s="1"/>
      <c r="E479" s="1"/>
      <c r="F479" s="1"/>
      <c r="G479" s="1"/>
      <c r="H479" s="1"/>
      <c r="I479" s="1"/>
      <c r="J479" s="1"/>
    </row>
    <row r="480" spans="1:10" ht="14.25" customHeight="1">
      <c r="A480" s="1"/>
      <c r="B480" s="1"/>
      <c r="C480" s="1"/>
      <c r="D480" s="1"/>
      <c r="E480" s="1"/>
      <c r="F480" s="1"/>
      <c r="G480" s="1"/>
      <c r="H480" s="1"/>
      <c r="I480" s="1"/>
      <c r="J480" s="1"/>
    </row>
    <row r="481" spans="1:10" ht="14.25" customHeight="1">
      <c r="A481" s="1"/>
      <c r="B481" s="1"/>
      <c r="C481" s="1"/>
      <c r="D481" s="1"/>
      <c r="E481" s="1"/>
      <c r="F481" s="1"/>
      <c r="G481" s="1"/>
      <c r="H481" s="1"/>
      <c r="I481" s="1"/>
      <c r="J481" s="1"/>
    </row>
    <row r="482" spans="1:10" ht="14.25" customHeight="1">
      <c r="A482" s="1"/>
      <c r="B482" s="1"/>
      <c r="C482" s="1"/>
      <c r="D482" s="1"/>
      <c r="E482" s="1"/>
      <c r="F482" s="1"/>
      <c r="G482" s="1"/>
      <c r="H482" s="1"/>
      <c r="I482" s="1"/>
      <c r="J482" s="1"/>
    </row>
    <row r="483" spans="1:10" ht="14.25" customHeight="1">
      <c r="A483" s="1"/>
      <c r="B483" s="1"/>
      <c r="C483" s="1"/>
      <c r="D483" s="1"/>
      <c r="E483" s="1"/>
      <c r="F483" s="1"/>
      <c r="G483" s="1"/>
      <c r="H483" s="1"/>
      <c r="I483" s="1"/>
      <c r="J483" s="1"/>
    </row>
    <row r="484" spans="1:10" ht="14.25" customHeight="1">
      <c r="A484" s="1"/>
      <c r="B484" s="1"/>
      <c r="C484" s="1"/>
      <c r="D484" s="1"/>
      <c r="E484" s="1"/>
      <c r="F484" s="1"/>
      <c r="G484" s="1"/>
      <c r="H484" s="1"/>
      <c r="I484" s="1"/>
      <c r="J484" s="1"/>
    </row>
    <row r="485" spans="1:10" ht="14.25" customHeight="1">
      <c r="A485" s="1"/>
      <c r="B485" s="1"/>
      <c r="C485" s="1"/>
      <c r="D485" s="1"/>
      <c r="E485" s="1"/>
      <c r="F485" s="1"/>
      <c r="G485" s="1"/>
      <c r="H485" s="1"/>
      <c r="I485" s="1"/>
      <c r="J485" s="1"/>
    </row>
    <row r="486" spans="1:10" ht="14.25" customHeight="1">
      <c r="A486" s="1"/>
      <c r="B486" s="1"/>
      <c r="C486" s="1"/>
      <c r="D486" s="1"/>
      <c r="E486" s="1"/>
      <c r="F486" s="1"/>
      <c r="G486" s="1"/>
      <c r="H486" s="1"/>
      <c r="I486" s="1"/>
      <c r="J486" s="1"/>
    </row>
    <row r="487" spans="1:10" ht="14.25" customHeight="1">
      <c r="A487" s="1"/>
      <c r="B487" s="1"/>
      <c r="C487" s="1"/>
      <c r="D487" s="1"/>
      <c r="E487" s="1"/>
      <c r="F487" s="1"/>
      <c r="G487" s="1"/>
      <c r="H487" s="1"/>
      <c r="I487" s="1"/>
      <c r="J487" s="1"/>
    </row>
    <row r="488" spans="1:10" ht="14.25" customHeight="1">
      <c r="A488" s="1"/>
      <c r="B488" s="1"/>
      <c r="C488" s="1"/>
      <c r="D488" s="1"/>
      <c r="E488" s="1"/>
      <c r="F488" s="1"/>
      <c r="G488" s="1"/>
      <c r="H488" s="1"/>
      <c r="I488" s="1"/>
      <c r="J488" s="1"/>
    </row>
    <row r="489" spans="1:10" ht="14.25" customHeight="1">
      <c r="A489" s="1"/>
      <c r="B489" s="1"/>
      <c r="C489" s="1"/>
      <c r="D489" s="1"/>
      <c r="E489" s="1"/>
      <c r="F489" s="1"/>
      <c r="G489" s="1"/>
      <c r="H489" s="1"/>
      <c r="I489" s="1"/>
      <c r="J489" s="1"/>
    </row>
    <row r="490" spans="1:10" ht="14.25" customHeight="1">
      <c r="A490" s="1"/>
      <c r="B490" s="1"/>
      <c r="C490" s="1"/>
      <c r="D490" s="1"/>
      <c r="E490" s="1"/>
      <c r="F490" s="1"/>
      <c r="G490" s="1"/>
      <c r="H490" s="1"/>
      <c r="I490" s="1"/>
      <c r="J490" s="1"/>
    </row>
    <row r="491" spans="1:10" ht="14.25" customHeight="1">
      <c r="A491" s="1"/>
      <c r="B491" s="1"/>
      <c r="C491" s="1"/>
      <c r="D491" s="1"/>
      <c r="E491" s="1"/>
      <c r="F491" s="1"/>
      <c r="G491" s="1"/>
      <c r="H491" s="1"/>
      <c r="I491" s="1"/>
      <c r="J491" s="1"/>
    </row>
    <row r="492" spans="1:10" ht="14.25" customHeight="1">
      <c r="A492" s="1"/>
      <c r="B492" s="1"/>
      <c r="C492" s="1"/>
      <c r="D492" s="1"/>
      <c r="E492" s="1"/>
      <c r="F492" s="1"/>
      <c r="G492" s="1"/>
      <c r="H492" s="1"/>
      <c r="I492" s="1"/>
      <c r="J492" s="1"/>
    </row>
    <row r="493" spans="1:10" ht="14.25" customHeight="1">
      <c r="A493" s="1"/>
      <c r="B493" s="1"/>
      <c r="C493" s="1"/>
      <c r="D493" s="1"/>
      <c r="E493" s="1"/>
      <c r="F493" s="1"/>
      <c r="G493" s="1"/>
      <c r="H493" s="1"/>
      <c r="I493" s="1"/>
      <c r="J493" s="1"/>
    </row>
    <row r="494" spans="1:10" ht="14.25" customHeight="1">
      <c r="A494" s="1"/>
      <c r="B494" s="1"/>
      <c r="C494" s="1"/>
      <c r="D494" s="1"/>
      <c r="E494" s="1"/>
      <c r="F494" s="1"/>
      <c r="G494" s="1"/>
      <c r="H494" s="1"/>
      <c r="I494" s="1"/>
      <c r="J494" s="1"/>
    </row>
    <row r="495" spans="1:10" ht="14.25" customHeight="1">
      <c r="A495" s="1"/>
      <c r="B495" s="1"/>
      <c r="C495" s="1"/>
      <c r="D495" s="1"/>
      <c r="E495" s="1"/>
      <c r="F495" s="1"/>
      <c r="G495" s="1"/>
      <c r="H495" s="1"/>
      <c r="I495" s="1"/>
      <c r="J495" s="1"/>
    </row>
    <row r="496" spans="1:10" ht="14.25" customHeight="1">
      <c r="A496" s="1"/>
      <c r="B496" s="1"/>
      <c r="C496" s="1"/>
      <c r="D496" s="1"/>
      <c r="E496" s="1"/>
      <c r="F496" s="1"/>
      <c r="G496" s="1"/>
      <c r="H496" s="1"/>
      <c r="I496" s="1"/>
      <c r="J496" s="1"/>
    </row>
    <row r="497" spans="1:10" ht="14.25" customHeight="1">
      <c r="A497" s="1"/>
      <c r="B497" s="1"/>
      <c r="C497" s="1"/>
      <c r="D497" s="1"/>
      <c r="E497" s="1"/>
      <c r="F497" s="1"/>
      <c r="G497" s="1"/>
      <c r="H497" s="1"/>
      <c r="I497" s="1"/>
      <c r="J497" s="1"/>
    </row>
    <row r="498" spans="1:10" ht="14.25" customHeight="1">
      <c r="A498" s="1"/>
      <c r="B498" s="1"/>
      <c r="C498" s="1"/>
      <c r="D498" s="1"/>
      <c r="E498" s="1"/>
      <c r="F498" s="1"/>
      <c r="G498" s="1"/>
      <c r="H498" s="1"/>
      <c r="I498" s="1"/>
      <c r="J498" s="1"/>
    </row>
    <row r="499" spans="1:10" ht="14.25" customHeight="1">
      <c r="A499" s="1"/>
      <c r="B499" s="1"/>
      <c r="C499" s="1"/>
      <c r="D499" s="1"/>
      <c r="E499" s="1"/>
      <c r="F499" s="1"/>
      <c r="G499" s="1"/>
      <c r="H499" s="1"/>
      <c r="I499" s="1"/>
      <c r="J499" s="1"/>
    </row>
    <row r="500" spans="1:10" ht="14.25" customHeight="1">
      <c r="A500" s="1"/>
      <c r="B500" s="1"/>
      <c r="C500" s="1"/>
      <c r="D500" s="1"/>
      <c r="E500" s="1"/>
      <c r="F500" s="1"/>
      <c r="G500" s="1"/>
      <c r="H500" s="1"/>
      <c r="I500" s="1"/>
      <c r="J500" s="1"/>
    </row>
    <row r="501" spans="1:10" ht="14.25" customHeight="1">
      <c r="A501" s="1"/>
      <c r="B501" s="1"/>
      <c r="C501" s="1"/>
      <c r="D501" s="1"/>
      <c r="E501" s="1"/>
      <c r="F501" s="1"/>
      <c r="G501" s="1"/>
      <c r="H501" s="1"/>
      <c r="I501" s="1"/>
      <c r="J501" s="1"/>
    </row>
    <row r="502" spans="1:10" ht="14.25" customHeight="1">
      <c r="A502" s="1"/>
      <c r="B502" s="1"/>
      <c r="C502" s="1"/>
      <c r="D502" s="1"/>
      <c r="E502" s="1"/>
      <c r="F502" s="1"/>
      <c r="G502" s="1"/>
      <c r="H502" s="1"/>
      <c r="I502" s="1"/>
      <c r="J502" s="1"/>
    </row>
    <row r="503" spans="1:10" ht="14.25" customHeight="1">
      <c r="A503" s="1"/>
      <c r="B503" s="1"/>
      <c r="C503" s="1"/>
      <c r="D503" s="1"/>
      <c r="E503" s="1"/>
      <c r="F503" s="1"/>
      <c r="G503" s="1"/>
      <c r="H503" s="1"/>
      <c r="I503" s="1"/>
      <c r="J503" s="1"/>
    </row>
    <row r="504" spans="1:10" ht="14.25" customHeight="1">
      <c r="A504" s="1"/>
      <c r="B504" s="1"/>
      <c r="C504" s="1"/>
      <c r="D504" s="1"/>
      <c r="E504" s="1"/>
      <c r="F504" s="1"/>
      <c r="G504" s="1"/>
      <c r="H504" s="1"/>
      <c r="I504" s="1"/>
      <c r="J504" s="1"/>
    </row>
    <row r="505" spans="1:10" ht="14.25" customHeight="1">
      <c r="A505" s="1"/>
      <c r="B505" s="1"/>
      <c r="C505" s="1"/>
      <c r="D505" s="1"/>
      <c r="E505" s="1"/>
      <c r="F505" s="1"/>
      <c r="G505" s="1"/>
      <c r="H505" s="1"/>
      <c r="I505" s="1"/>
      <c r="J505" s="1"/>
    </row>
    <row r="506" spans="1:10" ht="14.25" customHeight="1">
      <c r="A506" s="1"/>
      <c r="B506" s="1"/>
      <c r="C506" s="1"/>
      <c r="D506" s="1"/>
      <c r="E506" s="1"/>
      <c r="F506" s="1"/>
      <c r="G506" s="1"/>
      <c r="H506" s="1"/>
      <c r="I506" s="1"/>
      <c r="J506" s="1"/>
    </row>
    <row r="507" spans="1:10" ht="14.25" customHeight="1">
      <c r="A507" s="1"/>
      <c r="B507" s="1"/>
      <c r="C507" s="1"/>
      <c r="D507" s="1"/>
      <c r="E507" s="1"/>
      <c r="F507" s="1"/>
      <c r="G507" s="1"/>
      <c r="H507" s="1"/>
      <c r="I507" s="1"/>
      <c r="J507" s="1"/>
    </row>
    <row r="508" spans="1:10" ht="14.25" customHeight="1">
      <c r="A508" s="1"/>
      <c r="B508" s="1"/>
      <c r="C508" s="1"/>
      <c r="D508" s="1"/>
      <c r="E508" s="1"/>
      <c r="F508" s="1"/>
      <c r="G508" s="1"/>
      <c r="H508" s="1"/>
      <c r="I508" s="1"/>
      <c r="J508" s="1"/>
    </row>
    <row r="509" spans="1:10" ht="14.25" customHeight="1">
      <c r="A509" s="1"/>
      <c r="B509" s="1"/>
      <c r="C509" s="1"/>
      <c r="D509" s="1"/>
      <c r="E509" s="1"/>
      <c r="F509" s="1"/>
      <c r="G509" s="1"/>
      <c r="H509" s="1"/>
      <c r="I509" s="1"/>
      <c r="J509" s="1"/>
    </row>
    <row r="510" spans="1:10" ht="14.25" customHeight="1">
      <c r="A510" s="1"/>
      <c r="B510" s="1"/>
      <c r="C510" s="1"/>
      <c r="D510" s="1"/>
      <c r="E510" s="1"/>
      <c r="F510" s="1"/>
      <c r="G510" s="1"/>
      <c r="H510" s="1"/>
      <c r="I510" s="1"/>
      <c r="J510" s="1"/>
    </row>
    <row r="511" spans="1:10" ht="14.25" customHeight="1">
      <c r="A511" s="1"/>
      <c r="B511" s="1"/>
      <c r="C511" s="1"/>
      <c r="D511" s="1"/>
      <c r="E511" s="1"/>
      <c r="F511" s="1"/>
      <c r="G511" s="1"/>
      <c r="H511" s="1"/>
      <c r="I511" s="1"/>
      <c r="J511" s="1"/>
    </row>
    <row r="512" spans="1:10" ht="14.25" customHeight="1">
      <c r="A512" s="1"/>
      <c r="B512" s="1"/>
      <c r="C512" s="1"/>
      <c r="D512" s="1"/>
      <c r="E512" s="1"/>
      <c r="F512" s="1"/>
      <c r="G512" s="1"/>
      <c r="H512" s="1"/>
      <c r="I512" s="1"/>
      <c r="J512" s="1"/>
    </row>
    <row r="513" spans="1:10" ht="14.25" customHeight="1">
      <c r="A513" s="1"/>
      <c r="B513" s="1"/>
      <c r="C513" s="1"/>
      <c r="D513" s="1"/>
      <c r="E513" s="1"/>
      <c r="F513" s="1"/>
      <c r="G513" s="1"/>
      <c r="H513" s="1"/>
      <c r="I513" s="1"/>
      <c r="J513" s="1"/>
    </row>
    <row r="514" spans="1:10" ht="14.25" customHeight="1">
      <c r="A514" s="1"/>
      <c r="B514" s="1"/>
      <c r="C514" s="1"/>
      <c r="D514" s="1"/>
      <c r="E514" s="1"/>
      <c r="F514" s="1"/>
      <c r="G514" s="1"/>
      <c r="H514" s="1"/>
      <c r="I514" s="1"/>
      <c r="J514" s="1"/>
    </row>
    <row r="515" spans="1:10" ht="14.25" customHeight="1">
      <c r="A515" s="1"/>
      <c r="B515" s="1"/>
      <c r="C515" s="1"/>
      <c r="D515" s="1"/>
      <c r="E515" s="1"/>
      <c r="F515" s="1"/>
      <c r="G515" s="1"/>
      <c r="H515" s="1"/>
      <c r="I515" s="1"/>
      <c r="J515" s="1"/>
    </row>
    <row r="516" spans="1:10" ht="14.25" customHeight="1">
      <c r="A516" s="1"/>
      <c r="B516" s="1"/>
      <c r="C516" s="1"/>
      <c r="D516" s="1"/>
      <c r="E516" s="1"/>
      <c r="F516" s="1"/>
      <c r="G516" s="1"/>
      <c r="H516" s="1"/>
      <c r="I516" s="1"/>
      <c r="J516" s="1"/>
    </row>
    <row r="517" spans="1:10" ht="14.25" customHeight="1">
      <c r="A517" s="1"/>
      <c r="B517" s="1"/>
      <c r="C517" s="1"/>
      <c r="D517" s="1"/>
      <c r="E517" s="1"/>
      <c r="F517" s="1"/>
      <c r="G517" s="1"/>
      <c r="H517" s="1"/>
      <c r="I517" s="1"/>
      <c r="J517" s="1"/>
    </row>
    <row r="518" spans="1:10" ht="14.25" customHeight="1">
      <c r="A518" s="1"/>
      <c r="B518" s="1"/>
      <c r="C518" s="1"/>
      <c r="D518" s="1"/>
      <c r="E518" s="1"/>
      <c r="F518" s="1"/>
      <c r="G518" s="1"/>
      <c r="H518" s="1"/>
      <c r="I518" s="1"/>
      <c r="J518" s="1"/>
    </row>
    <row r="519" spans="1:10" ht="14.25" customHeight="1">
      <c r="A519" s="1"/>
      <c r="B519" s="1"/>
      <c r="C519" s="1"/>
      <c r="D519" s="1"/>
      <c r="E519" s="1"/>
      <c r="F519" s="1"/>
      <c r="G519" s="1"/>
      <c r="H519" s="1"/>
      <c r="I519" s="1"/>
      <c r="J519" s="1"/>
    </row>
    <row r="520" spans="1:10" ht="14.25" customHeight="1">
      <c r="A520" s="1"/>
      <c r="B520" s="1"/>
      <c r="C520" s="1"/>
      <c r="D520" s="1"/>
      <c r="E520" s="1"/>
      <c r="F520" s="1"/>
      <c r="G520" s="1"/>
      <c r="H520" s="1"/>
      <c r="I520" s="1"/>
      <c r="J520" s="1"/>
    </row>
    <row r="521" spans="1:10" ht="14.25" customHeight="1">
      <c r="A521" s="1"/>
      <c r="B521" s="1"/>
      <c r="C521" s="1"/>
      <c r="D521" s="1"/>
      <c r="E521" s="1"/>
      <c r="F521" s="1"/>
      <c r="G521" s="1"/>
      <c r="H521" s="1"/>
      <c r="I521" s="1"/>
      <c r="J521" s="1"/>
    </row>
    <row r="522" spans="1:10" ht="14.25" customHeight="1">
      <c r="A522" s="1"/>
      <c r="B522" s="1"/>
      <c r="C522" s="1"/>
      <c r="D522" s="1"/>
      <c r="E522" s="1"/>
      <c r="F522" s="1"/>
      <c r="G522" s="1"/>
      <c r="H522" s="1"/>
      <c r="I522" s="1"/>
      <c r="J522" s="1"/>
    </row>
    <row r="523" spans="1:10" ht="14.25" customHeight="1">
      <c r="A523" s="1"/>
      <c r="B523" s="1"/>
      <c r="C523" s="1"/>
      <c r="D523" s="1"/>
      <c r="E523" s="1"/>
      <c r="F523" s="1"/>
      <c r="G523" s="1"/>
      <c r="H523" s="1"/>
      <c r="I523" s="1"/>
      <c r="J523" s="1"/>
    </row>
    <row r="524" spans="1:10" ht="14.25" customHeight="1">
      <c r="A524" s="1"/>
      <c r="B524" s="1"/>
      <c r="C524" s="1"/>
      <c r="D524" s="1"/>
      <c r="E524" s="1"/>
      <c r="F524" s="1"/>
      <c r="G524" s="1"/>
      <c r="H524" s="1"/>
      <c r="I524" s="1"/>
      <c r="J524" s="1"/>
    </row>
    <row r="525" spans="1:10" ht="14.25" customHeight="1">
      <c r="A525" s="1"/>
      <c r="B525" s="1"/>
      <c r="C525" s="1"/>
      <c r="D525" s="1"/>
      <c r="E525" s="1"/>
      <c r="F525" s="1"/>
      <c r="G525" s="1"/>
      <c r="H525" s="1"/>
      <c r="I525" s="1"/>
      <c r="J525" s="1"/>
    </row>
    <row r="526" spans="1:10" ht="14.25" customHeight="1">
      <c r="A526" s="1"/>
      <c r="B526" s="1"/>
      <c r="C526" s="1"/>
      <c r="D526" s="1"/>
      <c r="E526" s="1"/>
      <c r="F526" s="1"/>
      <c r="G526" s="1"/>
      <c r="H526" s="1"/>
      <c r="I526" s="1"/>
      <c r="J526" s="1"/>
    </row>
    <row r="527" spans="1:10" ht="14.25" customHeight="1">
      <c r="A527" s="1"/>
      <c r="B527" s="1"/>
      <c r="C527" s="1"/>
      <c r="D527" s="1"/>
      <c r="E527" s="1"/>
      <c r="F527" s="1"/>
      <c r="G527" s="1"/>
      <c r="H527" s="1"/>
      <c r="I527" s="1"/>
      <c r="J527" s="1"/>
    </row>
    <row r="528" spans="1:10" ht="14.25" customHeight="1">
      <c r="A528" s="1"/>
      <c r="B528" s="1"/>
      <c r="C528" s="1"/>
      <c r="D528" s="1"/>
      <c r="E528" s="1"/>
      <c r="F528" s="1"/>
      <c r="G528" s="1"/>
      <c r="H528" s="1"/>
      <c r="I528" s="1"/>
      <c r="J528" s="1"/>
    </row>
    <row r="529" spans="1:10" ht="14.25" customHeight="1">
      <c r="A529" s="1"/>
      <c r="B529" s="1"/>
      <c r="C529" s="1"/>
      <c r="D529" s="1"/>
      <c r="E529" s="1"/>
      <c r="F529" s="1"/>
      <c r="G529" s="1"/>
      <c r="H529" s="1"/>
      <c r="I529" s="1"/>
      <c r="J529" s="1"/>
    </row>
    <row r="530" spans="1:10" ht="14.25" customHeight="1">
      <c r="A530" s="1"/>
      <c r="B530" s="1"/>
      <c r="C530" s="1"/>
      <c r="D530" s="1"/>
      <c r="E530" s="1"/>
      <c r="F530" s="1"/>
      <c r="G530" s="1"/>
      <c r="H530" s="1"/>
      <c r="I530" s="1"/>
      <c r="J530" s="1"/>
    </row>
    <row r="531" spans="1:10" ht="14.25" customHeight="1">
      <c r="A531" s="1"/>
      <c r="B531" s="1"/>
      <c r="C531" s="1"/>
      <c r="D531" s="1"/>
      <c r="E531" s="1"/>
      <c r="F531" s="1"/>
      <c r="G531" s="1"/>
      <c r="H531" s="1"/>
      <c r="I531" s="1"/>
      <c r="J531" s="1"/>
    </row>
    <row r="532" spans="1:10" ht="14.25" customHeight="1">
      <c r="A532" s="1"/>
      <c r="B532" s="1"/>
      <c r="C532" s="1"/>
      <c r="D532" s="1"/>
      <c r="E532" s="1"/>
      <c r="F532" s="1"/>
      <c r="G532" s="1"/>
      <c r="H532" s="1"/>
      <c r="I532" s="1"/>
      <c r="J532" s="1"/>
    </row>
    <row r="533" spans="1:10" ht="14.25" customHeight="1">
      <c r="A533" s="1"/>
      <c r="B533" s="1"/>
      <c r="C533" s="1"/>
      <c r="D533" s="1"/>
      <c r="E533" s="1"/>
      <c r="F533" s="1"/>
      <c r="G533" s="1"/>
      <c r="H533" s="1"/>
      <c r="I533" s="1"/>
      <c r="J533" s="1"/>
    </row>
    <row r="534" spans="1:10" ht="14.25" customHeight="1">
      <c r="A534" s="1"/>
      <c r="B534" s="1"/>
      <c r="C534" s="1"/>
      <c r="D534" s="1"/>
      <c r="E534" s="1"/>
      <c r="F534" s="1"/>
      <c r="G534" s="1"/>
      <c r="H534" s="1"/>
      <c r="I534" s="1"/>
      <c r="J534" s="1"/>
    </row>
    <row r="535" spans="1:10" ht="14.25" customHeight="1">
      <c r="A535" s="1"/>
      <c r="B535" s="1"/>
      <c r="C535" s="1"/>
      <c r="D535" s="1"/>
      <c r="E535" s="1"/>
      <c r="F535" s="1"/>
      <c r="G535" s="1"/>
      <c r="H535" s="1"/>
      <c r="I535" s="1"/>
      <c r="J535" s="1"/>
    </row>
    <row r="536" spans="1:10" ht="14.25" customHeight="1">
      <c r="A536" s="1"/>
      <c r="B536" s="1"/>
      <c r="C536" s="1"/>
      <c r="D536" s="1"/>
      <c r="E536" s="1"/>
      <c r="F536" s="1"/>
      <c r="G536" s="1"/>
      <c r="H536" s="1"/>
      <c r="I536" s="1"/>
      <c r="J536" s="1"/>
    </row>
    <row r="537" spans="1:10" ht="14.25" customHeight="1">
      <c r="A537" s="1"/>
      <c r="B537" s="1"/>
      <c r="C537" s="1"/>
      <c r="D537" s="1"/>
      <c r="E537" s="1"/>
      <c r="F537" s="1"/>
      <c r="G537" s="1"/>
      <c r="H537" s="1"/>
      <c r="I537" s="1"/>
      <c r="J537" s="1"/>
    </row>
    <row r="538" spans="1:10" ht="14.25" customHeight="1">
      <c r="A538" s="1"/>
      <c r="B538" s="1"/>
      <c r="C538" s="1"/>
      <c r="D538" s="1"/>
      <c r="E538" s="1"/>
      <c r="F538" s="1"/>
      <c r="G538" s="1"/>
      <c r="H538" s="1"/>
      <c r="I538" s="1"/>
      <c r="J538" s="1"/>
    </row>
    <row r="539" spans="1:10" ht="14.25" customHeight="1">
      <c r="A539" s="1"/>
      <c r="B539" s="1"/>
      <c r="C539" s="1"/>
      <c r="D539" s="1"/>
      <c r="E539" s="1"/>
      <c r="F539" s="1"/>
      <c r="G539" s="1"/>
      <c r="H539" s="1"/>
      <c r="I539" s="1"/>
      <c r="J539" s="1"/>
    </row>
    <row r="540" spans="1:10" ht="14.25" customHeight="1">
      <c r="A540" s="1"/>
      <c r="B540" s="1"/>
      <c r="C540" s="1"/>
      <c r="D540" s="1"/>
      <c r="E540" s="1"/>
      <c r="F540" s="1"/>
      <c r="G540" s="1"/>
      <c r="H540" s="1"/>
      <c r="I540" s="1"/>
      <c r="J540" s="1"/>
    </row>
    <row r="541" spans="1:10" ht="14.25" customHeight="1">
      <c r="A541" s="1"/>
      <c r="B541" s="1"/>
      <c r="C541" s="1"/>
      <c r="D541" s="1"/>
      <c r="E541" s="1"/>
      <c r="F541" s="1"/>
      <c r="G541" s="1"/>
      <c r="H541" s="1"/>
      <c r="I541" s="1"/>
      <c r="J541" s="1"/>
    </row>
    <row r="542" spans="1:10" ht="14.25" customHeight="1">
      <c r="A542" s="1"/>
      <c r="B542" s="1"/>
      <c r="C542" s="1"/>
      <c r="D542" s="1"/>
      <c r="E542" s="1"/>
      <c r="F542" s="1"/>
      <c r="G542" s="1"/>
      <c r="H542" s="1"/>
      <c r="I542" s="1"/>
      <c r="J542" s="1"/>
    </row>
    <row r="543" spans="1:10" ht="14.25" customHeight="1">
      <c r="A543" s="1"/>
      <c r="B543" s="1"/>
      <c r="C543" s="1"/>
      <c r="D543" s="1"/>
      <c r="E543" s="1"/>
      <c r="F543" s="1"/>
      <c r="G543" s="1"/>
      <c r="H543" s="1"/>
      <c r="I543" s="1"/>
      <c r="J543" s="1"/>
    </row>
    <row r="544" spans="1:10" ht="14.25" customHeight="1">
      <c r="A544" s="1"/>
      <c r="B544" s="1"/>
      <c r="C544" s="1"/>
      <c r="D544" s="1"/>
      <c r="E544" s="1"/>
      <c r="F544" s="1"/>
      <c r="G544" s="1"/>
      <c r="H544" s="1"/>
      <c r="I544" s="1"/>
      <c r="J544" s="1"/>
    </row>
    <row r="545" spans="1:10" ht="14.25" customHeight="1">
      <c r="A545" s="1"/>
      <c r="B545" s="1"/>
      <c r="C545" s="1"/>
      <c r="D545" s="1"/>
      <c r="E545" s="1"/>
      <c r="F545" s="1"/>
      <c r="G545" s="1"/>
      <c r="H545" s="1"/>
      <c r="I545" s="1"/>
      <c r="J545" s="1"/>
    </row>
    <row r="546" spans="1:10" ht="14.25" customHeight="1">
      <c r="A546" s="1"/>
      <c r="B546" s="1"/>
      <c r="C546" s="1"/>
      <c r="D546" s="1"/>
      <c r="E546" s="1"/>
      <c r="F546" s="1"/>
      <c r="G546" s="1"/>
      <c r="H546" s="1"/>
      <c r="I546" s="1"/>
      <c r="J546" s="1"/>
    </row>
    <row r="547" spans="1:10" ht="14.25" customHeight="1">
      <c r="A547" s="1"/>
      <c r="B547" s="1"/>
      <c r="C547" s="1"/>
      <c r="D547" s="1"/>
      <c r="E547" s="1"/>
      <c r="F547" s="1"/>
      <c r="G547" s="1"/>
      <c r="H547" s="1"/>
      <c r="I547" s="1"/>
      <c r="J547" s="1"/>
    </row>
    <row r="548" spans="1:10" ht="14.25" customHeight="1">
      <c r="A548" s="1"/>
      <c r="B548" s="1"/>
      <c r="C548" s="1"/>
      <c r="D548" s="1"/>
      <c r="E548" s="1"/>
      <c r="F548" s="1"/>
      <c r="G548" s="1"/>
      <c r="H548" s="1"/>
      <c r="I548" s="1"/>
      <c r="J548" s="1"/>
    </row>
    <row r="549" spans="1:10" ht="14.25" customHeight="1">
      <c r="A549" s="1"/>
      <c r="B549" s="1"/>
      <c r="C549" s="1"/>
      <c r="D549" s="1"/>
      <c r="E549" s="1"/>
      <c r="F549" s="1"/>
      <c r="G549" s="1"/>
      <c r="H549" s="1"/>
      <c r="I549" s="1"/>
      <c r="J549" s="1"/>
    </row>
    <row r="550" spans="1:10" ht="14.25" customHeight="1">
      <c r="A550" s="1"/>
      <c r="B550" s="1"/>
      <c r="C550" s="1"/>
      <c r="D550" s="1"/>
      <c r="E550" s="1"/>
      <c r="F550" s="1"/>
      <c r="G550" s="1"/>
      <c r="H550" s="1"/>
      <c r="I550" s="1"/>
      <c r="J550" s="1"/>
    </row>
    <row r="551" spans="1:10" ht="14.25" customHeight="1">
      <c r="A551" s="1"/>
      <c r="B551" s="1"/>
      <c r="C551" s="1"/>
      <c r="D551" s="1"/>
      <c r="E551" s="1"/>
      <c r="F551" s="1"/>
      <c r="G551" s="1"/>
      <c r="H551" s="1"/>
      <c r="I551" s="1"/>
      <c r="J551" s="1"/>
    </row>
    <row r="552" spans="1:10" ht="14.25" customHeight="1">
      <c r="A552" s="1"/>
      <c r="B552" s="1"/>
      <c r="C552" s="1"/>
      <c r="D552" s="1"/>
      <c r="E552" s="1"/>
      <c r="F552" s="1"/>
      <c r="G552" s="1"/>
      <c r="H552" s="1"/>
      <c r="I552" s="1"/>
      <c r="J552" s="1"/>
    </row>
    <row r="553" spans="1:10" ht="14.25" customHeight="1">
      <c r="A553" s="1"/>
      <c r="B553" s="1"/>
      <c r="C553" s="1"/>
      <c r="D553" s="1"/>
      <c r="E553" s="1"/>
      <c r="F553" s="1"/>
      <c r="G553" s="1"/>
      <c r="H553" s="1"/>
      <c r="I553" s="1"/>
      <c r="J553" s="1"/>
    </row>
    <row r="554" spans="1:10" ht="14.25" customHeight="1">
      <c r="A554" s="1"/>
      <c r="B554" s="1"/>
      <c r="C554" s="1"/>
      <c r="D554" s="1"/>
      <c r="E554" s="1"/>
      <c r="F554" s="1"/>
      <c r="G554" s="1"/>
      <c r="H554" s="1"/>
      <c r="I554" s="1"/>
      <c r="J554" s="1"/>
    </row>
    <row r="555" spans="1:10" ht="14.25" customHeight="1">
      <c r="A555" s="1"/>
      <c r="B555" s="1"/>
      <c r="C555" s="1"/>
      <c r="D555" s="1"/>
      <c r="E555" s="1"/>
      <c r="F555" s="1"/>
      <c r="G555" s="1"/>
      <c r="H555" s="1"/>
      <c r="I555" s="1"/>
      <c r="J555" s="1"/>
    </row>
    <row r="556" spans="1:10" ht="14.25" customHeight="1">
      <c r="A556" s="1"/>
      <c r="B556" s="1"/>
      <c r="C556" s="1"/>
      <c r="D556" s="1"/>
      <c r="E556" s="1"/>
      <c r="F556" s="1"/>
      <c r="G556" s="1"/>
      <c r="H556" s="1"/>
      <c r="I556" s="1"/>
      <c r="J556" s="1"/>
    </row>
    <row r="557" spans="1:10" ht="14.25" customHeight="1">
      <c r="A557" s="1"/>
      <c r="B557" s="1"/>
      <c r="C557" s="1"/>
      <c r="D557" s="1"/>
      <c r="E557" s="1"/>
      <c r="F557" s="1"/>
      <c r="G557" s="1"/>
      <c r="H557" s="1"/>
      <c r="I557" s="1"/>
      <c r="J557" s="1"/>
    </row>
    <row r="558" spans="1:10" ht="14.25" customHeight="1">
      <c r="A558" s="1"/>
      <c r="B558" s="1"/>
      <c r="C558" s="1"/>
      <c r="D558" s="1"/>
      <c r="E558" s="1"/>
      <c r="F558" s="1"/>
      <c r="G558" s="1"/>
      <c r="H558" s="1"/>
      <c r="I558" s="1"/>
      <c r="J558" s="1"/>
    </row>
    <row r="559" spans="1:10" ht="14.25" customHeight="1">
      <c r="A559" s="1"/>
      <c r="B559" s="1"/>
      <c r="C559" s="1"/>
      <c r="D559" s="1"/>
      <c r="E559" s="1"/>
      <c r="F559" s="1"/>
      <c r="G559" s="1"/>
      <c r="H559" s="1"/>
      <c r="I559" s="1"/>
      <c r="J559" s="1"/>
    </row>
    <row r="560" spans="1:10" ht="14.25" customHeight="1">
      <c r="A560" s="1"/>
      <c r="B560" s="1"/>
      <c r="C560" s="1"/>
      <c r="D560" s="1"/>
      <c r="E560" s="1"/>
      <c r="F560" s="1"/>
      <c r="G560" s="1"/>
      <c r="H560" s="1"/>
      <c r="I560" s="1"/>
      <c r="J560" s="1"/>
    </row>
    <row r="561" spans="1:10" ht="14.25" customHeight="1">
      <c r="A561" s="1"/>
      <c r="B561" s="1"/>
      <c r="C561" s="1"/>
      <c r="D561" s="1"/>
      <c r="E561" s="1"/>
      <c r="F561" s="1"/>
      <c r="G561" s="1"/>
      <c r="H561" s="1"/>
      <c r="I561" s="1"/>
      <c r="J561" s="1"/>
    </row>
    <row r="562" spans="1:10" ht="14.25" customHeight="1">
      <c r="A562" s="1"/>
      <c r="B562" s="1"/>
      <c r="C562" s="1"/>
      <c r="D562" s="1"/>
      <c r="E562" s="1"/>
      <c r="F562" s="1"/>
      <c r="G562" s="1"/>
      <c r="H562" s="1"/>
      <c r="I562" s="1"/>
      <c r="J562" s="1"/>
    </row>
    <row r="563" spans="1:10" ht="14.25" customHeight="1">
      <c r="A563" s="1"/>
      <c r="B563" s="1"/>
      <c r="C563" s="1"/>
      <c r="D563" s="1"/>
      <c r="E563" s="1"/>
      <c r="F563" s="1"/>
      <c r="G563" s="1"/>
      <c r="H563" s="1"/>
      <c r="I563" s="1"/>
      <c r="J563" s="1"/>
    </row>
    <row r="564" spans="1:10" ht="14.25" customHeight="1">
      <c r="A564" s="1"/>
      <c r="B564" s="1"/>
      <c r="C564" s="1"/>
      <c r="D564" s="1"/>
      <c r="E564" s="1"/>
      <c r="F564" s="1"/>
      <c r="G564" s="1"/>
      <c r="H564" s="1"/>
      <c r="I564" s="1"/>
      <c r="J564" s="1"/>
    </row>
    <row r="565" spans="1:10" ht="14.25" customHeight="1">
      <c r="A565" s="1"/>
      <c r="B565" s="1"/>
      <c r="C565" s="1"/>
      <c r="D565" s="1"/>
      <c r="E565" s="1"/>
      <c r="F565" s="1"/>
      <c r="G565" s="1"/>
      <c r="H565" s="1"/>
      <c r="I565" s="1"/>
      <c r="J565" s="1"/>
    </row>
    <row r="566" spans="1:10" ht="14.25" customHeight="1">
      <c r="A566" s="1"/>
      <c r="B566" s="1"/>
      <c r="C566" s="1"/>
      <c r="D566" s="1"/>
      <c r="E566" s="1"/>
      <c r="F566" s="1"/>
      <c r="G566" s="1"/>
      <c r="H566" s="1"/>
      <c r="I566" s="1"/>
      <c r="J566" s="1"/>
    </row>
    <row r="567" spans="1:10" ht="14.25" customHeight="1">
      <c r="A567" s="1"/>
      <c r="B567" s="1"/>
      <c r="C567" s="1"/>
      <c r="D567" s="1"/>
      <c r="E567" s="1"/>
      <c r="F567" s="1"/>
      <c r="G567" s="1"/>
      <c r="H567" s="1"/>
      <c r="I567" s="1"/>
      <c r="J567" s="1"/>
    </row>
    <row r="568" spans="1:10" ht="14.25" customHeight="1">
      <c r="A568" s="1"/>
      <c r="B568" s="1"/>
      <c r="C568" s="1"/>
      <c r="D568" s="1"/>
      <c r="E568" s="1"/>
      <c r="F568" s="1"/>
      <c r="G568" s="1"/>
      <c r="H568" s="1"/>
      <c r="I568" s="1"/>
      <c r="J568" s="1"/>
    </row>
    <row r="569" spans="1:10" ht="14.25" customHeight="1">
      <c r="A569" s="1"/>
      <c r="B569" s="1"/>
      <c r="C569" s="1"/>
      <c r="D569" s="1"/>
      <c r="E569" s="1"/>
      <c r="F569" s="1"/>
      <c r="G569" s="1"/>
      <c r="H569" s="1"/>
      <c r="I569" s="1"/>
      <c r="J569" s="1"/>
    </row>
    <row r="570" spans="1:10" ht="14.25" customHeight="1">
      <c r="A570" s="1"/>
      <c r="B570" s="1"/>
      <c r="C570" s="1"/>
      <c r="D570" s="1"/>
      <c r="E570" s="1"/>
      <c r="F570" s="1"/>
      <c r="G570" s="1"/>
      <c r="H570" s="1"/>
      <c r="I570" s="1"/>
      <c r="J570" s="1"/>
    </row>
    <row r="571" spans="1:10" ht="14.25" customHeight="1">
      <c r="A571" s="1"/>
      <c r="B571" s="1"/>
      <c r="C571" s="1"/>
      <c r="D571" s="1"/>
      <c r="E571" s="1"/>
      <c r="F571" s="1"/>
      <c r="G571" s="1"/>
      <c r="H571" s="1"/>
      <c r="I571" s="1"/>
      <c r="J571" s="1"/>
    </row>
    <row r="572" spans="1:10" ht="14.25" customHeight="1">
      <c r="A572" s="1"/>
      <c r="B572" s="1"/>
      <c r="C572" s="1"/>
      <c r="D572" s="1"/>
      <c r="E572" s="1"/>
      <c r="F572" s="1"/>
      <c r="G572" s="1"/>
      <c r="H572" s="1"/>
      <c r="I572" s="1"/>
      <c r="J572" s="1"/>
    </row>
    <row r="573" spans="1:10" ht="14.25" customHeight="1">
      <c r="A573" s="1"/>
      <c r="B573" s="1"/>
      <c r="C573" s="1"/>
      <c r="D573" s="1"/>
      <c r="E573" s="1"/>
      <c r="F573" s="1"/>
      <c r="G573" s="1"/>
      <c r="H573" s="1"/>
      <c r="I573" s="1"/>
      <c r="J573" s="1"/>
    </row>
    <row r="574" spans="1:10" ht="14.25" customHeight="1">
      <c r="A574" s="1"/>
      <c r="B574" s="1"/>
      <c r="C574" s="1"/>
      <c r="D574" s="1"/>
      <c r="E574" s="1"/>
      <c r="F574" s="1"/>
      <c r="G574" s="1"/>
      <c r="H574" s="1"/>
      <c r="I574" s="1"/>
      <c r="J574" s="1"/>
    </row>
    <row r="575" spans="1:10" ht="14.25" customHeight="1">
      <c r="A575" s="1"/>
      <c r="B575" s="1"/>
      <c r="C575" s="1"/>
      <c r="D575" s="1"/>
      <c r="E575" s="1"/>
      <c r="F575" s="1"/>
      <c r="G575" s="1"/>
      <c r="H575" s="1"/>
      <c r="I575" s="1"/>
      <c r="J575" s="1"/>
    </row>
    <row r="576" spans="1:10" ht="14.25" customHeight="1">
      <c r="A576" s="1"/>
      <c r="B576" s="1"/>
      <c r="C576" s="1"/>
      <c r="D576" s="1"/>
      <c r="E576" s="1"/>
      <c r="F576" s="1"/>
      <c r="G576" s="1"/>
      <c r="H576" s="1"/>
      <c r="I576" s="1"/>
      <c r="J576" s="1"/>
    </row>
    <row r="577" spans="1:10" ht="14.25" customHeight="1">
      <c r="A577" s="1"/>
      <c r="B577" s="1"/>
      <c r="C577" s="1"/>
      <c r="D577" s="1"/>
      <c r="E577" s="1"/>
      <c r="F577" s="1"/>
      <c r="G577" s="1"/>
      <c r="H577" s="1"/>
      <c r="I577" s="1"/>
      <c r="J577" s="1"/>
    </row>
    <row r="578" spans="1:10" ht="14.25" customHeight="1">
      <c r="A578" s="1"/>
      <c r="B578" s="1"/>
      <c r="C578" s="1"/>
      <c r="D578" s="1"/>
      <c r="E578" s="1"/>
      <c r="F578" s="1"/>
      <c r="G578" s="1"/>
      <c r="H578" s="1"/>
      <c r="I578" s="1"/>
      <c r="J578" s="1"/>
    </row>
    <row r="579" spans="1:10" ht="14.25" customHeight="1">
      <c r="A579" s="1"/>
      <c r="B579" s="1"/>
      <c r="C579" s="1"/>
      <c r="D579" s="1"/>
      <c r="E579" s="1"/>
      <c r="F579" s="1"/>
      <c r="G579" s="1"/>
      <c r="H579" s="1"/>
      <c r="I579" s="1"/>
      <c r="J579" s="1"/>
    </row>
    <row r="580" spans="1:10" ht="14.25" customHeight="1">
      <c r="A580" s="1"/>
      <c r="B580" s="1"/>
      <c r="C580" s="1"/>
      <c r="D580" s="1"/>
      <c r="E580" s="1"/>
      <c r="F580" s="1"/>
      <c r="G580" s="1"/>
      <c r="H580" s="1"/>
      <c r="I580" s="1"/>
      <c r="J580" s="1"/>
    </row>
    <row r="581" spans="1:10" ht="14.25" customHeight="1">
      <c r="A581" s="1"/>
      <c r="B581" s="1"/>
      <c r="C581" s="1"/>
      <c r="D581" s="1"/>
      <c r="E581" s="1"/>
      <c r="F581" s="1"/>
      <c r="G581" s="1"/>
      <c r="H581" s="1"/>
      <c r="I581" s="1"/>
      <c r="J581" s="1"/>
    </row>
    <row r="582" spans="1:10" ht="14.25" customHeight="1">
      <c r="A582" s="1"/>
      <c r="B582" s="1"/>
      <c r="C582" s="1"/>
      <c r="D582" s="1"/>
      <c r="E582" s="1"/>
      <c r="F582" s="1"/>
      <c r="G582" s="1"/>
      <c r="H582" s="1"/>
      <c r="I582" s="1"/>
      <c r="J582" s="1"/>
    </row>
    <row r="583" spans="1:10" ht="14.25" customHeight="1">
      <c r="A583" s="1"/>
      <c r="B583" s="1"/>
      <c r="C583" s="1"/>
      <c r="D583" s="1"/>
      <c r="E583" s="1"/>
      <c r="F583" s="1"/>
      <c r="G583" s="1"/>
      <c r="H583" s="1"/>
      <c r="I583" s="1"/>
      <c r="J583" s="1"/>
    </row>
    <row r="584" spans="1:10" ht="14.25" customHeight="1">
      <c r="A584" s="1"/>
      <c r="B584" s="1"/>
      <c r="C584" s="1"/>
      <c r="D584" s="1"/>
      <c r="E584" s="1"/>
      <c r="F584" s="1"/>
      <c r="G584" s="1"/>
      <c r="H584" s="1"/>
      <c r="I584" s="1"/>
      <c r="J584" s="1"/>
    </row>
    <row r="585" spans="1:10" ht="14.25" customHeight="1">
      <c r="A585" s="1"/>
      <c r="B585" s="1"/>
      <c r="C585" s="1"/>
      <c r="D585" s="1"/>
      <c r="E585" s="1"/>
      <c r="F585" s="1"/>
      <c r="G585" s="1"/>
      <c r="H585" s="1"/>
      <c r="I585" s="1"/>
      <c r="J585" s="1"/>
    </row>
    <row r="586" spans="1:10" ht="14.25" customHeight="1">
      <c r="A586" s="1"/>
      <c r="B586" s="1"/>
      <c r="C586" s="1"/>
      <c r="D586" s="1"/>
      <c r="E586" s="1"/>
      <c r="F586" s="1"/>
      <c r="G586" s="1"/>
      <c r="H586" s="1"/>
      <c r="I586" s="1"/>
      <c r="J586" s="1"/>
    </row>
    <row r="587" spans="1:10" ht="14.25" customHeight="1">
      <c r="A587" s="1"/>
      <c r="B587" s="1"/>
      <c r="C587" s="1"/>
      <c r="D587" s="1"/>
      <c r="E587" s="1"/>
      <c r="F587" s="1"/>
      <c r="G587" s="1"/>
      <c r="H587" s="1"/>
      <c r="I587" s="1"/>
      <c r="J587" s="1"/>
    </row>
    <row r="588" spans="1:10" ht="14.25" customHeight="1">
      <c r="A588" s="1"/>
      <c r="B588" s="1"/>
      <c r="C588" s="1"/>
      <c r="D588" s="1"/>
      <c r="E588" s="1"/>
      <c r="F588" s="1"/>
      <c r="G588" s="1"/>
      <c r="H588" s="1"/>
      <c r="I588" s="1"/>
      <c r="J588" s="1"/>
    </row>
    <row r="589" spans="1:10" ht="14.25" customHeight="1">
      <c r="A589" s="1"/>
      <c r="B589" s="1"/>
      <c r="C589" s="1"/>
      <c r="D589" s="1"/>
      <c r="E589" s="1"/>
      <c r="F589" s="1"/>
      <c r="G589" s="1"/>
      <c r="H589" s="1"/>
      <c r="I589" s="1"/>
      <c r="J589" s="1"/>
    </row>
    <row r="590" spans="1:10" ht="14.25" customHeight="1">
      <c r="A590" s="1"/>
      <c r="B590" s="1"/>
      <c r="C590" s="1"/>
      <c r="D590" s="1"/>
      <c r="E590" s="1"/>
      <c r="F590" s="1"/>
      <c r="G590" s="1"/>
      <c r="H590" s="1"/>
      <c r="I590" s="1"/>
      <c r="J590" s="1"/>
    </row>
    <row r="591" spans="1:10" ht="14.25" customHeight="1">
      <c r="A591" s="1"/>
      <c r="B591" s="1"/>
      <c r="C591" s="1"/>
      <c r="D591" s="1"/>
      <c r="E591" s="1"/>
      <c r="F591" s="1"/>
      <c r="G591" s="1"/>
      <c r="H591" s="1"/>
      <c r="I591" s="1"/>
      <c r="J591" s="1"/>
    </row>
    <row r="592" spans="1:10" ht="14.25" customHeight="1">
      <c r="A592" s="1"/>
      <c r="B592" s="1"/>
      <c r="C592" s="1"/>
      <c r="D592" s="1"/>
      <c r="E592" s="1"/>
      <c r="F592" s="1"/>
      <c r="G592" s="1"/>
      <c r="H592" s="1"/>
      <c r="I592" s="1"/>
      <c r="J592" s="1"/>
    </row>
    <row r="593" spans="1:10" ht="14.25" customHeight="1">
      <c r="A593" s="1"/>
      <c r="B593" s="1"/>
      <c r="C593" s="1"/>
      <c r="D593" s="1"/>
      <c r="E593" s="1"/>
      <c r="F593" s="1"/>
      <c r="G593" s="1"/>
      <c r="H593" s="1"/>
      <c r="I593" s="1"/>
      <c r="J593" s="1"/>
    </row>
    <row r="594" spans="1:10" ht="14.25" customHeight="1">
      <c r="A594" s="1"/>
      <c r="B594" s="1"/>
      <c r="C594" s="1"/>
      <c r="D594" s="1"/>
      <c r="E594" s="1"/>
      <c r="F594" s="1"/>
      <c r="G594" s="1"/>
      <c r="H594" s="1"/>
      <c r="I594" s="1"/>
      <c r="J594" s="1"/>
    </row>
    <row r="595" spans="1:10" ht="14.25" customHeight="1">
      <c r="A595" s="1"/>
      <c r="B595" s="1"/>
      <c r="C595" s="1"/>
      <c r="D595" s="1"/>
      <c r="E595" s="1"/>
      <c r="F595" s="1"/>
      <c r="G595" s="1"/>
      <c r="H595" s="1"/>
      <c r="I595" s="1"/>
      <c r="J595" s="1"/>
    </row>
    <row r="596" spans="1:10" ht="14.25" customHeight="1">
      <c r="A596" s="1"/>
      <c r="B596" s="1"/>
      <c r="C596" s="1"/>
      <c r="D596" s="1"/>
      <c r="E596" s="1"/>
      <c r="F596" s="1"/>
      <c r="G596" s="1"/>
      <c r="H596" s="1"/>
      <c r="I596" s="1"/>
      <c r="J596" s="1"/>
    </row>
    <row r="597" spans="1:10" ht="14.25" customHeight="1">
      <c r="A597" s="1"/>
      <c r="B597" s="1"/>
      <c r="C597" s="1"/>
      <c r="D597" s="1"/>
      <c r="E597" s="1"/>
      <c r="F597" s="1"/>
      <c r="G597" s="1"/>
      <c r="H597" s="1"/>
      <c r="I597" s="1"/>
      <c r="J597" s="1"/>
    </row>
    <row r="598" spans="1:10" ht="14.25" customHeight="1">
      <c r="A598" s="1"/>
      <c r="B598" s="1"/>
      <c r="C598" s="1"/>
      <c r="D598" s="1"/>
      <c r="E598" s="1"/>
      <c r="F598" s="1"/>
      <c r="G598" s="1"/>
      <c r="H598" s="1"/>
      <c r="I598" s="1"/>
      <c r="J598" s="1"/>
    </row>
    <row r="599" spans="1:10" ht="14.25" customHeight="1">
      <c r="A599" s="1"/>
      <c r="B599" s="1"/>
      <c r="C599" s="1"/>
      <c r="D599" s="1"/>
      <c r="E599" s="1"/>
      <c r="F599" s="1"/>
      <c r="G599" s="1"/>
      <c r="H599" s="1"/>
      <c r="I599" s="1"/>
      <c r="J599" s="1"/>
    </row>
    <row r="600" spans="1:10" ht="14.25" customHeight="1">
      <c r="A600" s="1"/>
      <c r="B600" s="1"/>
      <c r="C600" s="1"/>
      <c r="D600" s="1"/>
      <c r="E600" s="1"/>
      <c r="F600" s="1"/>
      <c r="G600" s="1"/>
      <c r="H600" s="1"/>
      <c r="I600" s="1"/>
      <c r="J600" s="1"/>
    </row>
    <row r="601" spans="1:10" ht="14.25" customHeight="1">
      <c r="A601" s="1"/>
      <c r="B601" s="1"/>
      <c r="C601" s="1"/>
      <c r="D601" s="1"/>
      <c r="E601" s="1"/>
      <c r="F601" s="1"/>
      <c r="G601" s="1"/>
      <c r="H601" s="1"/>
      <c r="I601" s="1"/>
      <c r="J601" s="1"/>
    </row>
    <row r="602" spans="1:10" ht="14.25" customHeight="1">
      <c r="A602" s="1"/>
      <c r="B602" s="1"/>
      <c r="C602" s="1"/>
      <c r="D602" s="1"/>
      <c r="E602" s="1"/>
      <c r="F602" s="1"/>
      <c r="G602" s="1"/>
      <c r="H602" s="1"/>
      <c r="I602" s="1"/>
      <c r="J602" s="1"/>
    </row>
    <row r="603" spans="1:10" ht="14.25" customHeight="1">
      <c r="A603" s="1"/>
      <c r="B603" s="1"/>
      <c r="C603" s="1"/>
      <c r="D603" s="1"/>
      <c r="E603" s="1"/>
      <c r="F603" s="1"/>
      <c r="G603" s="1"/>
      <c r="H603" s="1"/>
      <c r="I603" s="1"/>
      <c r="J603" s="1"/>
    </row>
    <row r="604" spans="1:10" ht="14.25" customHeight="1">
      <c r="A604" s="1"/>
      <c r="B604" s="1"/>
      <c r="C604" s="1"/>
      <c r="D604" s="1"/>
      <c r="E604" s="1"/>
      <c r="F604" s="1"/>
      <c r="G604" s="1"/>
      <c r="H604" s="1"/>
      <c r="I604" s="1"/>
      <c r="J604" s="1"/>
    </row>
    <row r="605" spans="1:10" ht="14.25" customHeight="1">
      <c r="A605" s="1"/>
      <c r="B605" s="1"/>
      <c r="C605" s="1"/>
      <c r="D605" s="1"/>
      <c r="E605" s="1"/>
      <c r="F605" s="1"/>
      <c r="G605" s="1"/>
      <c r="H605" s="1"/>
      <c r="I605" s="1"/>
      <c r="J605" s="1"/>
    </row>
    <row r="606" spans="1:10" ht="14.25" customHeight="1">
      <c r="A606" s="1"/>
      <c r="B606" s="1"/>
      <c r="C606" s="1"/>
      <c r="D606" s="1"/>
      <c r="E606" s="1"/>
      <c r="F606" s="1"/>
      <c r="G606" s="1"/>
      <c r="H606" s="1"/>
      <c r="I606" s="1"/>
      <c r="J606" s="1"/>
    </row>
    <row r="607" spans="1:10" ht="14.25" customHeight="1">
      <c r="A607" s="1"/>
      <c r="B607" s="1"/>
      <c r="C607" s="1"/>
      <c r="D607" s="1"/>
      <c r="E607" s="1"/>
      <c r="F607" s="1"/>
      <c r="G607" s="1"/>
      <c r="H607" s="1"/>
      <c r="I607" s="1"/>
      <c r="J607" s="1"/>
    </row>
    <row r="608" spans="1:10" ht="14.25" customHeight="1">
      <c r="A608" s="1"/>
      <c r="B608" s="1"/>
      <c r="C608" s="1"/>
      <c r="D608" s="1"/>
      <c r="E608" s="1"/>
      <c r="F608" s="1"/>
      <c r="G608" s="1"/>
      <c r="H608" s="1"/>
      <c r="I608" s="1"/>
      <c r="J608" s="1"/>
    </row>
    <row r="609" spans="1:10" ht="14.25" customHeight="1">
      <c r="A609" s="1"/>
      <c r="B609" s="1"/>
      <c r="C609" s="1"/>
      <c r="D609" s="1"/>
      <c r="E609" s="1"/>
      <c r="F609" s="1"/>
      <c r="G609" s="1"/>
      <c r="H609" s="1"/>
      <c r="I609" s="1"/>
      <c r="J609" s="1"/>
    </row>
    <row r="610" spans="1:10" ht="14.25" customHeight="1">
      <c r="A610" s="1"/>
      <c r="B610" s="1"/>
      <c r="C610" s="1"/>
      <c r="D610" s="1"/>
      <c r="E610" s="1"/>
      <c r="F610" s="1"/>
      <c r="G610" s="1"/>
      <c r="H610" s="1"/>
      <c r="I610" s="1"/>
      <c r="J610" s="1"/>
    </row>
    <row r="611" spans="1:10" ht="14.25" customHeight="1">
      <c r="A611" s="1"/>
      <c r="B611" s="1"/>
      <c r="C611" s="1"/>
      <c r="D611" s="1"/>
      <c r="E611" s="1"/>
      <c r="F611" s="1"/>
      <c r="G611" s="1"/>
      <c r="H611" s="1"/>
      <c r="I611" s="1"/>
      <c r="J611" s="1"/>
    </row>
    <row r="612" spans="1:10" ht="14.25" customHeight="1">
      <c r="A612" s="1"/>
      <c r="B612" s="1"/>
      <c r="C612" s="1"/>
      <c r="D612" s="1"/>
      <c r="E612" s="1"/>
      <c r="F612" s="1"/>
      <c r="G612" s="1"/>
      <c r="H612" s="1"/>
      <c r="I612" s="1"/>
      <c r="J612" s="1"/>
    </row>
    <row r="613" spans="1:10" ht="14.25" customHeight="1">
      <c r="A613" s="1"/>
      <c r="B613" s="1"/>
      <c r="C613" s="1"/>
      <c r="D613" s="1"/>
      <c r="E613" s="1"/>
      <c r="F613" s="1"/>
      <c r="G613" s="1"/>
      <c r="H613" s="1"/>
      <c r="I613" s="1"/>
      <c r="J613" s="1"/>
    </row>
    <row r="614" spans="1:10" ht="14.25" customHeight="1">
      <c r="A614" s="1"/>
      <c r="B614" s="1"/>
      <c r="C614" s="1"/>
      <c r="D614" s="1"/>
      <c r="E614" s="1"/>
      <c r="F614" s="1"/>
      <c r="G614" s="1"/>
      <c r="H614" s="1"/>
      <c r="I614" s="1"/>
      <c r="J614" s="1"/>
    </row>
    <row r="615" spans="1:10" ht="14.25" customHeight="1">
      <c r="A615" s="1"/>
      <c r="B615" s="1"/>
      <c r="C615" s="1"/>
      <c r="D615" s="1"/>
      <c r="E615" s="1"/>
      <c r="F615" s="1"/>
      <c r="G615" s="1"/>
      <c r="H615" s="1"/>
      <c r="I615" s="1"/>
      <c r="J615" s="1"/>
    </row>
    <row r="616" spans="1:10" ht="14.25" customHeight="1">
      <c r="A616" s="1"/>
      <c r="B616" s="1"/>
      <c r="C616" s="1"/>
      <c r="D616" s="1"/>
      <c r="E616" s="1"/>
      <c r="F616" s="1"/>
      <c r="G616" s="1"/>
      <c r="H616" s="1"/>
      <c r="I616" s="1"/>
      <c r="J616" s="1"/>
    </row>
    <row r="617" spans="1:10" ht="14.25" customHeight="1">
      <c r="A617" s="1"/>
      <c r="B617" s="1"/>
      <c r="C617" s="1"/>
      <c r="D617" s="1"/>
      <c r="E617" s="1"/>
      <c r="F617" s="1"/>
      <c r="G617" s="1"/>
      <c r="H617" s="1"/>
      <c r="I617" s="1"/>
      <c r="J617" s="1"/>
    </row>
    <row r="618" spans="1:10" ht="14.25" customHeight="1">
      <c r="A618" s="1"/>
      <c r="B618" s="1"/>
      <c r="C618" s="1"/>
      <c r="D618" s="1"/>
      <c r="E618" s="1"/>
      <c r="F618" s="1"/>
      <c r="G618" s="1"/>
      <c r="H618" s="1"/>
      <c r="I618" s="1"/>
      <c r="J618" s="1"/>
    </row>
    <row r="619" spans="1:10" ht="14.25" customHeight="1">
      <c r="A619" s="1"/>
      <c r="B619" s="1"/>
      <c r="C619" s="1"/>
      <c r="D619" s="1"/>
      <c r="E619" s="1"/>
      <c r="F619" s="1"/>
      <c r="G619" s="1"/>
      <c r="H619" s="1"/>
      <c r="I619" s="1"/>
      <c r="J619" s="1"/>
    </row>
    <row r="620" spans="1:10" ht="14.25" customHeight="1">
      <c r="A620" s="1"/>
      <c r="B620" s="1"/>
      <c r="C620" s="1"/>
      <c r="D620" s="1"/>
      <c r="E620" s="1"/>
      <c r="F620" s="1"/>
      <c r="G620" s="1"/>
      <c r="H620" s="1"/>
      <c r="I620" s="1"/>
      <c r="J620" s="1"/>
    </row>
    <row r="621" spans="1:10" ht="14.25" customHeight="1">
      <c r="A621" s="1"/>
      <c r="B621" s="1"/>
      <c r="C621" s="1"/>
      <c r="D621" s="1"/>
      <c r="E621" s="1"/>
      <c r="F621" s="1"/>
      <c r="G621" s="1"/>
      <c r="H621" s="1"/>
      <c r="I621" s="1"/>
      <c r="J621" s="1"/>
    </row>
    <row r="622" spans="1:10" ht="14.25" customHeight="1">
      <c r="A622" s="1"/>
      <c r="B622" s="1"/>
      <c r="C622" s="1"/>
      <c r="D622" s="1"/>
      <c r="E622" s="1"/>
      <c r="F622" s="1"/>
      <c r="G622" s="1"/>
      <c r="H622" s="1"/>
      <c r="I622" s="1"/>
      <c r="J622" s="1"/>
    </row>
    <row r="623" spans="1:10" ht="14.25" customHeight="1">
      <c r="A623" s="1"/>
      <c r="B623" s="1"/>
      <c r="C623" s="1"/>
      <c r="D623" s="1"/>
      <c r="E623" s="1"/>
      <c r="F623" s="1"/>
      <c r="G623" s="1"/>
      <c r="H623" s="1"/>
      <c r="I623" s="1"/>
      <c r="J623" s="1"/>
    </row>
    <row r="624" spans="1:10" ht="14.25" customHeight="1">
      <c r="A624" s="1"/>
      <c r="B624" s="1"/>
      <c r="C624" s="1"/>
      <c r="D624" s="1"/>
      <c r="E624" s="1"/>
      <c r="F624" s="1"/>
      <c r="G624" s="1"/>
      <c r="H624" s="1"/>
      <c r="I624" s="1"/>
      <c r="J624" s="1"/>
    </row>
    <row r="625" spans="1:10" ht="14.25" customHeight="1">
      <c r="A625" s="1"/>
      <c r="B625" s="1"/>
      <c r="C625" s="1"/>
      <c r="D625" s="1"/>
      <c r="E625" s="1"/>
      <c r="F625" s="1"/>
      <c r="G625" s="1"/>
      <c r="H625" s="1"/>
      <c r="I625" s="1"/>
      <c r="J625" s="1"/>
    </row>
    <row r="626" spans="1:10" ht="14.25" customHeight="1">
      <c r="A626" s="1"/>
      <c r="B626" s="1"/>
      <c r="C626" s="1"/>
      <c r="D626" s="1"/>
      <c r="E626" s="1"/>
      <c r="F626" s="1"/>
      <c r="G626" s="1"/>
      <c r="H626" s="1"/>
      <c r="I626" s="1"/>
      <c r="J626" s="1"/>
    </row>
    <row r="627" spans="1:10" ht="14.25" customHeight="1">
      <c r="A627" s="1"/>
      <c r="B627" s="1"/>
      <c r="C627" s="1"/>
      <c r="D627" s="1"/>
      <c r="E627" s="1"/>
      <c r="F627" s="1"/>
      <c r="G627" s="1"/>
      <c r="H627" s="1"/>
      <c r="I627" s="1"/>
      <c r="J627" s="1"/>
    </row>
    <row r="628" spans="1:10" ht="14.25" customHeight="1">
      <c r="A628" s="1"/>
      <c r="B628" s="1"/>
      <c r="C628" s="1"/>
      <c r="D628" s="1"/>
      <c r="E628" s="1"/>
      <c r="F628" s="1"/>
      <c r="G628" s="1"/>
      <c r="H628" s="1"/>
      <c r="I628" s="1"/>
      <c r="J628" s="1"/>
    </row>
    <row r="629" spans="1:10" ht="14.25" customHeight="1">
      <c r="A629" s="1"/>
      <c r="B629" s="1"/>
      <c r="C629" s="1"/>
      <c r="D629" s="1"/>
      <c r="E629" s="1"/>
      <c r="F629" s="1"/>
      <c r="G629" s="1"/>
      <c r="H629" s="1"/>
      <c r="I629" s="1"/>
      <c r="J629" s="1"/>
    </row>
    <row r="630" spans="1:10" ht="14.25" customHeight="1">
      <c r="A630" s="1"/>
      <c r="B630" s="1"/>
      <c r="C630" s="1"/>
      <c r="D630" s="1"/>
      <c r="E630" s="1"/>
      <c r="F630" s="1"/>
      <c r="G630" s="1"/>
      <c r="H630" s="1"/>
      <c r="I630" s="1"/>
      <c r="J630" s="1"/>
    </row>
    <row r="631" spans="1:10" ht="14.25" customHeight="1">
      <c r="A631" s="1"/>
      <c r="B631" s="1"/>
      <c r="C631" s="1"/>
      <c r="D631" s="1"/>
      <c r="E631" s="1"/>
      <c r="F631" s="1"/>
      <c r="G631" s="1"/>
      <c r="H631" s="1"/>
      <c r="I631" s="1"/>
      <c r="J631" s="1"/>
    </row>
    <row r="632" spans="1:10" ht="14.25" customHeight="1">
      <c r="A632" s="1"/>
      <c r="B632" s="1"/>
      <c r="C632" s="1"/>
      <c r="D632" s="1"/>
      <c r="E632" s="1"/>
      <c r="F632" s="1"/>
      <c r="G632" s="1"/>
      <c r="H632" s="1"/>
      <c r="I632" s="1"/>
      <c r="J632" s="1"/>
    </row>
    <row r="633" spans="1:10" ht="14.25" customHeight="1">
      <c r="A633" s="1"/>
      <c r="B633" s="1"/>
      <c r="C633" s="1"/>
      <c r="D633" s="1"/>
      <c r="E633" s="1"/>
      <c r="F633" s="1"/>
      <c r="G633" s="1"/>
      <c r="H633" s="1"/>
      <c r="I633" s="1"/>
      <c r="J633" s="1"/>
    </row>
    <row r="634" spans="1:10" ht="14.25" customHeight="1">
      <c r="A634" s="1"/>
      <c r="B634" s="1"/>
      <c r="C634" s="1"/>
      <c r="D634" s="1"/>
      <c r="E634" s="1"/>
      <c r="F634" s="1"/>
      <c r="G634" s="1"/>
      <c r="H634" s="1"/>
      <c r="I634" s="1"/>
      <c r="J634" s="1"/>
    </row>
    <row r="635" spans="1:10" ht="14.25" customHeight="1">
      <c r="A635" s="1"/>
      <c r="B635" s="1"/>
      <c r="C635" s="1"/>
      <c r="D635" s="1"/>
      <c r="E635" s="1"/>
      <c r="F635" s="1"/>
      <c r="G635" s="1"/>
      <c r="H635" s="1"/>
      <c r="I635" s="1"/>
      <c r="J635" s="1"/>
    </row>
    <row r="636" spans="1:10" ht="14.25" customHeight="1">
      <c r="A636" s="1"/>
      <c r="B636" s="1"/>
      <c r="C636" s="1"/>
      <c r="D636" s="1"/>
      <c r="E636" s="1"/>
      <c r="F636" s="1"/>
      <c r="G636" s="1"/>
      <c r="H636" s="1"/>
      <c r="I636" s="1"/>
      <c r="J636" s="1"/>
    </row>
    <row r="637" spans="1:10" ht="14.25" customHeight="1">
      <c r="A637" s="1"/>
      <c r="B637" s="1"/>
      <c r="C637" s="1"/>
      <c r="D637" s="1"/>
      <c r="E637" s="1"/>
      <c r="F637" s="1"/>
      <c r="G637" s="1"/>
      <c r="H637" s="1"/>
      <c r="I637" s="1"/>
      <c r="J637" s="1"/>
    </row>
    <row r="638" spans="1:10" ht="14.25" customHeight="1">
      <c r="A638" s="1"/>
      <c r="B638" s="1"/>
      <c r="C638" s="1"/>
      <c r="D638" s="1"/>
      <c r="E638" s="1"/>
      <c r="F638" s="1"/>
      <c r="G638" s="1"/>
      <c r="H638" s="1"/>
      <c r="I638" s="1"/>
      <c r="J638" s="1"/>
    </row>
    <row r="639" spans="1:10" ht="14.25" customHeight="1">
      <c r="A639" s="1"/>
      <c r="B639" s="1"/>
      <c r="C639" s="1"/>
      <c r="D639" s="1"/>
      <c r="E639" s="1"/>
      <c r="F639" s="1"/>
      <c r="G639" s="1"/>
      <c r="H639" s="1"/>
      <c r="I639" s="1"/>
      <c r="J639" s="1"/>
    </row>
    <row r="640" spans="1:10" ht="14.25" customHeight="1">
      <c r="A640" s="1"/>
      <c r="B640" s="1"/>
      <c r="C640" s="1"/>
      <c r="D640" s="1"/>
      <c r="E640" s="1"/>
      <c r="F640" s="1"/>
      <c r="G640" s="1"/>
      <c r="H640" s="1"/>
      <c r="I640" s="1"/>
      <c r="J640" s="1"/>
    </row>
    <row r="641" spans="1:10" ht="14.25" customHeight="1">
      <c r="A641" s="1"/>
      <c r="B641" s="1"/>
      <c r="C641" s="1"/>
      <c r="D641" s="1"/>
      <c r="E641" s="1"/>
      <c r="F641" s="1"/>
      <c r="G641" s="1"/>
      <c r="H641" s="1"/>
      <c r="I641" s="1"/>
      <c r="J641" s="1"/>
    </row>
    <row r="642" spans="1:10" ht="14.25" customHeight="1">
      <c r="A642" s="1"/>
      <c r="B642" s="1"/>
      <c r="C642" s="1"/>
      <c r="D642" s="1"/>
      <c r="E642" s="1"/>
      <c r="F642" s="1"/>
      <c r="G642" s="1"/>
      <c r="H642" s="1"/>
      <c r="I642" s="1"/>
      <c r="J642" s="1"/>
    </row>
    <row r="643" spans="1:10" ht="14.25" customHeight="1">
      <c r="A643" s="1"/>
      <c r="B643" s="1"/>
      <c r="C643" s="1"/>
      <c r="D643" s="1"/>
      <c r="E643" s="1"/>
      <c r="F643" s="1"/>
      <c r="G643" s="1"/>
      <c r="H643" s="1"/>
      <c r="I643" s="1"/>
      <c r="J643" s="1"/>
    </row>
    <row r="644" spans="1:10" ht="14.25" customHeight="1">
      <c r="A644" s="1"/>
      <c r="B644" s="1"/>
      <c r="C644" s="1"/>
      <c r="D644" s="1"/>
      <c r="E644" s="1"/>
      <c r="F644" s="1"/>
      <c r="G644" s="1"/>
      <c r="H644" s="1"/>
      <c r="I644" s="1"/>
      <c r="J644" s="1"/>
    </row>
    <row r="645" spans="1:10" ht="14.25" customHeight="1">
      <c r="A645" s="1"/>
      <c r="B645" s="1"/>
      <c r="C645" s="1"/>
      <c r="D645" s="1"/>
      <c r="E645" s="1"/>
      <c r="F645" s="1"/>
      <c r="G645" s="1"/>
      <c r="H645" s="1"/>
      <c r="I645" s="1"/>
      <c r="J645" s="1"/>
    </row>
    <row r="646" spans="1:10" ht="14.25" customHeight="1">
      <c r="A646" s="1"/>
      <c r="B646" s="1"/>
      <c r="C646" s="1"/>
      <c r="D646" s="1"/>
      <c r="E646" s="1"/>
      <c r="F646" s="1"/>
      <c r="G646" s="1"/>
      <c r="H646" s="1"/>
      <c r="I646" s="1"/>
      <c r="J646" s="1"/>
    </row>
    <row r="647" spans="1:10" ht="14.25" customHeight="1">
      <c r="A647" s="1"/>
      <c r="B647" s="1"/>
      <c r="C647" s="1"/>
      <c r="D647" s="1"/>
      <c r="E647" s="1"/>
      <c r="F647" s="1"/>
      <c r="G647" s="1"/>
      <c r="H647" s="1"/>
      <c r="I647" s="1"/>
      <c r="J647" s="1"/>
    </row>
    <row r="648" spans="1:10" ht="14.25" customHeight="1">
      <c r="A648" s="1"/>
      <c r="B648" s="1"/>
      <c r="C648" s="1"/>
      <c r="D648" s="1"/>
      <c r="E648" s="1"/>
      <c r="F648" s="1"/>
      <c r="G648" s="1"/>
      <c r="H648" s="1"/>
      <c r="I648" s="1"/>
      <c r="J648" s="1"/>
    </row>
    <row r="649" spans="1:10" ht="14.25" customHeight="1">
      <c r="A649" s="1"/>
      <c r="B649" s="1"/>
      <c r="C649" s="1"/>
      <c r="D649" s="1"/>
      <c r="E649" s="1"/>
      <c r="F649" s="1"/>
      <c r="G649" s="1"/>
      <c r="H649" s="1"/>
      <c r="I649" s="1"/>
      <c r="J649" s="1"/>
    </row>
    <row r="650" spans="1:10" ht="14.25" customHeight="1">
      <c r="A650" s="1"/>
      <c r="B650" s="1"/>
      <c r="C650" s="1"/>
      <c r="D650" s="1"/>
      <c r="E650" s="1"/>
      <c r="F650" s="1"/>
      <c r="G650" s="1"/>
      <c r="H650" s="1"/>
      <c r="I650" s="1"/>
      <c r="J650" s="1"/>
    </row>
    <row r="651" spans="1:10" ht="14.25" customHeight="1">
      <c r="A651" s="1"/>
      <c r="B651" s="1"/>
      <c r="C651" s="1"/>
      <c r="D651" s="1"/>
      <c r="E651" s="1"/>
      <c r="F651" s="1"/>
      <c r="G651" s="1"/>
      <c r="H651" s="1"/>
      <c r="I651" s="1"/>
      <c r="J651" s="1"/>
    </row>
    <row r="652" spans="1:10" ht="14.25" customHeight="1">
      <c r="A652" s="1"/>
      <c r="B652" s="1"/>
      <c r="C652" s="1"/>
      <c r="D652" s="1"/>
      <c r="E652" s="1"/>
      <c r="F652" s="1"/>
      <c r="G652" s="1"/>
      <c r="H652" s="1"/>
      <c r="I652" s="1"/>
      <c r="J652" s="1"/>
    </row>
    <row r="653" spans="1:10" ht="14.25" customHeight="1">
      <c r="A653" s="1"/>
      <c r="B653" s="1"/>
      <c r="C653" s="1"/>
      <c r="D653" s="1"/>
      <c r="E653" s="1"/>
      <c r="F653" s="1"/>
      <c r="G653" s="1"/>
      <c r="H653" s="1"/>
      <c r="I653" s="1"/>
      <c r="J653" s="1"/>
    </row>
    <row r="654" spans="1:10" ht="14.25" customHeight="1">
      <c r="A654" s="1"/>
      <c r="B654" s="1"/>
      <c r="C654" s="1"/>
      <c r="D654" s="1"/>
      <c r="E654" s="1"/>
      <c r="F654" s="1"/>
      <c r="G654" s="1"/>
      <c r="H654" s="1"/>
      <c r="I654" s="1"/>
      <c r="J654" s="1"/>
    </row>
    <row r="655" spans="1:10" ht="14.25" customHeight="1">
      <c r="A655" s="1"/>
      <c r="B655" s="1"/>
      <c r="C655" s="1"/>
      <c r="D655" s="1"/>
      <c r="E655" s="1"/>
      <c r="F655" s="1"/>
      <c r="G655" s="1"/>
      <c r="H655" s="1"/>
      <c r="I655" s="1"/>
      <c r="J655" s="1"/>
    </row>
    <row r="656" spans="1:10" ht="14.25" customHeight="1">
      <c r="A656" s="1"/>
      <c r="B656" s="1"/>
      <c r="C656" s="1"/>
      <c r="D656" s="1"/>
      <c r="E656" s="1"/>
      <c r="F656" s="1"/>
      <c r="G656" s="1"/>
      <c r="H656" s="1"/>
      <c r="I656" s="1"/>
      <c r="J656" s="1"/>
    </row>
    <row r="657" spans="1:10" ht="14.25" customHeight="1">
      <c r="A657" s="1"/>
      <c r="B657" s="1"/>
      <c r="C657" s="1"/>
      <c r="D657" s="1"/>
      <c r="E657" s="1"/>
      <c r="F657" s="1"/>
      <c r="G657" s="1"/>
      <c r="H657" s="1"/>
      <c r="I657" s="1"/>
      <c r="J657" s="1"/>
    </row>
    <row r="658" spans="1:10" ht="14.25" customHeight="1">
      <c r="A658" s="1"/>
      <c r="B658" s="1"/>
      <c r="C658" s="1"/>
      <c r="D658" s="1"/>
      <c r="E658" s="1"/>
      <c r="F658" s="1"/>
      <c r="G658" s="1"/>
      <c r="H658" s="1"/>
      <c r="I658" s="1"/>
      <c r="J658" s="1"/>
    </row>
    <row r="659" spans="1:10" ht="14.25" customHeight="1">
      <c r="A659" s="1"/>
      <c r="B659" s="1"/>
      <c r="C659" s="1"/>
      <c r="D659" s="1"/>
      <c r="E659" s="1"/>
      <c r="F659" s="1"/>
      <c r="G659" s="1"/>
      <c r="H659" s="1"/>
      <c r="I659" s="1"/>
      <c r="J659" s="1"/>
    </row>
    <row r="660" spans="1:10" ht="14.25" customHeight="1">
      <c r="A660" s="1"/>
      <c r="B660" s="1"/>
      <c r="C660" s="1"/>
      <c r="D660" s="1"/>
      <c r="E660" s="1"/>
      <c r="F660" s="1"/>
      <c r="G660" s="1"/>
      <c r="H660" s="1"/>
      <c r="I660" s="1"/>
      <c r="J660" s="1"/>
    </row>
    <row r="661" spans="1:10" ht="14.25" customHeight="1">
      <c r="A661" s="1"/>
      <c r="B661" s="1"/>
      <c r="C661" s="1"/>
      <c r="D661" s="1"/>
      <c r="E661" s="1"/>
      <c r="F661" s="1"/>
      <c r="G661" s="1"/>
      <c r="H661" s="1"/>
      <c r="I661" s="1"/>
      <c r="J661" s="1"/>
    </row>
    <row r="662" spans="1:10" ht="14.25" customHeight="1">
      <c r="A662" s="1"/>
      <c r="B662" s="1"/>
      <c r="C662" s="1"/>
      <c r="D662" s="1"/>
      <c r="E662" s="1"/>
      <c r="F662" s="1"/>
      <c r="G662" s="1"/>
      <c r="H662" s="1"/>
      <c r="I662" s="1"/>
      <c r="J662" s="1"/>
    </row>
    <row r="663" spans="1:10" ht="14.25" customHeight="1">
      <c r="A663" s="1"/>
      <c r="B663" s="1"/>
      <c r="C663" s="1"/>
      <c r="D663" s="1"/>
      <c r="E663" s="1"/>
      <c r="F663" s="1"/>
      <c r="G663" s="1"/>
      <c r="H663" s="1"/>
      <c r="I663" s="1"/>
      <c r="J663" s="1"/>
    </row>
    <row r="664" spans="1:10" ht="14.25" customHeight="1">
      <c r="A664" s="1"/>
      <c r="B664" s="1"/>
      <c r="C664" s="1"/>
      <c r="D664" s="1"/>
      <c r="E664" s="1"/>
      <c r="F664" s="1"/>
      <c r="G664" s="1"/>
      <c r="H664" s="1"/>
      <c r="I664" s="1"/>
      <c r="J664" s="1"/>
    </row>
    <row r="665" spans="1:10" ht="14.25" customHeight="1">
      <c r="A665" s="1"/>
      <c r="B665" s="1"/>
      <c r="C665" s="1"/>
      <c r="D665" s="1"/>
      <c r="E665" s="1"/>
      <c r="F665" s="1"/>
      <c r="G665" s="1"/>
      <c r="H665" s="1"/>
      <c r="I665" s="1"/>
      <c r="J665" s="1"/>
    </row>
    <row r="666" spans="1:10" ht="14.25" customHeight="1">
      <c r="A666" s="1"/>
      <c r="B666" s="1"/>
      <c r="C666" s="1"/>
      <c r="D666" s="1"/>
      <c r="E666" s="1"/>
      <c r="F666" s="1"/>
      <c r="G666" s="1"/>
      <c r="H666" s="1"/>
      <c r="I666" s="1"/>
      <c r="J666" s="1"/>
    </row>
    <row r="667" spans="1:10" ht="14.25" customHeight="1">
      <c r="A667" s="1"/>
      <c r="B667" s="1"/>
      <c r="C667" s="1"/>
      <c r="D667" s="1"/>
      <c r="E667" s="1"/>
      <c r="F667" s="1"/>
      <c r="G667" s="1"/>
      <c r="H667" s="1"/>
      <c r="I667" s="1"/>
      <c r="J667" s="1"/>
    </row>
    <row r="668" spans="1:10" ht="14.25" customHeight="1">
      <c r="A668" s="1"/>
      <c r="B668" s="1"/>
      <c r="C668" s="1"/>
      <c r="D668" s="1"/>
      <c r="E668" s="1"/>
      <c r="F668" s="1"/>
      <c r="G668" s="1"/>
      <c r="H668" s="1"/>
      <c r="I668" s="1"/>
      <c r="J668" s="1"/>
    </row>
    <row r="669" spans="1:10" ht="14.25" customHeight="1">
      <c r="A669" s="1"/>
      <c r="B669" s="1"/>
      <c r="C669" s="1"/>
      <c r="D669" s="1"/>
      <c r="E669" s="1"/>
      <c r="F669" s="1"/>
      <c r="G669" s="1"/>
      <c r="H669" s="1"/>
      <c r="I669" s="1"/>
      <c r="J669" s="1"/>
    </row>
    <row r="670" spans="1:10" ht="14.25" customHeight="1">
      <c r="A670" s="1"/>
      <c r="B670" s="1"/>
      <c r="C670" s="1"/>
      <c r="D670" s="1"/>
      <c r="E670" s="1"/>
      <c r="F670" s="1"/>
      <c r="G670" s="1"/>
      <c r="H670" s="1"/>
      <c r="I670" s="1"/>
      <c r="J670" s="1"/>
    </row>
    <row r="671" spans="1:10" ht="14.25" customHeight="1">
      <c r="A671" s="1"/>
      <c r="B671" s="1"/>
      <c r="C671" s="1"/>
      <c r="D671" s="1"/>
      <c r="E671" s="1"/>
      <c r="F671" s="1"/>
      <c r="G671" s="1"/>
      <c r="H671" s="1"/>
      <c r="I671" s="1"/>
      <c r="J671" s="1"/>
    </row>
    <row r="672" spans="1:10" ht="14.25" customHeight="1">
      <c r="A672" s="1"/>
      <c r="B672" s="1"/>
      <c r="C672" s="1"/>
      <c r="D672" s="1"/>
      <c r="E672" s="1"/>
      <c r="F672" s="1"/>
      <c r="G672" s="1"/>
      <c r="H672" s="1"/>
      <c r="I672" s="1"/>
      <c r="J672" s="1"/>
    </row>
    <row r="673" spans="1:10" ht="14.25" customHeight="1">
      <c r="A673" s="1"/>
      <c r="B673" s="1"/>
      <c r="C673" s="1"/>
      <c r="D673" s="1"/>
      <c r="E673" s="1"/>
      <c r="F673" s="1"/>
      <c r="G673" s="1"/>
      <c r="H673" s="1"/>
      <c r="I673" s="1"/>
      <c r="J673" s="1"/>
    </row>
    <row r="674" spans="1:10" ht="14.25" customHeight="1">
      <c r="A674" s="1"/>
      <c r="B674" s="1"/>
      <c r="C674" s="1"/>
      <c r="D674" s="1"/>
      <c r="E674" s="1"/>
      <c r="F674" s="1"/>
      <c r="G674" s="1"/>
      <c r="H674" s="1"/>
      <c r="I674" s="1"/>
      <c r="J674" s="1"/>
    </row>
    <row r="675" spans="1:10" ht="14.25" customHeight="1">
      <c r="A675" s="1"/>
      <c r="B675" s="1"/>
      <c r="C675" s="1"/>
      <c r="D675" s="1"/>
      <c r="E675" s="1"/>
      <c r="F675" s="1"/>
      <c r="G675" s="1"/>
      <c r="H675" s="1"/>
      <c r="I675" s="1"/>
      <c r="J675" s="1"/>
    </row>
    <row r="676" spans="1:10" ht="14.25" customHeight="1">
      <c r="A676" s="1"/>
      <c r="B676" s="1"/>
      <c r="C676" s="1"/>
      <c r="D676" s="1"/>
      <c r="E676" s="1"/>
      <c r="F676" s="1"/>
      <c r="G676" s="1"/>
      <c r="H676" s="1"/>
      <c r="I676" s="1"/>
      <c r="J676" s="1"/>
    </row>
    <row r="677" spans="1:10" ht="14.25" customHeight="1">
      <c r="A677" s="1"/>
      <c r="B677" s="1"/>
      <c r="C677" s="1"/>
      <c r="D677" s="1"/>
      <c r="E677" s="1"/>
      <c r="F677" s="1"/>
      <c r="G677" s="1"/>
      <c r="H677" s="1"/>
      <c r="I677" s="1"/>
      <c r="J677" s="1"/>
    </row>
    <row r="678" spans="1:10" ht="14.25" customHeight="1">
      <c r="A678" s="1"/>
      <c r="B678" s="1"/>
      <c r="C678" s="1"/>
      <c r="D678" s="1"/>
      <c r="E678" s="1"/>
      <c r="F678" s="1"/>
      <c r="G678" s="1"/>
      <c r="H678" s="1"/>
      <c r="I678" s="1"/>
      <c r="J678" s="1"/>
    </row>
    <row r="679" spans="1:10" ht="14.25" customHeight="1">
      <c r="A679" s="1"/>
      <c r="B679" s="1"/>
      <c r="C679" s="1"/>
      <c r="D679" s="1"/>
      <c r="E679" s="1"/>
      <c r="F679" s="1"/>
      <c r="G679" s="1"/>
      <c r="H679" s="1"/>
      <c r="I679" s="1"/>
      <c r="J679" s="1"/>
    </row>
    <row r="680" spans="1:10" ht="14.25" customHeight="1">
      <c r="A680" s="1"/>
      <c r="B680" s="1"/>
      <c r="C680" s="1"/>
      <c r="D680" s="1"/>
      <c r="E680" s="1"/>
      <c r="F680" s="1"/>
      <c r="G680" s="1"/>
      <c r="H680" s="1"/>
      <c r="I680" s="1"/>
      <c r="J680" s="1"/>
    </row>
    <row r="681" spans="1:10" ht="14.25" customHeight="1">
      <c r="A681" s="1"/>
      <c r="B681" s="1"/>
      <c r="C681" s="1"/>
      <c r="D681" s="1"/>
      <c r="E681" s="1"/>
      <c r="F681" s="1"/>
      <c r="G681" s="1"/>
      <c r="H681" s="1"/>
      <c r="I681" s="1"/>
      <c r="J681" s="1"/>
    </row>
    <row r="682" spans="1:10" ht="14.25" customHeight="1">
      <c r="A682" s="1"/>
      <c r="B682" s="1"/>
      <c r="C682" s="1"/>
      <c r="D682" s="1"/>
      <c r="E682" s="1"/>
      <c r="F682" s="1"/>
      <c r="G682" s="1"/>
      <c r="H682" s="1"/>
      <c r="I682" s="1"/>
      <c r="J682" s="1"/>
    </row>
    <row r="683" spans="1:10" ht="14.25" customHeight="1">
      <c r="A683" s="1"/>
      <c r="B683" s="1"/>
      <c r="C683" s="1"/>
      <c r="D683" s="1"/>
      <c r="E683" s="1"/>
      <c r="F683" s="1"/>
      <c r="G683" s="1"/>
      <c r="H683" s="1"/>
      <c r="I683" s="1"/>
      <c r="J683" s="1"/>
    </row>
    <row r="684" spans="1:10" ht="14.25" customHeight="1">
      <c r="A684" s="1"/>
      <c r="B684" s="1"/>
      <c r="C684" s="1"/>
      <c r="D684" s="1"/>
      <c r="E684" s="1"/>
      <c r="F684" s="1"/>
      <c r="G684" s="1"/>
      <c r="H684" s="1"/>
      <c r="I684" s="1"/>
      <c r="J684" s="1"/>
    </row>
    <row r="685" spans="1:10" ht="14.25" customHeight="1">
      <c r="A685" s="1"/>
      <c r="B685" s="1"/>
      <c r="C685" s="1"/>
      <c r="D685" s="1"/>
      <c r="E685" s="1"/>
      <c r="F685" s="1"/>
      <c r="G685" s="1"/>
      <c r="H685" s="1"/>
      <c r="I685" s="1"/>
      <c r="J685" s="1"/>
    </row>
    <row r="686" spans="1:10" ht="14.25" customHeight="1">
      <c r="A686" s="1"/>
      <c r="B686" s="1"/>
      <c r="C686" s="1"/>
      <c r="D686" s="1"/>
      <c r="E686" s="1"/>
      <c r="F686" s="1"/>
      <c r="G686" s="1"/>
      <c r="H686" s="1"/>
      <c r="I686" s="1"/>
      <c r="J686" s="1"/>
    </row>
    <row r="687" spans="1:10" ht="14.25" customHeight="1">
      <c r="A687" s="1"/>
      <c r="B687" s="1"/>
      <c r="C687" s="1"/>
      <c r="D687" s="1"/>
      <c r="E687" s="1"/>
      <c r="F687" s="1"/>
      <c r="G687" s="1"/>
      <c r="H687" s="1"/>
      <c r="I687" s="1"/>
      <c r="J687" s="1"/>
    </row>
    <row r="688" spans="1:10" ht="14.25" customHeight="1">
      <c r="A688" s="1"/>
      <c r="B688" s="1"/>
      <c r="C688" s="1"/>
      <c r="D688" s="1"/>
      <c r="E688" s="1"/>
      <c r="F688" s="1"/>
      <c r="G688" s="1"/>
      <c r="H688" s="1"/>
      <c r="I688" s="1"/>
      <c r="J688" s="1"/>
    </row>
    <row r="689" spans="1:10" ht="14.25" customHeight="1">
      <c r="A689" s="1"/>
      <c r="B689" s="1"/>
      <c r="C689" s="1"/>
      <c r="D689" s="1"/>
      <c r="E689" s="1"/>
      <c r="F689" s="1"/>
      <c r="G689" s="1"/>
      <c r="H689" s="1"/>
      <c r="I689" s="1"/>
      <c r="J689" s="1"/>
    </row>
    <row r="690" spans="1:10" ht="14.25" customHeight="1">
      <c r="A690" s="1"/>
      <c r="B690" s="1"/>
      <c r="C690" s="1"/>
      <c r="D690" s="1"/>
      <c r="E690" s="1"/>
      <c r="F690" s="1"/>
      <c r="G690" s="1"/>
      <c r="H690" s="1"/>
      <c r="I690" s="1"/>
      <c r="J690" s="1"/>
    </row>
    <row r="691" spans="1:10" ht="14.25" customHeight="1">
      <c r="A691" s="1"/>
      <c r="B691" s="1"/>
      <c r="C691" s="1"/>
      <c r="D691" s="1"/>
      <c r="E691" s="1"/>
      <c r="F691" s="1"/>
      <c r="G691" s="1"/>
      <c r="H691" s="1"/>
      <c r="I691" s="1"/>
      <c r="J691" s="1"/>
    </row>
    <row r="692" spans="1:10" ht="14.25" customHeight="1">
      <c r="A692" s="1"/>
      <c r="B692" s="1"/>
      <c r="C692" s="1"/>
      <c r="D692" s="1"/>
      <c r="E692" s="1"/>
      <c r="F692" s="1"/>
      <c r="G692" s="1"/>
      <c r="H692" s="1"/>
      <c r="I692" s="1"/>
      <c r="J692" s="1"/>
    </row>
    <row r="693" spans="1:10" ht="14.25" customHeight="1">
      <c r="A693" s="1"/>
      <c r="B693" s="1"/>
      <c r="C693" s="1"/>
      <c r="D693" s="1"/>
      <c r="E693" s="1"/>
      <c r="F693" s="1"/>
      <c r="G693" s="1"/>
      <c r="H693" s="1"/>
      <c r="I693" s="1"/>
      <c r="J693" s="1"/>
    </row>
    <row r="694" spans="1:10" ht="14.25" customHeight="1">
      <c r="A694" s="1"/>
      <c r="B694" s="1"/>
      <c r="C694" s="1"/>
      <c r="D694" s="1"/>
      <c r="E694" s="1"/>
      <c r="F694" s="1"/>
      <c r="G694" s="1"/>
      <c r="H694" s="1"/>
      <c r="I694" s="1"/>
      <c r="J694" s="1"/>
    </row>
    <row r="695" spans="1:10" ht="14.25" customHeight="1">
      <c r="A695" s="1"/>
      <c r="B695" s="1"/>
      <c r="C695" s="1"/>
      <c r="D695" s="1"/>
      <c r="E695" s="1"/>
      <c r="F695" s="1"/>
      <c r="G695" s="1"/>
      <c r="H695" s="1"/>
      <c r="I695" s="1"/>
      <c r="J695" s="1"/>
    </row>
    <row r="696" spans="1:10" ht="14.25" customHeight="1">
      <c r="A696" s="1"/>
      <c r="B696" s="1"/>
      <c r="C696" s="1"/>
      <c r="D696" s="1"/>
      <c r="E696" s="1"/>
      <c r="F696" s="1"/>
      <c r="G696" s="1"/>
      <c r="H696" s="1"/>
      <c r="I696" s="1"/>
      <c r="J696" s="1"/>
    </row>
    <row r="697" spans="1:10" ht="14.25" customHeight="1">
      <c r="A697" s="1"/>
      <c r="B697" s="1"/>
      <c r="C697" s="1"/>
      <c r="D697" s="1"/>
      <c r="E697" s="1"/>
      <c r="F697" s="1"/>
      <c r="G697" s="1"/>
      <c r="H697" s="1"/>
      <c r="I697" s="1"/>
      <c r="J697" s="1"/>
    </row>
    <row r="698" spans="1:10" ht="14.25" customHeight="1">
      <c r="A698" s="1"/>
      <c r="B698" s="1"/>
      <c r="C698" s="1"/>
      <c r="D698" s="1"/>
      <c r="E698" s="1"/>
      <c r="F698" s="1"/>
      <c r="G698" s="1"/>
      <c r="H698" s="1"/>
      <c r="I698" s="1"/>
      <c r="J698" s="1"/>
    </row>
    <row r="699" spans="1:10" ht="14.25" customHeight="1">
      <c r="A699" s="1"/>
      <c r="B699" s="1"/>
      <c r="C699" s="1"/>
      <c r="D699" s="1"/>
      <c r="E699" s="1"/>
      <c r="F699" s="1"/>
      <c r="G699" s="1"/>
      <c r="H699" s="1"/>
      <c r="I699" s="1"/>
      <c r="J699" s="1"/>
    </row>
    <row r="700" spans="1:10" ht="14.25" customHeight="1">
      <c r="A700" s="1"/>
      <c r="B700" s="1"/>
      <c r="C700" s="1"/>
      <c r="D700" s="1"/>
      <c r="E700" s="1"/>
      <c r="F700" s="1"/>
      <c r="G700" s="1"/>
      <c r="H700" s="1"/>
      <c r="I700" s="1"/>
      <c r="J700" s="1"/>
    </row>
    <row r="701" spans="1:10" ht="14.25" customHeight="1">
      <c r="A701" s="1"/>
      <c r="B701" s="1"/>
      <c r="C701" s="1"/>
      <c r="D701" s="1"/>
      <c r="E701" s="1"/>
      <c r="F701" s="1"/>
      <c r="G701" s="1"/>
      <c r="H701" s="1"/>
      <c r="I701" s="1"/>
      <c r="J701" s="1"/>
    </row>
    <row r="702" spans="1:10" ht="14.25" customHeight="1">
      <c r="A702" s="1"/>
      <c r="B702" s="1"/>
      <c r="C702" s="1"/>
      <c r="D702" s="1"/>
      <c r="E702" s="1"/>
      <c r="F702" s="1"/>
      <c r="G702" s="1"/>
      <c r="H702" s="1"/>
      <c r="I702" s="1"/>
      <c r="J702" s="1"/>
    </row>
    <row r="703" spans="1:10" ht="14.25" customHeight="1">
      <c r="A703" s="1"/>
      <c r="B703" s="1"/>
      <c r="C703" s="1"/>
      <c r="D703" s="1"/>
      <c r="E703" s="1"/>
      <c r="F703" s="1"/>
      <c r="G703" s="1"/>
      <c r="H703" s="1"/>
      <c r="I703" s="1"/>
      <c r="J703" s="1"/>
    </row>
    <row r="704" spans="1:10" ht="14.25" customHeight="1">
      <c r="A704" s="1"/>
      <c r="B704" s="1"/>
      <c r="C704" s="1"/>
      <c r="D704" s="1"/>
      <c r="E704" s="1"/>
      <c r="F704" s="1"/>
      <c r="G704" s="1"/>
      <c r="H704" s="1"/>
      <c r="I704" s="1"/>
      <c r="J704" s="1"/>
    </row>
    <row r="705" spans="1:10" ht="14.25" customHeight="1">
      <c r="A705" s="1"/>
      <c r="B705" s="1"/>
      <c r="C705" s="1"/>
      <c r="D705" s="1"/>
      <c r="E705" s="1"/>
      <c r="F705" s="1"/>
      <c r="G705" s="1"/>
      <c r="H705" s="1"/>
      <c r="I705" s="1"/>
      <c r="J705" s="1"/>
    </row>
    <row r="706" spans="1:10" ht="14.25" customHeight="1">
      <c r="A706" s="1"/>
      <c r="B706" s="1"/>
      <c r="C706" s="1"/>
      <c r="D706" s="1"/>
      <c r="E706" s="1"/>
      <c r="F706" s="1"/>
      <c r="G706" s="1"/>
      <c r="H706" s="1"/>
      <c r="I706" s="1"/>
      <c r="J706" s="1"/>
    </row>
    <row r="707" spans="1:10" ht="14.25" customHeight="1">
      <c r="A707" s="1"/>
      <c r="B707" s="1"/>
      <c r="C707" s="1"/>
      <c r="D707" s="1"/>
      <c r="E707" s="1"/>
      <c r="F707" s="1"/>
      <c r="G707" s="1"/>
      <c r="H707" s="1"/>
      <c r="I707" s="1"/>
      <c r="J707" s="1"/>
    </row>
    <row r="708" spans="1:10" ht="14.25" customHeight="1">
      <c r="A708" s="1"/>
      <c r="B708" s="1"/>
      <c r="C708" s="1"/>
      <c r="D708" s="1"/>
      <c r="E708" s="1"/>
      <c r="F708" s="1"/>
      <c r="G708" s="1"/>
      <c r="H708" s="1"/>
      <c r="I708" s="1"/>
      <c r="J708" s="1"/>
    </row>
    <row r="709" spans="1:10" ht="14.25" customHeight="1">
      <c r="A709" s="1"/>
      <c r="B709" s="1"/>
      <c r="C709" s="1"/>
      <c r="D709" s="1"/>
      <c r="E709" s="1"/>
      <c r="F709" s="1"/>
      <c r="G709" s="1"/>
      <c r="H709" s="1"/>
      <c r="I709" s="1"/>
      <c r="J709" s="1"/>
    </row>
    <row r="710" spans="1:10" ht="14.25" customHeight="1">
      <c r="A710" s="1"/>
      <c r="B710" s="1"/>
      <c r="C710" s="1"/>
      <c r="D710" s="1"/>
      <c r="E710" s="1"/>
      <c r="F710" s="1"/>
      <c r="G710" s="1"/>
      <c r="H710" s="1"/>
      <c r="I710" s="1"/>
      <c r="J710" s="1"/>
    </row>
    <row r="711" spans="1:10" ht="14.25" customHeight="1">
      <c r="A711" s="1"/>
      <c r="B711" s="1"/>
      <c r="C711" s="1"/>
      <c r="D711" s="1"/>
      <c r="E711" s="1"/>
      <c r="F711" s="1"/>
      <c r="G711" s="1"/>
      <c r="H711" s="1"/>
      <c r="I711" s="1"/>
      <c r="J711" s="1"/>
    </row>
    <row r="712" spans="1:10" ht="14.25" customHeight="1">
      <c r="A712" s="1"/>
      <c r="B712" s="1"/>
      <c r="C712" s="1"/>
      <c r="D712" s="1"/>
      <c r="E712" s="1"/>
      <c r="F712" s="1"/>
      <c r="G712" s="1"/>
      <c r="H712" s="1"/>
      <c r="I712" s="1"/>
      <c r="J712" s="1"/>
    </row>
    <row r="713" spans="1:10" ht="14.25" customHeight="1">
      <c r="A713" s="1"/>
      <c r="B713" s="1"/>
      <c r="C713" s="1"/>
      <c r="D713" s="1"/>
      <c r="E713" s="1"/>
      <c r="F713" s="1"/>
      <c r="G713" s="1"/>
      <c r="H713" s="1"/>
      <c r="I713" s="1"/>
      <c r="J713" s="1"/>
    </row>
    <row r="714" spans="1:10" ht="14.25" customHeight="1">
      <c r="A714" s="1"/>
      <c r="B714" s="1"/>
      <c r="C714" s="1"/>
      <c r="D714" s="1"/>
      <c r="E714" s="1"/>
      <c r="F714" s="1"/>
      <c r="G714" s="1"/>
      <c r="H714" s="1"/>
      <c r="I714" s="1"/>
      <c r="J714" s="1"/>
    </row>
    <row r="715" spans="1:10" ht="14.25" customHeight="1">
      <c r="A715" s="1"/>
      <c r="B715" s="1"/>
      <c r="C715" s="1"/>
      <c r="D715" s="1"/>
      <c r="E715" s="1"/>
      <c r="F715" s="1"/>
      <c r="G715" s="1"/>
      <c r="H715" s="1"/>
      <c r="I715" s="1"/>
      <c r="J715" s="1"/>
    </row>
    <row r="716" spans="1:10" ht="14.25" customHeight="1">
      <c r="A716" s="1"/>
      <c r="B716" s="1"/>
      <c r="C716" s="1"/>
      <c r="D716" s="1"/>
      <c r="E716" s="1"/>
      <c r="F716" s="1"/>
      <c r="G716" s="1"/>
      <c r="H716" s="1"/>
      <c r="I716" s="1"/>
      <c r="J716" s="1"/>
    </row>
    <row r="717" spans="1:10" ht="14.25" customHeight="1">
      <c r="A717" s="1"/>
      <c r="B717" s="1"/>
      <c r="C717" s="1"/>
      <c r="D717" s="1"/>
      <c r="E717" s="1"/>
      <c r="F717" s="1"/>
      <c r="G717" s="1"/>
      <c r="H717" s="1"/>
      <c r="I717" s="1"/>
      <c r="J717" s="1"/>
    </row>
    <row r="718" spans="1:10" ht="14.25" customHeight="1">
      <c r="A718" s="1"/>
      <c r="B718" s="1"/>
      <c r="C718" s="1"/>
      <c r="D718" s="1"/>
      <c r="E718" s="1"/>
      <c r="F718" s="1"/>
      <c r="G718" s="1"/>
      <c r="H718" s="1"/>
      <c r="I718" s="1"/>
      <c r="J718" s="1"/>
    </row>
    <row r="719" spans="1:10" ht="14.25" customHeight="1">
      <c r="A719" s="1"/>
      <c r="B719" s="1"/>
      <c r="C719" s="1"/>
      <c r="D719" s="1"/>
      <c r="E719" s="1"/>
      <c r="F719" s="1"/>
      <c r="G719" s="1"/>
      <c r="H719" s="1"/>
      <c r="I719" s="1"/>
      <c r="J719" s="1"/>
    </row>
    <row r="720" spans="1:10" ht="14.25" customHeight="1">
      <c r="A720" s="1"/>
      <c r="B720" s="1"/>
      <c r="C720" s="1"/>
      <c r="D720" s="1"/>
      <c r="E720" s="1"/>
      <c r="F720" s="1"/>
      <c r="G720" s="1"/>
      <c r="H720" s="1"/>
      <c r="I720" s="1"/>
      <c r="J720" s="1"/>
    </row>
    <row r="721" spans="1:10" ht="14.25" customHeight="1">
      <c r="A721" s="1"/>
      <c r="B721" s="1"/>
      <c r="C721" s="1"/>
      <c r="D721" s="1"/>
      <c r="E721" s="1"/>
      <c r="F721" s="1"/>
      <c r="G721" s="1"/>
      <c r="H721" s="1"/>
      <c r="I721" s="1"/>
      <c r="J721" s="1"/>
    </row>
    <row r="722" spans="1:10" ht="14.25" customHeight="1">
      <c r="A722" s="1"/>
      <c r="B722" s="1"/>
      <c r="C722" s="1"/>
      <c r="D722" s="1"/>
      <c r="E722" s="1"/>
      <c r="F722" s="1"/>
      <c r="G722" s="1"/>
      <c r="H722" s="1"/>
      <c r="I722" s="1"/>
      <c r="J722" s="1"/>
    </row>
    <row r="723" spans="1:10" ht="14.25" customHeight="1">
      <c r="A723" s="1"/>
      <c r="B723" s="1"/>
      <c r="C723" s="1"/>
      <c r="D723" s="1"/>
      <c r="E723" s="1"/>
      <c r="F723" s="1"/>
      <c r="G723" s="1"/>
      <c r="H723" s="1"/>
      <c r="I723" s="1"/>
      <c r="J723" s="1"/>
    </row>
    <row r="724" spans="1:10" ht="14.25" customHeight="1">
      <c r="A724" s="1"/>
      <c r="B724" s="1"/>
      <c r="C724" s="1"/>
      <c r="D724" s="1"/>
      <c r="E724" s="1"/>
      <c r="F724" s="1"/>
      <c r="G724" s="1"/>
      <c r="H724" s="1"/>
      <c r="I724" s="1"/>
      <c r="J724" s="1"/>
    </row>
    <row r="725" spans="1:10" ht="14.25" customHeight="1">
      <c r="A725" s="1"/>
      <c r="B725" s="1"/>
      <c r="C725" s="1"/>
      <c r="D725" s="1"/>
      <c r="E725" s="1"/>
      <c r="F725" s="1"/>
      <c r="G725" s="1"/>
      <c r="H725" s="1"/>
      <c r="I725" s="1"/>
      <c r="J725" s="1"/>
    </row>
    <row r="726" spans="1:10" ht="14.25" customHeight="1">
      <c r="A726" s="1"/>
      <c r="B726" s="1"/>
      <c r="C726" s="1"/>
      <c r="D726" s="1"/>
      <c r="E726" s="1"/>
      <c r="F726" s="1"/>
      <c r="G726" s="1"/>
      <c r="H726" s="1"/>
      <c r="I726" s="1"/>
      <c r="J726" s="1"/>
    </row>
    <row r="727" spans="1:10" ht="14.25" customHeight="1">
      <c r="A727" s="1"/>
      <c r="B727" s="1"/>
      <c r="C727" s="1"/>
      <c r="D727" s="1"/>
      <c r="E727" s="1"/>
      <c r="F727" s="1"/>
      <c r="G727" s="1"/>
      <c r="H727" s="1"/>
      <c r="I727" s="1"/>
      <c r="J727" s="1"/>
    </row>
    <row r="728" spans="1:10" ht="14.25" customHeight="1">
      <c r="A728" s="1"/>
      <c r="B728" s="1"/>
      <c r="C728" s="1"/>
      <c r="D728" s="1"/>
      <c r="E728" s="1"/>
      <c r="F728" s="1"/>
      <c r="G728" s="1"/>
      <c r="H728" s="1"/>
      <c r="I728" s="1"/>
      <c r="J728" s="1"/>
    </row>
    <row r="729" spans="1:10" ht="14.25" customHeight="1">
      <c r="A729" s="1"/>
      <c r="B729" s="1"/>
      <c r="C729" s="1"/>
      <c r="D729" s="1"/>
      <c r="E729" s="1"/>
      <c r="F729" s="1"/>
      <c r="G729" s="1"/>
      <c r="H729" s="1"/>
      <c r="I729" s="1"/>
      <c r="J729" s="1"/>
    </row>
    <row r="730" spans="1:10" ht="14.25" customHeight="1">
      <c r="A730" s="1"/>
      <c r="B730" s="1"/>
      <c r="C730" s="1"/>
      <c r="D730" s="1"/>
      <c r="E730" s="1"/>
      <c r="F730" s="1"/>
      <c r="G730" s="1"/>
      <c r="H730" s="1"/>
      <c r="I730" s="1"/>
      <c r="J730" s="1"/>
    </row>
    <row r="731" spans="1:10" ht="14.25" customHeight="1">
      <c r="A731" s="1"/>
      <c r="B731" s="1"/>
      <c r="C731" s="1"/>
      <c r="D731" s="1"/>
      <c r="E731" s="1"/>
      <c r="F731" s="1"/>
      <c r="G731" s="1"/>
      <c r="H731" s="1"/>
      <c r="I731" s="1"/>
      <c r="J731" s="1"/>
    </row>
    <row r="732" spans="1:10" ht="14.25" customHeight="1">
      <c r="A732" s="1"/>
      <c r="B732" s="1"/>
      <c r="C732" s="1"/>
      <c r="D732" s="1"/>
      <c r="E732" s="1"/>
      <c r="F732" s="1"/>
      <c r="G732" s="1"/>
      <c r="H732" s="1"/>
      <c r="I732" s="1"/>
      <c r="J732" s="1"/>
    </row>
    <row r="733" spans="1:10" ht="14.25" customHeight="1">
      <c r="A733" s="1"/>
      <c r="B733" s="1"/>
      <c r="C733" s="1"/>
      <c r="D733" s="1"/>
      <c r="E733" s="1"/>
      <c r="F733" s="1"/>
      <c r="G733" s="1"/>
      <c r="H733" s="1"/>
      <c r="I733" s="1"/>
      <c r="J733" s="1"/>
    </row>
    <row r="734" spans="1:10" ht="14.25" customHeight="1">
      <c r="A734" s="1"/>
      <c r="B734" s="1"/>
      <c r="C734" s="1"/>
      <c r="D734" s="1"/>
      <c r="E734" s="1"/>
      <c r="F734" s="1"/>
      <c r="G734" s="1"/>
      <c r="H734" s="1"/>
      <c r="I734" s="1"/>
      <c r="J734" s="1"/>
    </row>
    <row r="735" spans="1:10" ht="14.25" customHeight="1">
      <c r="A735" s="1"/>
      <c r="B735" s="1"/>
      <c r="C735" s="1"/>
      <c r="D735" s="1"/>
      <c r="E735" s="1"/>
      <c r="F735" s="1"/>
      <c r="G735" s="1"/>
      <c r="H735" s="1"/>
      <c r="I735" s="1"/>
      <c r="J735" s="1"/>
    </row>
    <row r="736" spans="1:10" ht="14.25" customHeight="1">
      <c r="A736" s="1"/>
      <c r="B736" s="1"/>
      <c r="C736" s="1"/>
      <c r="D736" s="1"/>
      <c r="E736" s="1"/>
      <c r="F736" s="1"/>
      <c r="G736" s="1"/>
      <c r="H736" s="1"/>
      <c r="I736" s="1"/>
      <c r="J736" s="1"/>
    </row>
    <row r="737" spans="1:10" ht="14.25" customHeight="1">
      <c r="A737" s="1"/>
      <c r="B737" s="1"/>
      <c r="C737" s="1"/>
      <c r="D737" s="1"/>
      <c r="E737" s="1"/>
      <c r="F737" s="1"/>
      <c r="G737" s="1"/>
      <c r="H737" s="1"/>
      <c r="I737" s="1"/>
      <c r="J737" s="1"/>
    </row>
    <row r="738" spans="1:10" ht="14.25" customHeight="1">
      <c r="A738" s="1"/>
      <c r="B738" s="1"/>
      <c r="C738" s="1"/>
      <c r="D738" s="1"/>
      <c r="E738" s="1"/>
      <c r="F738" s="1"/>
      <c r="G738" s="1"/>
      <c r="H738" s="1"/>
      <c r="I738" s="1"/>
      <c r="J738" s="1"/>
    </row>
    <row r="739" spans="1:10" ht="14.25" customHeight="1">
      <c r="A739" s="1"/>
      <c r="B739" s="1"/>
      <c r="C739" s="1"/>
      <c r="D739" s="1"/>
      <c r="E739" s="1"/>
      <c r="F739" s="1"/>
      <c r="G739" s="1"/>
      <c r="H739" s="1"/>
      <c r="I739" s="1"/>
      <c r="J739" s="1"/>
    </row>
    <row r="740" spans="1:10" ht="14.25" customHeight="1">
      <c r="A740" s="1"/>
      <c r="B740" s="1"/>
      <c r="C740" s="1"/>
      <c r="D740" s="1"/>
      <c r="E740" s="1"/>
      <c r="F740" s="1"/>
      <c r="G740" s="1"/>
      <c r="H740" s="1"/>
      <c r="I740" s="1"/>
      <c r="J740" s="1"/>
    </row>
    <row r="741" spans="1:10" ht="14.25" customHeight="1">
      <c r="A741" s="1"/>
      <c r="B741" s="1"/>
      <c r="C741" s="1"/>
      <c r="D741" s="1"/>
      <c r="E741" s="1"/>
      <c r="F741" s="1"/>
      <c r="G741" s="1"/>
      <c r="H741" s="1"/>
      <c r="I741" s="1"/>
      <c r="J741" s="1"/>
    </row>
    <row r="742" spans="1:10" ht="14.25" customHeight="1">
      <c r="A742" s="1"/>
      <c r="B742" s="1"/>
      <c r="C742" s="1"/>
      <c r="D742" s="1"/>
      <c r="E742" s="1"/>
      <c r="F742" s="1"/>
      <c r="G742" s="1"/>
      <c r="H742" s="1"/>
      <c r="I742" s="1"/>
      <c r="J742" s="1"/>
    </row>
    <row r="743" spans="1:10" ht="14.25" customHeight="1">
      <c r="A743" s="1"/>
      <c r="B743" s="1"/>
      <c r="C743" s="1"/>
      <c r="D743" s="1"/>
      <c r="E743" s="1"/>
      <c r="F743" s="1"/>
      <c r="G743" s="1"/>
      <c r="H743" s="1"/>
      <c r="I743" s="1"/>
      <c r="J743" s="1"/>
    </row>
    <row r="744" spans="1:10" ht="14.25" customHeight="1">
      <c r="A744" s="1"/>
      <c r="B744" s="1"/>
      <c r="C744" s="1"/>
      <c r="D744" s="1"/>
      <c r="E744" s="1"/>
      <c r="F744" s="1"/>
      <c r="G744" s="1"/>
      <c r="H744" s="1"/>
      <c r="I744" s="1"/>
      <c r="J744" s="1"/>
    </row>
    <row r="745" spans="1:10" ht="14.25" customHeight="1">
      <c r="A745" s="1"/>
      <c r="B745" s="1"/>
      <c r="C745" s="1"/>
      <c r="D745" s="1"/>
      <c r="E745" s="1"/>
      <c r="F745" s="1"/>
      <c r="G745" s="1"/>
      <c r="H745" s="1"/>
      <c r="I745" s="1"/>
      <c r="J745" s="1"/>
    </row>
    <row r="746" spans="1:10" ht="14.25" customHeight="1">
      <c r="A746" s="1"/>
      <c r="B746" s="1"/>
      <c r="C746" s="1"/>
      <c r="D746" s="1"/>
      <c r="E746" s="1"/>
      <c r="F746" s="1"/>
      <c r="G746" s="1"/>
      <c r="H746" s="1"/>
      <c r="I746" s="1"/>
      <c r="J746" s="1"/>
    </row>
    <row r="747" spans="1:10" ht="14.25" customHeight="1">
      <c r="A747" s="1"/>
      <c r="B747" s="1"/>
      <c r="C747" s="1"/>
      <c r="D747" s="1"/>
      <c r="E747" s="1"/>
      <c r="F747" s="1"/>
      <c r="G747" s="1"/>
      <c r="H747" s="1"/>
      <c r="I747" s="1"/>
      <c r="J747" s="1"/>
    </row>
    <row r="748" spans="1:10" ht="14.25" customHeight="1">
      <c r="A748" s="1"/>
      <c r="B748" s="1"/>
      <c r="C748" s="1"/>
      <c r="D748" s="1"/>
      <c r="E748" s="1"/>
      <c r="F748" s="1"/>
      <c r="G748" s="1"/>
      <c r="H748" s="1"/>
      <c r="I748" s="1"/>
      <c r="J748" s="1"/>
    </row>
    <row r="749" spans="1:10" ht="14.25" customHeight="1">
      <c r="A749" s="1"/>
      <c r="B749" s="1"/>
      <c r="C749" s="1"/>
      <c r="D749" s="1"/>
      <c r="E749" s="1"/>
      <c r="F749" s="1"/>
      <c r="G749" s="1"/>
      <c r="H749" s="1"/>
      <c r="I749" s="1"/>
      <c r="J749" s="1"/>
    </row>
    <row r="750" spans="1:10" ht="14.25" customHeight="1">
      <c r="A750" s="1"/>
      <c r="B750" s="1"/>
      <c r="C750" s="1"/>
      <c r="D750" s="1"/>
      <c r="E750" s="1"/>
      <c r="F750" s="1"/>
      <c r="G750" s="1"/>
      <c r="H750" s="1"/>
      <c r="I750" s="1"/>
      <c r="J750" s="1"/>
    </row>
    <row r="751" spans="1:10" ht="14.25" customHeight="1">
      <c r="A751" s="1"/>
      <c r="B751" s="1"/>
      <c r="C751" s="1"/>
      <c r="D751" s="1"/>
      <c r="E751" s="1"/>
      <c r="F751" s="1"/>
      <c r="G751" s="1"/>
      <c r="H751" s="1"/>
      <c r="I751" s="1"/>
      <c r="J751" s="1"/>
    </row>
    <row r="752" spans="1:10" ht="14.25" customHeight="1">
      <c r="A752" s="1"/>
      <c r="B752" s="1"/>
      <c r="C752" s="1"/>
      <c r="D752" s="1"/>
      <c r="E752" s="1"/>
      <c r="F752" s="1"/>
      <c r="G752" s="1"/>
      <c r="H752" s="1"/>
      <c r="I752" s="1"/>
      <c r="J752" s="1"/>
    </row>
    <row r="753" spans="1:10" ht="14.25" customHeight="1">
      <c r="A753" s="1"/>
      <c r="B753" s="1"/>
      <c r="C753" s="1"/>
      <c r="D753" s="1"/>
      <c r="E753" s="1"/>
      <c r="F753" s="1"/>
      <c r="G753" s="1"/>
      <c r="H753" s="1"/>
      <c r="I753" s="1"/>
      <c r="J753" s="1"/>
    </row>
    <row r="754" spans="1:10" ht="14.25" customHeight="1">
      <c r="A754" s="1"/>
      <c r="B754" s="1"/>
      <c r="C754" s="1"/>
      <c r="D754" s="1"/>
      <c r="E754" s="1"/>
      <c r="F754" s="1"/>
      <c r="G754" s="1"/>
      <c r="H754" s="1"/>
      <c r="I754" s="1"/>
      <c r="J754" s="1"/>
    </row>
    <row r="755" spans="1:10" ht="14.25" customHeight="1">
      <c r="A755" s="1"/>
      <c r="B755" s="1"/>
      <c r="C755" s="1"/>
      <c r="D755" s="1"/>
      <c r="E755" s="1"/>
      <c r="F755" s="1"/>
      <c r="G755" s="1"/>
      <c r="H755" s="1"/>
      <c r="I755" s="1"/>
      <c r="J755" s="1"/>
    </row>
    <row r="756" spans="1:10" ht="14.25" customHeight="1">
      <c r="A756" s="1"/>
      <c r="B756" s="1"/>
      <c r="C756" s="1"/>
      <c r="D756" s="1"/>
      <c r="E756" s="1"/>
      <c r="F756" s="1"/>
      <c r="G756" s="1"/>
      <c r="H756" s="1"/>
      <c r="I756" s="1"/>
      <c r="J756" s="1"/>
    </row>
    <row r="757" spans="1:10" ht="14.25" customHeight="1">
      <c r="A757" s="1"/>
      <c r="B757" s="1"/>
      <c r="C757" s="1"/>
      <c r="D757" s="1"/>
      <c r="E757" s="1"/>
      <c r="F757" s="1"/>
      <c r="G757" s="1"/>
      <c r="H757" s="1"/>
      <c r="I757" s="1"/>
      <c r="J757" s="1"/>
    </row>
    <row r="758" spans="1:10" ht="14.25" customHeight="1">
      <c r="A758" s="1"/>
      <c r="B758" s="1"/>
      <c r="C758" s="1"/>
      <c r="D758" s="1"/>
      <c r="E758" s="1"/>
      <c r="F758" s="1"/>
      <c r="G758" s="1"/>
      <c r="H758" s="1"/>
      <c r="I758" s="1"/>
      <c r="J758" s="1"/>
    </row>
    <row r="759" spans="1:10" ht="14.25" customHeight="1">
      <c r="A759" s="1"/>
      <c r="B759" s="1"/>
      <c r="C759" s="1"/>
      <c r="D759" s="1"/>
      <c r="E759" s="1"/>
      <c r="F759" s="1"/>
      <c r="G759" s="1"/>
      <c r="H759" s="1"/>
      <c r="I759" s="1"/>
      <c r="J759" s="1"/>
    </row>
    <row r="760" spans="1:10" ht="14.25" customHeight="1">
      <c r="A760" s="1"/>
      <c r="B760" s="1"/>
      <c r="C760" s="1"/>
      <c r="D760" s="1"/>
      <c r="E760" s="1"/>
      <c r="F760" s="1"/>
      <c r="G760" s="1"/>
      <c r="H760" s="1"/>
      <c r="I760" s="1"/>
      <c r="J760" s="1"/>
    </row>
    <row r="761" spans="1:10" ht="14.25" customHeight="1">
      <c r="A761" s="1"/>
      <c r="B761" s="1"/>
      <c r="C761" s="1"/>
      <c r="D761" s="1"/>
      <c r="E761" s="1"/>
      <c r="F761" s="1"/>
      <c r="G761" s="1"/>
      <c r="H761" s="1"/>
      <c r="I761" s="1"/>
      <c r="J761" s="1"/>
    </row>
    <row r="762" spans="1:10" ht="14.25" customHeight="1">
      <c r="A762" s="1"/>
      <c r="B762" s="1"/>
      <c r="C762" s="1"/>
      <c r="D762" s="1"/>
      <c r="E762" s="1"/>
      <c r="F762" s="1"/>
      <c r="G762" s="1"/>
      <c r="H762" s="1"/>
      <c r="I762" s="1"/>
      <c r="J762" s="1"/>
    </row>
    <row r="763" spans="1:10" ht="14.25" customHeight="1">
      <c r="A763" s="1"/>
      <c r="B763" s="1"/>
      <c r="C763" s="1"/>
      <c r="D763" s="1"/>
      <c r="E763" s="1"/>
      <c r="F763" s="1"/>
      <c r="G763" s="1"/>
      <c r="H763" s="1"/>
      <c r="I763" s="1"/>
      <c r="J763" s="1"/>
    </row>
    <row r="764" spans="1:10" ht="14.25" customHeight="1">
      <c r="A764" s="1"/>
      <c r="B764" s="1"/>
      <c r="C764" s="1"/>
      <c r="D764" s="1"/>
      <c r="E764" s="1"/>
      <c r="F764" s="1"/>
      <c r="G764" s="1"/>
      <c r="H764" s="1"/>
      <c r="I764" s="1"/>
      <c r="J764" s="1"/>
    </row>
    <row r="765" spans="1:10" ht="14.25" customHeight="1">
      <c r="A765" s="1"/>
      <c r="B765" s="1"/>
      <c r="C765" s="1"/>
      <c r="D765" s="1"/>
      <c r="E765" s="1"/>
      <c r="F765" s="1"/>
      <c r="G765" s="1"/>
      <c r="H765" s="1"/>
      <c r="I765" s="1"/>
      <c r="J765" s="1"/>
    </row>
    <row r="766" spans="1:10" ht="14.25" customHeight="1">
      <c r="A766" s="1"/>
      <c r="B766" s="1"/>
      <c r="C766" s="1"/>
      <c r="D766" s="1"/>
      <c r="E766" s="1"/>
      <c r="F766" s="1"/>
      <c r="G766" s="1"/>
      <c r="H766" s="1"/>
      <c r="I766" s="1"/>
      <c r="J766" s="1"/>
    </row>
    <row r="767" spans="1:10" ht="14.25" customHeight="1">
      <c r="A767" s="1"/>
      <c r="B767" s="1"/>
      <c r="C767" s="1"/>
      <c r="D767" s="1"/>
      <c r="E767" s="1"/>
      <c r="F767" s="1"/>
      <c r="G767" s="1"/>
      <c r="H767" s="1"/>
      <c r="I767" s="1"/>
      <c r="J767" s="1"/>
    </row>
    <row r="768" spans="1:10" ht="14.25" customHeight="1">
      <c r="A768" s="1"/>
      <c r="B768" s="1"/>
      <c r="C768" s="1"/>
      <c r="D768" s="1"/>
      <c r="E768" s="1"/>
      <c r="F768" s="1"/>
      <c r="G768" s="1"/>
      <c r="H768" s="1"/>
      <c r="I768" s="1"/>
      <c r="J768" s="1"/>
    </row>
    <row r="769" spans="1:10" ht="14.25" customHeight="1">
      <c r="A769" s="1"/>
      <c r="B769" s="1"/>
      <c r="C769" s="1"/>
      <c r="D769" s="1"/>
      <c r="E769" s="1"/>
      <c r="F769" s="1"/>
      <c r="G769" s="1"/>
      <c r="H769" s="1"/>
      <c r="I769" s="1"/>
      <c r="J769" s="1"/>
    </row>
    <row r="770" spans="1:10" ht="14.25" customHeight="1">
      <c r="A770" s="1"/>
      <c r="B770" s="1"/>
      <c r="C770" s="1"/>
      <c r="D770" s="1"/>
      <c r="E770" s="1"/>
      <c r="F770" s="1"/>
      <c r="G770" s="1"/>
      <c r="H770" s="1"/>
      <c r="I770" s="1"/>
      <c r="J770" s="1"/>
    </row>
    <row r="771" spans="1:10" ht="14.25" customHeight="1">
      <c r="A771" s="1"/>
      <c r="B771" s="1"/>
      <c r="C771" s="1"/>
      <c r="D771" s="1"/>
      <c r="E771" s="1"/>
      <c r="F771" s="1"/>
      <c r="G771" s="1"/>
      <c r="H771" s="1"/>
      <c r="I771" s="1"/>
      <c r="J771" s="1"/>
    </row>
    <row r="772" spans="1:10" ht="14.25" customHeight="1">
      <c r="A772" s="1"/>
      <c r="B772" s="1"/>
      <c r="C772" s="1"/>
      <c r="D772" s="1"/>
      <c r="E772" s="1"/>
      <c r="F772" s="1"/>
      <c r="G772" s="1"/>
      <c r="H772" s="1"/>
      <c r="I772" s="1"/>
      <c r="J772" s="1"/>
    </row>
    <row r="773" spans="1:10" ht="14.25" customHeight="1">
      <c r="A773" s="1"/>
      <c r="B773" s="1"/>
      <c r="C773" s="1"/>
      <c r="D773" s="1"/>
      <c r="E773" s="1"/>
      <c r="F773" s="1"/>
      <c r="G773" s="1"/>
      <c r="H773" s="1"/>
      <c r="I773" s="1"/>
      <c r="J773" s="1"/>
    </row>
    <row r="774" spans="1:10" ht="14.25" customHeight="1">
      <c r="A774" s="1"/>
      <c r="B774" s="1"/>
      <c r="C774" s="1"/>
      <c r="D774" s="1"/>
      <c r="E774" s="1"/>
      <c r="F774" s="1"/>
      <c r="G774" s="1"/>
      <c r="H774" s="1"/>
      <c r="I774" s="1"/>
      <c r="J774" s="1"/>
    </row>
    <row r="775" spans="1:10" ht="14.25" customHeight="1">
      <c r="A775" s="1"/>
      <c r="B775" s="1"/>
      <c r="C775" s="1"/>
      <c r="D775" s="1"/>
      <c r="E775" s="1"/>
      <c r="F775" s="1"/>
      <c r="G775" s="1"/>
      <c r="H775" s="1"/>
      <c r="I775" s="1"/>
      <c r="J775" s="1"/>
    </row>
    <row r="776" spans="1:10" ht="14.25" customHeight="1">
      <c r="A776" s="1"/>
      <c r="B776" s="1"/>
      <c r="C776" s="1"/>
      <c r="D776" s="1"/>
      <c r="E776" s="1"/>
      <c r="F776" s="1"/>
      <c r="G776" s="1"/>
      <c r="H776" s="1"/>
      <c r="I776" s="1"/>
      <c r="J776" s="1"/>
    </row>
    <row r="777" spans="1:10" ht="14.25" customHeight="1">
      <c r="A777" s="1"/>
      <c r="B777" s="1"/>
      <c r="C777" s="1"/>
      <c r="D777" s="1"/>
      <c r="E777" s="1"/>
      <c r="F777" s="1"/>
      <c r="G777" s="1"/>
      <c r="H777" s="1"/>
      <c r="I777" s="1"/>
      <c r="J777" s="1"/>
    </row>
    <row r="778" spans="1:10" ht="14.25" customHeight="1">
      <c r="A778" s="1"/>
      <c r="B778" s="1"/>
      <c r="C778" s="1"/>
      <c r="D778" s="1"/>
      <c r="E778" s="1"/>
      <c r="F778" s="1"/>
      <c r="G778" s="1"/>
      <c r="H778" s="1"/>
      <c r="I778" s="1"/>
      <c r="J778" s="1"/>
    </row>
    <row r="779" spans="1:10" ht="14.25" customHeight="1">
      <c r="A779" s="1"/>
      <c r="B779" s="1"/>
      <c r="C779" s="1"/>
      <c r="D779" s="1"/>
      <c r="E779" s="1"/>
      <c r="F779" s="1"/>
      <c r="G779" s="1"/>
      <c r="H779" s="1"/>
      <c r="I779" s="1"/>
      <c r="J779" s="1"/>
    </row>
    <row r="780" spans="1:10" ht="14.25" customHeight="1">
      <c r="A780" s="1"/>
      <c r="B780" s="1"/>
      <c r="C780" s="1"/>
      <c r="D780" s="1"/>
      <c r="E780" s="1"/>
      <c r="F780" s="1"/>
      <c r="G780" s="1"/>
      <c r="H780" s="1"/>
      <c r="I780" s="1"/>
      <c r="J780" s="1"/>
    </row>
    <row r="781" spans="1:10" ht="14.25" customHeight="1">
      <c r="A781" s="1"/>
      <c r="B781" s="1"/>
      <c r="C781" s="1"/>
      <c r="D781" s="1"/>
      <c r="E781" s="1"/>
      <c r="F781" s="1"/>
      <c r="G781" s="1"/>
      <c r="H781" s="1"/>
      <c r="I781" s="1"/>
      <c r="J781" s="1"/>
    </row>
    <row r="782" spans="1:10" ht="14.25" customHeight="1">
      <c r="A782" s="1"/>
      <c r="B782" s="1"/>
      <c r="C782" s="1"/>
      <c r="D782" s="1"/>
      <c r="E782" s="1"/>
      <c r="F782" s="1"/>
      <c r="G782" s="1"/>
      <c r="H782" s="1"/>
      <c r="I782" s="1"/>
      <c r="J782" s="1"/>
    </row>
    <row r="783" spans="1:10" ht="14.25" customHeight="1">
      <c r="A783" s="1"/>
      <c r="B783" s="1"/>
      <c r="C783" s="1"/>
      <c r="D783" s="1"/>
      <c r="E783" s="1"/>
      <c r="F783" s="1"/>
      <c r="G783" s="1"/>
      <c r="H783" s="1"/>
      <c r="I783" s="1"/>
      <c r="J783" s="1"/>
    </row>
    <row r="784" spans="1:10" ht="14.25" customHeight="1">
      <c r="A784" s="1"/>
      <c r="B784" s="1"/>
      <c r="C784" s="1"/>
      <c r="D784" s="1"/>
      <c r="E784" s="1"/>
      <c r="F784" s="1"/>
      <c r="G784" s="1"/>
      <c r="H784" s="1"/>
      <c r="I784" s="1"/>
      <c r="J784" s="1"/>
    </row>
    <row r="785" spans="1:10" ht="14.25" customHeight="1">
      <c r="A785" s="1"/>
      <c r="B785" s="1"/>
      <c r="C785" s="1"/>
      <c r="D785" s="1"/>
      <c r="E785" s="1"/>
      <c r="F785" s="1"/>
      <c r="G785" s="1"/>
      <c r="H785" s="1"/>
      <c r="I785" s="1"/>
      <c r="J785" s="1"/>
    </row>
    <row r="786" spans="1:10" ht="14.25" customHeight="1">
      <c r="A786" s="1"/>
      <c r="B786" s="1"/>
      <c r="C786" s="1"/>
      <c r="D786" s="1"/>
      <c r="E786" s="1"/>
      <c r="F786" s="1"/>
      <c r="G786" s="1"/>
      <c r="H786" s="1"/>
      <c r="I786" s="1"/>
      <c r="J786" s="1"/>
    </row>
    <row r="787" spans="1:10" ht="14.25" customHeight="1">
      <c r="A787" s="1"/>
      <c r="B787" s="1"/>
      <c r="C787" s="1"/>
      <c r="D787" s="1"/>
      <c r="E787" s="1"/>
      <c r="F787" s="1"/>
      <c r="G787" s="1"/>
      <c r="H787" s="1"/>
      <c r="I787" s="1"/>
      <c r="J787" s="1"/>
    </row>
    <row r="788" spans="1:10" ht="14.25" customHeight="1">
      <c r="A788" s="1"/>
      <c r="B788" s="1"/>
      <c r="C788" s="1"/>
      <c r="D788" s="1"/>
      <c r="E788" s="1"/>
      <c r="F788" s="1"/>
      <c r="G788" s="1"/>
      <c r="H788" s="1"/>
      <c r="I788" s="1"/>
      <c r="J788" s="1"/>
    </row>
    <row r="789" spans="1:10" ht="14.25" customHeight="1">
      <c r="A789" s="1"/>
      <c r="B789" s="1"/>
      <c r="C789" s="1"/>
      <c r="D789" s="1"/>
      <c r="E789" s="1"/>
      <c r="F789" s="1"/>
      <c r="G789" s="1"/>
      <c r="H789" s="1"/>
      <c r="I789" s="1"/>
      <c r="J789" s="1"/>
    </row>
    <row r="790" spans="1:10" ht="14.25" customHeight="1">
      <c r="A790" s="1"/>
      <c r="B790" s="1"/>
      <c r="C790" s="1"/>
      <c r="D790" s="1"/>
      <c r="E790" s="1"/>
      <c r="F790" s="1"/>
      <c r="G790" s="1"/>
      <c r="H790" s="1"/>
      <c r="I790" s="1"/>
      <c r="J790" s="1"/>
    </row>
    <row r="791" spans="1:10" ht="14.25" customHeight="1">
      <c r="A791" s="1"/>
      <c r="B791" s="1"/>
      <c r="C791" s="1"/>
      <c r="D791" s="1"/>
      <c r="E791" s="1"/>
      <c r="F791" s="1"/>
      <c r="G791" s="1"/>
      <c r="H791" s="1"/>
      <c r="I791" s="1"/>
      <c r="J791" s="1"/>
    </row>
    <row r="792" spans="1:10" ht="14.25" customHeight="1">
      <c r="A792" s="1"/>
      <c r="B792" s="1"/>
      <c r="C792" s="1"/>
      <c r="D792" s="1"/>
      <c r="E792" s="1"/>
      <c r="F792" s="1"/>
      <c r="G792" s="1"/>
      <c r="H792" s="1"/>
      <c r="I792" s="1"/>
      <c r="J792" s="1"/>
    </row>
    <row r="793" spans="1:10" ht="14.25" customHeight="1">
      <c r="A793" s="1"/>
      <c r="B793" s="1"/>
      <c r="C793" s="1"/>
      <c r="D793" s="1"/>
      <c r="E793" s="1"/>
      <c r="F793" s="1"/>
      <c r="G793" s="1"/>
      <c r="H793" s="1"/>
      <c r="I793" s="1"/>
      <c r="J793" s="1"/>
    </row>
    <row r="794" spans="1:10" ht="14.25" customHeight="1">
      <c r="A794" s="1"/>
      <c r="B794" s="1"/>
      <c r="C794" s="1"/>
      <c r="D794" s="1"/>
      <c r="E794" s="1"/>
      <c r="F794" s="1"/>
      <c r="G794" s="1"/>
      <c r="H794" s="1"/>
      <c r="I794" s="1"/>
      <c r="J794" s="1"/>
    </row>
    <row r="795" spans="1:10" ht="14.25" customHeight="1">
      <c r="A795" s="1"/>
      <c r="B795" s="1"/>
      <c r="C795" s="1"/>
      <c r="D795" s="1"/>
      <c r="E795" s="1"/>
      <c r="F795" s="1"/>
      <c r="G795" s="1"/>
      <c r="H795" s="1"/>
      <c r="I795" s="1"/>
      <c r="J795" s="1"/>
    </row>
    <row r="796" spans="1:10" ht="14.25" customHeight="1">
      <c r="A796" s="1"/>
      <c r="B796" s="1"/>
      <c r="C796" s="1"/>
      <c r="D796" s="1"/>
      <c r="E796" s="1"/>
      <c r="F796" s="1"/>
      <c r="G796" s="1"/>
      <c r="H796" s="1"/>
      <c r="I796" s="1"/>
      <c r="J796" s="1"/>
    </row>
    <row r="797" spans="1:10" ht="14.25" customHeight="1">
      <c r="A797" s="1"/>
      <c r="B797" s="1"/>
      <c r="C797" s="1"/>
      <c r="D797" s="1"/>
      <c r="E797" s="1"/>
      <c r="F797" s="1"/>
      <c r="G797" s="1"/>
      <c r="H797" s="1"/>
      <c r="I797" s="1"/>
      <c r="J797" s="1"/>
    </row>
    <row r="798" spans="1:10" ht="14.25" customHeight="1">
      <c r="A798" s="1"/>
      <c r="B798" s="1"/>
      <c r="C798" s="1"/>
      <c r="D798" s="1"/>
      <c r="E798" s="1"/>
      <c r="F798" s="1"/>
      <c r="G798" s="1"/>
      <c r="H798" s="1"/>
      <c r="I798" s="1"/>
      <c r="J798" s="1"/>
    </row>
    <row r="799" spans="1:10" ht="14.25" customHeight="1">
      <c r="A799" s="1"/>
      <c r="B799" s="1"/>
      <c r="C799" s="1"/>
      <c r="D799" s="1"/>
      <c r="E799" s="1"/>
      <c r="F799" s="1"/>
      <c r="G799" s="1"/>
      <c r="H799" s="1"/>
      <c r="I799" s="1"/>
      <c r="J799" s="1"/>
    </row>
    <row r="800" spans="1:10" ht="14.25" customHeight="1">
      <c r="A800" s="1"/>
      <c r="B800" s="1"/>
      <c r="C800" s="1"/>
      <c r="D800" s="1"/>
      <c r="E800" s="1"/>
      <c r="F800" s="1"/>
      <c r="G800" s="1"/>
      <c r="H800" s="1"/>
      <c r="I800" s="1"/>
      <c r="J800" s="1"/>
    </row>
    <row r="801" spans="1:10" ht="14.25" customHeight="1">
      <c r="A801" s="1"/>
      <c r="B801" s="1"/>
      <c r="C801" s="1"/>
      <c r="D801" s="1"/>
      <c r="E801" s="1"/>
      <c r="F801" s="1"/>
      <c r="G801" s="1"/>
      <c r="H801" s="1"/>
      <c r="I801" s="1"/>
      <c r="J801" s="1"/>
    </row>
    <row r="802" spans="1:10" ht="14.25" customHeight="1">
      <c r="A802" s="1"/>
      <c r="B802" s="1"/>
      <c r="C802" s="1"/>
      <c r="D802" s="1"/>
      <c r="E802" s="1"/>
      <c r="F802" s="1"/>
      <c r="G802" s="1"/>
      <c r="H802" s="1"/>
      <c r="I802" s="1"/>
      <c r="J802" s="1"/>
    </row>
    <row r="803" spans="1:10" ht="14.25" customHeight="1">
      <c r="A803" s="1"/>
      <c r="B803" s="1"/>
      <c r="C803" s="1"/>
      <c r="D803" s="1"/>
      <c r="E803" s="1"/>
      <c r="F803" s="1"/>
      <c r="G803" s="1"/>
      <c r="H803" s="1"/>
      <c r="I803" s="1"/>
      <c r="J803" s="1"/>
    </row>
    <row r="804" spans="1:10" ht="14.25" customHeight="1">
      <c r="A804" s="1"/>
      <c r="B804" s="1"/>
      <c r="C804" s="1"/>
      <c r="D804" s="1"/>
      <c r="E804" s="1"/>
      <c r="F804" s="1"/>
      <c r="G804" s="1"/>
      <c r="H804" s="1"/>
      <c r="I804" s="1"/>
      <c r="J804" s="1"/>
    </row>
    <row r="805" spans="1:10" ht="14.25" customHeight="1">
      <c r="A805" s="1"/>
      <c r="B805" s="1"/>
      <c r="C805" s="1"/>
      <c r="D805" s="1"/>
      <c r="E805" s="1"/>
      <c r="F805" s="1"/>
      <c r="G805" s="1"/>
      <c r="H805" s="1"/>
      <c r="I805" s="1"/>
      <c r="J805" s="1"/>
    </row>
    <row r="806" spans="1:10" ht="14.25" customHeight="1">
      <c r="A806" s="1"/>
      <c r="B806" s="1"/>
      <c r="C806" s="1"/>
      <c r="D806" s="1"/>
      <c r="E806" s="1"/>
      <c r="F806" s="1"/>
      <c r="G806" s="1"/>
      <c r="H806" s="1"/>
      <c r="I806" s="1"/>
      <c r="J806" s="1"/>
    </row>
    <row r="807" spans="1:10" ht="14.25" customHeight="1">
      <c r="A807" s="1"/>
      <c r="B807" s="1"/>
      <c r="C807" s="1"/>
      <c r="D807" s="1"/>
      <c r="E807" s="1"/>
      <c r="F807" s="1"/>
      <c r="G807" s="1"/>
      <c r="H807" s="1"/>
      <c r="I807" s="1"/>
      <c r="J807" s="1"/>
    </row>
    <row r="808" spans="1:10" ht="14.25" customHeight="1">
      <c r="A808" s="1"/>
      <c r="B808" s="1"/>
      <c r="C808" s="1"/>
      <c r="D808" s="1"/>
      <c r="E808" s="1"/>
      <c r="F808" s="1"/>
      <c r="G808" s="1"/>
      <c r="H808" s="1"/>
      <c r="I808" s="1"/>
      <c r="J808" s="1"/>
    </row>
    <row r="809" spans="1:10" ht="14.25" customHeight="1">
      <c r="A809" s="1"/>
      <c r="B809" s="1"/>
      <c r="C809" s="1"/>
      <c r="D809" s="1"/>
      <c r="E809" s="1"/>
      <c r="F809" s="1"/>
      <c r="G809" s="1"/>
      <c r="H809" s="1"/>
      <c r="I809" s="1"/>
      <c r="J809" s="1"/>
    </row>
    <row r="810" spans="1:10" ht="14.25" customHeight="1">
      <c r="A810" s="1"/>
      <c r="B810" s="1"/>
      <c r="C810" s="1"/>
      <c r="D810" s="1"/>
      <c r="E810" s="1"/>
      <c r="F810" s="1"/>
      <c r="G810" s="1"/>
      <c r="H810" s="1"/>
      <c r="I810" s="1"/>
      <c r="J810" s="1"/>
    </row>
    <row r="811" spans="1:10" ht="14.25" customHeight="1">
      <c r="A811" s="1"/>
      <c r="B811" s="1"/>
      <c r="C811" s="1"/>
      <c r="D811" s="1"/>
      <c r="E811" s="1"/>
      <c r="F811" s="1"/>
      <c r="G811" s="1"/>
      <c r="H811" s="1"/>
      <c r="I811" s="1"/>
      <c r="J811" s="1"/>
    </row>
    <row r="812" spans="1:10" ht="14.25" customHeight="1">
      <c r="A812" s="1"/>
      <c r="B812" s="1"/>
      <c r="C812" s="1"/>
      <c r="D812" s="1"/>
      <c r="E812" s="1"/>
      <c r="F812" s="1"/>
      <c r="G812" s="1"/>
      <c r="H812" s="1"/>
      <c r="I812" s="1"/>
      <c r="J812" s="1"/>
    </row>
    <row r="813" spans="1:10" ht="14.25" customHeight="1">
      <c r="A813" s="1"/>
      <c r="B813" s="1"/>
      <c r="C813" s="1"/>
      <c r="D813" s="1"/>
      <c r="E813" s="1"/>
      <c r="F813" s="1"/>
      <c r="G813" s="1"/>
      <c r="H813" s="1"/>
      <c r="I813" s="1"/>
      <c r="J813" s="1"/>
    </row>
    <row r="814" spans="1:10" ht="14.25" customHeight="1">
      <c r="A814" s="1"/>
      <c r="B814" s="1"/>
      <c r="C814" s="1"/>
      <c r="D814" s="1"/>
      <c r="E814" s="1"/>
      <c r="F814" s="1"/>
      <c r="G814" s="1"/>
      <c r="H814" s="1"/>
      <c r="I814" s="1"/>
      <c r="J814" s="1"/>
    </row>
    <row r="815" spans="1:10" ht="14.25" customHeight="1">
      <c r="A815" s="1"/>
      <c r="B815" s="1"/>
      <c r="C815" s="1"/>
      <c r="D815" s="1"/>
      <c r="E815" s="1"/>
      <c r="F815" s="1"/>
      <c r="G815" s="1"/>
      <c r="H815" s="1"/>
      <c r="I815" s="1"/>
      <c r="J815" s="1"/>
    </row>
    <row r="816" spans="1:10" ht="14.25" customHeight="1">
      <c r="A816" s="1"/>
      <c r="B816" s="1"/>
      <c r="C816" s="1"/>
      <c r="D816" s="1"/>
      <c r="E816" s="1"/>
      <c r="F816" s="1"/>
      <c r="G816" s="1"/>
      <c r="H816" s="1"/>
      <c r="I816" s="1"/>
      <c r="J816" s="1"/>
    </row>
    <row r="817" spans="1:10" ht="14.25" customHeight="1">
      <c r="A817" s="1"/>
      <c r="B817" s="1"/>
      <c r="C817" s="1"/>
      <c r="D817" s="1"/>
      <c r="E817" s="1"/>
      <c r="F817" s="1"/>
      <c r="G817" s="1"/>
      <c r="H817" s="1"/>
      <c r="I817" s="1"/>
      <c r="J817" s="1"/>
    </row>
    <row r="818" spans="1:10" ht="14.25" customHeight="1">
      <c r="A818" s="1"/>
      <c r="B818" s="1"/>
      <c r="C818" s="1"/>
      <c r="D818" s="1"/>
      <c r="E818" s="1"/>
      <c r="F818" s="1"/>
      <c r="G818" s="1"/>
      <c r="H818" s="1"/>
      <c r="I818" s="1"/>
      <c r="J818" s="1"/>
    </row>
    <row r="819" spans="1:10" ht="14.25" customHeight="1">
      <c r="A819" s="1"/>
      <c r="B819" s="1"/>
      <c r="C819" s="1"/>
      <c r="D819" s="1"/>
      <c r="E819" s="1"/>
      <c r="F819" s="1"/>
      <c r="G819" s="1"/>
      <c r="H819" s="1"/>
      <c r="I819" s="1"/>
      <c r="J819" s="1"/>
    </row>
    <row r="820" spans="1:10" ht="14.25" customHeight="1">
      <c r="A820" s="1"/>
      <c r="B820" s="1"/>
      <c r="C820" s="1"/>
      <c r="D820" s="1"/>
      <c r="E820" s="1"/>
      <c r="F820" s="1"/>
      <c r="G820" s="1"/>
      <c r="H820" s="1"/>
      <c r="I820" s="1"/>
      <c r="J820" s="1"/>
    </row>
    <row r="821" spans="1:10" ht="14.25" customHeight="1">
      <c r="A821" s="1"/>
      <c r="B821" s="1"/>
      <c r="C821" s="1"/>
      <c r="D821" s="1"/>
      <c r="E821" s="1"/>
      <c r="F821" s="1"/>
      <c r="G821" s="1"/>
      <c r="H821" s="1"/>
      <c r="I821" s="1"/>
      <c r="J821" s="1"/>
    </row>
    <row r="822" spans="1:10" ht="14.25" customHeight="1">
      <c r="A822" s="1"/>
      <c r="B822" s="1"/>
      <c r="C822" s="1"/>
      <c r="D822" s="1"/>
      <c r="E822" s="1"/>
      <c r="F822" s="1"/>
      <c r="G822" s="1"/>
      <c r="H822" s="1"/>
      <c r="I822" s="1"/>
      <c r="J822" s="1"/>
    </row>
    <row r="823" spans="1:10" ht="14.25" customHeight="1">
      <c r="A823" s="1"/>
      <c r="B823" s="1"/>
      <c r="C823" s="1"/>
      <c r="D823" s="1"/>
      <c r="E823" s="1"/>
      <c r="F823" s="1"/>
      <c r="G823" s="1"/>
      <c r="H823" s="1"/>
      <c r="I823" s="1"/>
      <c r="J823" s="1"/>
    </row>
    <row r="824" spans="1:10" ht="14.25" customHeight="1">
      <c r="A824" s="1"/>
      <c r="B824" s="1"/>
      <c r="C824" s="1"/>
      <c r="D824" s="1"/>
      <c r="E824" s="1"/>
      <c r="F824" s="1"/>
      <c r="G824" s="1"/>
      <c r="H824" s="1"/>
      <c r="I824" s="1"/>
      <c r="J824" s="1"/>
    </row>
    <row r="825" spans="1:10" ht="14.25" customHeight="1">
      <c r="A825" s="1"/>
      <c r="B825" s="1"/>
      <c r="C825" s="1"/>
      <c r="D825" s="1"/>
      <c r="E825" s="1"/>
      <c r="F825" s="1"/>
      <c r="G825" s="1"/>
      <c r="H825" s="1"/>
      <c r="I825" s="1"/>
      <c r="J825" s="1"/>
    </row>
    <row r="826" spans="1:10" ht="14.25" customHeight="1">
      <c r="A826" s="1"/>
      <c r="B826" s="1"/>
      <c r="C826" s="1"/>
      <c r="D826" s="1"/>
      <c r="E826" s="1"/>
      <c r="F826" s="1"/>
      <c r="G826" s="1"/>
      <c r="H826" s="1"/>
      <c r="I826" s="1"/>
      <c r="J826" s="1"/>
    </row>
    <row r="827" spans="1:10" ht="14.25" customHeight="1">
      <c r="A827" s="1"/>
      <c r="B827" s="1"/>
      <c r="C827" s="1"/>
      <c r="D827" s="1"/>
      <c r="E827" s="1"/>
      <c r="F827" s="1"/>
      <c r="G827" s="1"/>
      <c r="H827" s="1"/>
      <c r="I827" s="1"/>
      <c r="J827" s="1"/>
    </row>
    <row r="828" spans="1:10" ht="14.25" customHeight="1">
      <c r="A828" s="1"/>
      <c r="B828" s="1"/>
      <c r="C828" s="1"/>
      <c r="D828" s="1"/>
      <c r="E828" s="1"/>
      <c r="F828" s="1"/>
      <c r="G828" s="1"/>
      <c r="H828" s="1"/>
      <c r="I828" s="1"/>
      <c r="J828" s="1"/>
    </row>
    <row r="829" spans="1:10" ht="14.25" customHeight="1">
      <c r="A829" s="1"/>
      <c r="B829" s="1"/>
      <c r="C829" s="1"/>
      <c r="D829" s="1"/>
      <c r="E829" s="1"/>
      <c r="F829" s="1"/>
      <c r="G829" s="1"/>
      <c r="H829" s="1"/>
      <c r="I829" s="1"/>
      <c r="J829" s="1"/>
    </row>
    <row r="830" spans="1:10" ht="14.25" customHeight="1">
      <c r="A830" s="1"/>
      <c r="B830" s="1"/>
      <c r="C830" s="1"/>
      <c r="D830" s="1"/>
      <c r="E830" s="1"/>
      <c r="F830" s="1"/>
      <c r="G830" s="1"/>
      <c r="H830" s="1"/>
      <c r="I830" s="1"/>
      <c r="J830" s="1"/>
    </row>
    <row r="831" spans="1:10" ht="14.25" customHeight="1">
      <c r="A831" s="1"/>
      <c r="B831" s="1"/>
      <c r="C831" s="1"/>
      <c r="D831" s="1"/>
      <c r="E831" s="1"/>
      <c r="F831" s="1"/>
      <c r="G831" s="1"/>
      <c r="H831" s="1"/>
      <c r="I831" s="1"/>
      <c r="J831" s="1"/>
    </row>
    <row r="832" spans="1:10" ht="14.25" customHeight="1">
      <c r="A832" s="1"/>
      <c r="B832" s="1"/>
      <c r="C832" s="1"/>
      <c r="D832" s="1"/>
      <c r="E832" s="1"/>
      <c r="F832" s="1"/>
      <c r="G832" s="1"/>
      <c r="H832" s="1"/>
      <c r="I832" s="1"/>
      <c r="J832" s="1"/>
    </row>
    <row r="833" spans="1:10" ht="14.25" customHeight="1">
      <c r="A833" s="1"/>
      <c r="B833" s="1"/>
      <c r="C833" s="1"/>
      <c r="D833" s="1"/>
      <c r="E833" s="1"/>
      <c r="F833" s="1"/>
      <c r="G833" s="1"/>
      <c r="H833" s="1"/>
      <c r="I833" s="1"/>
      <c r="J833" s="1"/>
    </row>
    <row r="834" spans="1:10" ht="14.25" customHeight="1">
      <c r="A834" s="1"/>
      <c r="B834" s="1"/>
      <c r="C834" s="1"/>
      <c r="D834" s="1"/>
      <c r="E834" s="1"/>
      <c r="F834" s="1"/>
      <c r="G834" s="1"/>
      <c r="H834" s="1"/>
      <c r="I834" s="1"/>
      <c r="J834" s="1"/>
    </row>
    <row r="835" spans="1:10" ht="14.25" customHeight="1">
      <c r="A835" s="1"/>
      <c r="B835" s="1"/>
      <c r="C835" s="1"/>
      <c r="D835" s="1"/>
      <c r="E835" s="1"/>
      <c r="F835" s="1"/>
      <c r="G835" s="1"/>
      <c r="H835" s="1"/>
      <c r="I835" s="1"/>
      <c r="J835" s="1"/>
    </row>
    <row r="836" spans="1:10" ht="14.25" customHeight="1">
      <c r="A836" s="1"/>
      <c r="B836" s="1"/>
      <c r="C836" s="1"/>
      <c r="D836" s="1"/>
      <c r="E836" s="1"/>
      <c r="F836" s="1"/>
      <c r="G836" s="1"/>
      <c r="H836" s="1"/>
      <c r="I836" s="1"/>
      <c r="J836" s="1"/>
    </row>
    <row r="837" spans="1:10" ht="14.25" customHeight="1">
      <c r="A837" s="1"/>
      <c r="B837" s="1"/>
      <c r="C837" s="1"/>
      <c r="D837" s="1"/>
      <c r="E837" s="1"/>
      <c r="F837" s="1"/>
      <c r="G837" s="1"/>
      <c r="H837" s="1"/>
      <c r="I837" s="1"/>
      <c r="J837" s="1"/>
    </row>
    <row r="838" spans="1:10" ht="14.25" customHeight="1">
      <c r="A838" s="1"/>
      <c r="B838" s="1"/>
      <c r="C838" s="1"/>
      <c r="D838" s="1"/>
      <c r="E838" s="1"/>
      <c r="F838" s="1"/>
      <c r="G838" s="1"/>
      <c r="H838" s="1"/>
      <c r="I838" s="1"/>
      <c r="J838" s="1"/>
    </row>
    <row r="839" spans="1:10" ht="14.25" customHeight="1">
      <c r="A839" s="1"/>
      <c r="B839" s="1"/>
      <c r="C839" s="1"/>
      <c r="D839" s="1"/>
      <c r="E839" s="1"/>
      <c r="F839" s="1"/>
      <c r="G839" s="1"/>
      <c r="H839" s="1"/>
      <c r="I839" s="1"/>
      <c r="J839" s="1"/>
    </row>
    <row r="840" spans="1:10" ht="14.25" customHeight="1">
      <c r="A840" s="1"/>
      <c r="B840" s="1"/>
      <c r="C840" s="1"/>
      <c r="D840" s="1"/>
      <c r="E840" s="1"/>
      <c r="F840" s="1"/>
      <c r="G840" s="1"/>
      <c r="H840" s="1"/>
      <c r="I840" s="1"/>
      <c r="J840" s="1"/>
    </row>
    <row r="841" spans="1:10" ht="14.25" customHeight="1">
      <c r="A841" s="1"/>
      <c r="B841" s="1"/>
      <c r="C841" s="1"/>
      <c r="D841" s="1"/>
      <c r="E841" s="1"/>
      <c r="F841" s="1"/>
      <c r="G841" s="1"/>
      <c r="H841" s="1"/>
      <c r="I841" s="1"/>
      <c r="J841" s="1"/>
    </row>
    <row r="842" spans="1:10" ht="14.25" customHeight="1">
      <c r="A842" s="1"/>
      <c r="B842" s="1"/>
      <c r="C842" s="1"/>
      <c r="D842" s="1"/>
      <c r="E842" s="1"/>
      <c r="F842" s="1"/>
      <c r="G842" s="1"/>
      <c r="H842" s="1"/>
      <c r="I842" s="1"/>
      <c r="J842" s="1"/>
    </row>
    <row r="843" spans="1:10" ht="14.25" customHeight="1">
      <c r="A843" s="1"/>
      <c r="B843" s="1"/>
      <c r="C843" s="1"/>
      <c r="D843" s="1"/>
      <c r="E843" s="1"/>
      <c r="F843" s="1"/>
      <c r="G843" s="1"/>
      <c r="H843" s="1"/>
      <c r="I843" s="1"/>
      <c r="J843" s="1"/>
    </row>
    <row r="844" spans="1:10" ht="14.25" customHeight="1">
      <c r="A844" s="1"/>
      <c r="B844" s="1"/>
      <c r="C844" s="1"/>
      <c r="D844" s="1"/>
      <c r="E844" s="1"/>
      <c r="F844" s="1"/>
      <c r="G844" s="1"/>
      <c r="H844" s="1"/>
      <c r="I844" s="1"/>
      <c r="J844" s="1"/>
    </row>
    <row r="845" spans="1:10" ht="14.25" customHeight="1">
      <c r="A845" s="1"/>
      <c r="B845" s="1"/>
      <c r="C845" s="1"/>
      <c r="D845" s="1"/>
      <c r="E845" s="1"/>
      <c r="F845" s="1"/>
      <c r="G845" s="1"/>
      <c r="H845" s="1"/>
      <c r="I845" s="1"/>
      <c r="J845" s="1"/>
    </row>
    <row r="846" spans="1:10" ht="14.25" customHeight="1">
      <c r="A846" s="1"/>
      <c r="B846" s="1"/>
      <c r="C846" s="1"/>
      <c r="D846" s="1"/>
      <c r="E846" s="1"/>
      <c r="F846" s="1"/>
      <c r="G846" s="1"/>
      <c r="H846" s="1"/>
      <c r="I846" s="1"/>
      <c r="J846" s="1"/>
    </row>
    <row r="847" spans="1:10" ht="14.25" customHeight="1">
      <c r="A847" s="1"/>
      <c r="B847" s="1"/>
      <c r="C847" s="1"/>
      <c r="D847" s="1"/>
      <c r="E847" s="1"/>
      <c r="F847" s="1"/>
      <c r="G847" s="1"/>
      <c r="H847" s="1"/>
      <c r="I847" s="1"/>
      <c r="J847" s="1"/>
    </row>
    <row r="848" spans="1:10" ht="14.25" customHeight="1">
      <c r="A848" s="1"/>
      <c r="B848" s="1"/>
      <c r="C848" s="1"/>
      <c r="D848" s="1"/>
      <c r="E848" s="1"/>
      <c r="F848" s="1"/>
      <c r="G848" s="1"/>
      <c r="H848" s="1"/>
      <c r="I848" s="1"/>
      <c r="J848" s="1"/>
    </row>
    <row r="849" spans="1:10" ht="14.25" customHeight="1">
      <c r="A849" s="1"/>
      <c r="B849" s="1"/>
      <c r="C849" s="1"/>
      <c r="D849" s="1"/>
      <c r="E849" s="1"/>
      <c r="F849" s="1"/>
      <c r="G849" s="1"/>
      <c r="H849" s="1"/>
      <c r="I849" s="1"/>
      <c r="J849" s="1"/>
    </row>
    <row r="850" spans="1:10" ht="14.25" customHeight="1">
      <c r="A850" s="1"/>
      <c r="B850" s="1"/>
      <c r="C850" s="1"/>
      <c r="D850" s="1"/>
      <c r="E850" s="1"/>
      <c r="F850" s="1"/>
      <c r="G850" s="1"/>
      <c r="H850" s="1"/>
      <c r="I850" s="1"/>
      <c r="J850" s="1"/>
    </row>
    <row r="851" spans="1:10" ht="14.25" customHeight="1">
      <c r="A851" s="1"/>
      <c r="B851" s="1"/>
      <c r="C851" s="1"/>
      <c r="D851" s="1"/>
      <c r="E851" s="1"/>
      <c r="F851" s="1"/>
      <c r="G851" s="1"/>
      <c r="H851" s="1"/>
      <c r="I851" s="1"/>
      <c r="J851" s="1"/>
    </row>
    <row r="852" spans="1:10" ht="14.25" customHeight="1">
      <c r="A852" s="1"/>
      <c r="B852" s="1"/>
      <c r="C852" s="1"/>
      <c r="D852" s="1"/>
      <c r="E852" s="1"/>
      <c r="F852" s="1"/>
      <c r="G852" s="1"/>
      <c r="H852" s="1"/>
      <c r="I852" s="1"/>
      <c r="J852" s="1"/>
    </row>
    <row r="853" spans="1:10" ht="14.25" customHeight="1">
      <c r="A853" s="1"/>
      <c r="B853" s="1"/>
      <c r="C853" s="1"/>
      <c r="D853" s="1"/>
      <c r="E853" s="1"/>
      <c r="F853" s="1"/>
      <c r="G853" s="1"/>
      <c r="H853" s="1"/>
      <c r="I853" s="1"/>
      <c r="J853" s="1"/>
    </row>
    <row r="854" spans="1:10" ht="14.25" customHeight="1">
      <c r="A854" s="1"/>
      <c r="B854" s="1"/>
      <c r="C854" s="1"/>
      <c r="D854" s="1"/>
      <c r="E854" s="1"/>
      <c r="F854" s="1"/>
      <c r="G854" s="1"/>
      <c r="H854" s="1"/>
      <c r="I854" s="1"/>
      <c r="J854" s="1"/>
    </row>
    <row r="855" spans="1:10" ht="14.25" customHeight="1">
      <c r="A855" s="1"/>
      <c r="B855" s="1"/>
      <c r="C855" s="1"/>
      <c r="D855" s="1"/>
      <c r="E855" s="1"/>
      <c r="F855" s="1"/>
      <c r="G855" s="1"/>
      <c r="H855" s="1"/>
      <c r="I855" s="1"/>
      <c r="J855" s="1"/>
    </row>
    <row r="856" spans="1:10" ht="14.25" customHeight="1">
      <c r="A856" s="1"/>
      <c r="B856" s="1"/>
      <c r="C856" s="1"/>
      <c r="D856" s="1"/>
      <c r="E856" s="1"/>
      <c r="F856" s="1"/>
      <c r="G856" s="1"/>
      <c r="H856" s="1"/>
      <c r="I856" s="1"/>
      <c r="J856" s="1"/>
    </row>
    <row r="857" spans="1:10" ht="14.25" customHeight="1">
      <c r="A857" s="1"/>
      <c r="B857" s="1"/>
      <c r="C857" s="1"/>
      <c r="D857" s="1"/>
      <c r="E857" s="1"/>
      <c r="F857" s="1"/>
      <c r="G857" s="1"/>
      <c r="H857" s="1"/>
      <c r="I857" s="1"/>
      <c r="J857" s="1"/>
    </row>
    <row r="858" spans="1:10" ht="14.25" customHeight="1">
      <c r="A858" s="1"/>
      <c r="B858" s="1"/>
      <c r="C858" s="1"/>
      <c r="D858" s="1"/>
      <c r="E858" s="1"/>
      <c r="F858" s="1"/>
      <c r="G858" s="1"/>
      <c r="H858" s="1"/>
      <c r="I858" s="1"/>
      <c r="J858" s="1"/>
    </row>
    <row r="859" spans="1:10" ht="14.25" customHeight="1">
      <c r="A859" s="1"/>
      <c r="B859" s="1"/>
      <c r="C859" s="1"/>
      <c r="D859" s="1"/>
      <c r="E859" s="1"/>
      <c r="F859" s="1"/>
      <c r="G859" s="1"/>
      <c r="H859" s="1"/>
      <c r="I859" s="1"/>
      <c r="J859" s="1"/>
    </row>
    <row r="860" spans="1:10" ht="14.25" customHeight="1">
      <c r="A860" s="1"/>
      <c r="B860" s="1"/>
      <c r="C860" s="1"/>
      <c r="D860" s="1"/>
      <c r="E860" s="1"/>
      <c r="F860" s="1"/>
      <c r="G860" s="1"/>
      <c r="H860" s="1"/>
      <c r="I860" s="1"/>
      <c r="J860" s="1"/>
    </row>
    <row r="861" spans="1:10" ht="14.25" customHeight="1">
      <c r="A861" s="1"/>
      <c r="B861" s="1"/>
      <c r="C861" s="1"/>
      <c r="D861" s="1"/>
      <c r="E861" s="1"/>
      <c r="F861" s="1"/>
      <c r="G861" s="1"/>
      <c r="H861" s="1"/>
      <c r="I861" s="1"/>
      <c r="J861" s="1"/>
    </row>
    <row r="862" spans="1:10" ht="14.25" customHeight="1">
      <c r="A862" s="1"/>
      <c r="B862" s="1"/>
      <c r="C862" s="1"/>
      <c r="D862" s="1"/>
      <c r="E862" s="1"/>
      <c r="F862" s="1"/>
      <c r="G862" s="1"/>
      <c r="H862" s="1"/>
      <c r="I862" s="1"/>
      <c r="J862" s="1"/>
    </row>
    <row r="863" spans="1:10" ht="14.25" customHeight="1">
      <c r="A863" s="1"/>
      <c r="B863" s="1"/>
      <c r="C863" s="1"/>
      <c r="D863" s="1"/>
      <c r="E863" s="1"/>
      <c r="F863" s="1"/>
      <c r="G863" s="1"/>
      <c r="H863" s="1"/>
      <c r="I863" s="1"/>
      <c r="J863" s="1"/>
    </row>
    <row r="864" spans="1:10" ht="14.25" customHeight="1">
      <c r="A864" s="1"/>
      <c r="B864" s="1"/>
      <c r="C864" s="1"/>
      <c r="D864" s="1"/>
      <c r="E864" s="1"/>
      <c r="F864" s="1"/>
      <c r="G864" s="1"/>
      <c r="H864" s="1"/>
      <c r="I864" s="1"/>
      <c r="J864" s="1"/>
    </row>
    <row r="865" spans="1:10" ht="14.25" customHeight="1">
      <c r="A865" s="1"/>
      <c r="B865" s="1"/>
      <c r="C865" s="1"/>
      <c r="D865" s="1"/>
      <c r="E865" s="1"/>
      <c r="F865" s="1"/>
      <c r="G865" s="1"/>
      <c r="H865" s="1"/>
      <c r="I865" s="1"/>
      <c r="J865" s="1"/>
    </row>
    <row r="866" spans="1:10" ht="14.25" customHeight="1">
      <c r="A866" s="1"/>
      <c r="B866" s="1"/>
      <c r="C866" s="1"/>
      <c r="D866" s="1"/>
      <c r="E866" s="1"/>
      <c r="F866" s="1"/>
      <c r="G866" s="1"/>
      <c r="H866" s="1"/>
      <c r="I866" s="1"/>
      <c r="J866" s="1"/>
    </row>
    <row r="867" spans="1:10" ht="14.25" customHeight="1">
      <c r="A867" s="1"/>
      <c r="B867" s="1"/>
      <c r="C867" s="1"/>
      <c r="D867" s="1"/>
      <c r="E867" s="1"/>
      <c r="F867" s="1"/>
      <c r="G867" s="1"/>
      <c r="H867" s="1"/>
      <c r="I867" s="1"/>
      <c r="J867" s="1"/>
    </row>
    <row r="868" spans="1:10" ht="14.25" customHeight="1">
      <c r="A868" s="1"/>
      <c r="B868" s="1"/>
      <c r="C868" s="1"/>
      <c r="D868" s="1"/>
      <c r="E868" s="1"/>
      <c r="F868" s="1"/>
      <c r="G868" s="1"/>
      <c r="H868" s="1"/>
      <c r="I868" s="1"/>
      <c r="J868" s="1"/>
    </row>
    <row r="869" spans="1:10" ht="14.25" customHeight="1">
      <c r="A869" s="1"/>
      <c r="B869" s="1"/>
      <c r="C869" s="1"/>
      <c r="D869" s="1"/>
      <c r="E869" s="1"/>
      <c r="F869" s="1"/>
      <c r="G869" s="1"/>
      <c r="H869" s="1"/>
      <c r="I869" s="1"/>
      <c r="J869" s="1"/>
    </row>
    <row r="870" spans="1:10" ht="14.25" customHeight="1">
      <c r="A870" s="1"/>
      <c r="B870" s="1"/>
      <c r="C870" s="1"/>
      <c r="D870" s="1"/>
      <c r="E870" s="1"/>
      <c r="F870" s="1"/>
      <c r="G870" s="1"/>
      <c r="H870" s="1"/>
      <c r="I870" s="1"/>
      <c r="J870" s="1"/>
    </row>
    <row r="871" spans="1:10" ht="14.25" customHeight="1">
      <c r="A871" s="1"/>
      <c r="B871" s="1"/>
      <c r="C871" s="1"/>
      <c r="D871" s="1"/>
      <c r="E871" s="1"/>
      <c r="F871" s="1"/>
      <c r="G871" s="1"/>
      <c r="H871" s="1"/>
      <c r="I871" s="1"/>
      <c r="J871" s="1"/>
    </row>
    <row r="872" spans="1:10" ht="14.25" customHeight="1">
      <c r="A872" s="1"/>
      <c r="B872" s="1"/>
      <c r="C872" s="1"/>
      <c r="D872" s="1"/>
      <c r="E872" s="1"/>
      <c r="F872" s="1"/>
      <c r="G872" s="1"/>
      <c r="H872" s="1"/>
      <c r="I872" s="1"/>
      <c r="J872" s="1"/>
    </row>
    <row r="873" spans="1:10" ht="14.25" customHeight="1">
      <c r="A873" s="1"/>
      <c r="B873" s="1"/>
      <c r="C873" s="1"/>
      <c r="D873" s="1"/>
      <c r="E873" s="1"/>
      <c r="F873" s="1"/>
      <c r="G873" s="1"/>
      <c r="H873" s="1"/>
      <c r="I873" s="1"/>
      <c r="J873" s="1"/>
    </row>
    <row r="874" spans="1:10" ht="14.25" customHeight="1">
      <c r="A874" s="1"/>
      <c r="B874" s="1"/>
      <c r="C874" s="1"/>
      <c r="D874" s="1"/>
      <c r="E874" s="1"/>
      <c r="F874" s="1"/>
      <c r="G874" s="1"/>
      <c r="H874" s="1"/>
      <c r="I874" s="1"/>
      <c r="J874" s="1"/>
    </row>
    <row r="875" spans="1:10" ht="14.25" customHeight="1">
      <c r="A875" s="1"/>
      <c r="B875" s="1"/>
      <c r="C875" s="1"/>
      <c r="D875" s="1"/>
      <c r="E875" s="1"/>
      <c r="F875" s="1"/>
      <c r="G875" s="1"/>
      <c r="H875" s="1"/>
      <c r="I875" s="1"/>
      <c r="J875" s="1"/>
    </row>
    <row r="876" spans="1:10" ht="14.25" customHeight="1">
      <c r="A876" s="1"/>
      <c r="B876" s="1"/>
      <c r="C876" s="1"/>
      <c r="D876" s="1"/>
      <c r="E876" s="1"/>
      <c r="F876" s="1"/>
      <c r="G876" s="1"/>
      <c r="H876" s="1"/>
      <c r="I876" s="1"/>
      <c r="J876" s="1"/>
    </row>
    <row r="877" spans="1:10" ht="14.25" customHeight="1">
      <c r="A877" s="1"/>
      <c r="B877" s="1"/>
      <c r="C877" s="1"/>
      <c r="D877" s="1"/>
      <c r="E877" s="1"/>
      <c r="F877" s="1"/>
      <c r="G877" s="1"/>
      <c r="H877" s="1"/>
      <c r="I877" s="1"/>
      <c r="J877" s="1"/>
    </row>
    <row r="878" spans="1:10" ht="14.25" customHeight="1">
      <c r="A878" s="1"/>
      <c r="B878" s="1"/>
      <c r="C878" s="1"/>
      <c r="D878" s="1"/>
      <c r="E878" s="1"/>
      <c r="F878" s="1"/>
      <c r="G878" s="1"/>
      <c r="H878" s="1"/>
      <c r="I878" s="1"/>
      <c r="J878" s="1"/>
    </row>
    <row r="879" spans="1:10" ht="14.25" customHeight="1">
      <c r="A879" s="1"/>
      <c r="B879" s="1"/>
      <c r="C879" s="1"/>
      <c r="D879" s="1"/>
      <c r="E879" s="1"/>
      <c r="F879" s="1"/>
      <c r="G879" s="1"/>
      <c r="H879" s="1"/>
      <c r="I879" s="1"/>
      <c r="J879" s="1"/>
    </row>
    <row r="880" spans="1:10" ht="14.25" customHeight="1">
      <c r="A880" s="1"/>
      <c r="B880" s="1"/>
      <c r="C880" s="1"/>
      <c r="D880" s="1"/>
      <c r="E880" s="1"/>
      <c r="F880" s="1"/>
      <c r="G880" s="1"/>
      <c r="H880" s="1"/>
      <c r="I880" s="1"/>
      <c r="J880" s="1"/>
    </row>
    <row r="881" spans="1:10" ht="14.25" customHeight="1">
      <c r="A881" s="1"/>
      <c r="B881" s="1"/>
      <c r="C881" s="1"/>
      <c r="D881" s="1"/>
      <c r="E881" s="1"/>
      <c r="F881" s="1"/>
      <c r="G881" s="1"/>
      <c r="H881" s="1"/>
      <c r="I881" s="1"/>
      <c r="J881" s="1"/>
    </row>
    <row r="882" spans="1:10" ht="14.25" customHeight="1">
      <c r="A882" s="1"/>
      <c r="B882" s="1"/>
      <c r="C882" s="1"/>
      <c r="D882" s="1"/>
      <c r="E882" s="1"/>
      <c r="F882" s="1"/>
      <c r="G882" s="1"/>
      <c r="H882" s="1"/>
      <c r="I882" s="1"/>
      <c r="J882" s="1"/>
    </row>
    <row r="883" spans="1:10" ht="14.25" customHeight="1">
      <c r="A883" s="1"/>
      <c r="B883" s="1"/>
      <c r="C883" s="1"/>
      <c r="D883" s="1"/>
      <c r="E883" s="1"/>
      <c r="F883" s="1"/>
      <c r="G883" s="1"/>
      <c r="H883" s="1"/>
      <c r="I883" s="1"/>
      <c r="J883" s="1"/>
    </row>
    <row r="884" spans="1:10" ht="14.25" customHeight="1">
      <c r="A884" s="1"/>
      <c r="B884" s="1"/>
      <c r="C884" s="1"/>
      <c r="D884" s="1"/>
      <c r="E884" s="1"/>
      <c r="F884" s="1"/>
      <c r="G884" s="1"/>
      <c r="H884" s="1"/>
      <c r="I884" s="1"/>
      <c r="J884" s="1"/>
    </row>
    <row r="885" spans="1:10" ht="14.25" customHeight="1">
      <c r="A885" s="1"/>
      <c r="B885" s="1"/>
      <c r="C885" s="1"/>
      <c r="D885" s="1"/>
      <c r="E885" s="1"/>
      <c r="F885" s="1"/>
      <c r="G885" s="1"/>
      <c r="H885" s="1"/>
      <c r="I885" s="1"/>
      <c r="J885" s="1"/>
    </row>
    <row r="886" spans="1:10" ht="14.25" customHeight="1">
      <c r="A886" s="1"/>
      <c r="B886" s="1"/>
      <c r="C886" s="1"/>
      <c r="D886" s="1"/>
      <c r="E886" s="1"/>
      <c r="F886" s="1"/>
      <c r="G886" s="1"/>
      <c r="H886" s="1"/>
      <c r="I886" s="1"/>
      <c r="J886" s="1"/>
    </row>
    <row r="887" spans="1:10" ht="14.25" customHeight="1">
      <c r="A887" s="1"/>
      <c r="B887" s="1"/>
      <c r="C887" s="1"/>
      <c r="D887" s="1"/>
      <c r="E887" s="1"/>
      <c r="F887" s="1"/>
      <c r="G887" s="1"/>
      <c r="H887" s="1"/>
      <c r="I887" s="1"/>
      <c r="J887" s="1"/>
    </row>
    <row r="888" spans="1:10" ht="14.25" customHeight="1">
      <c r="A888" s="1"/>
      <c r="B888" s="1"/>
      <c r="C888" s="1"/>
      <c r="D888" s="1"/>
      <c r="E888" s="1"/>
      <c r="F888" s="1"/>
      <c r="G888" s="1"/>
      <c r="H888" s="1"/>
      <c r="I888" s="1"/>
      <c r="J888" s="1"/>
    </row>
    <row r="889" spans="1:10" ht="14.25" customHeight="1">
      <c r="A889" s="1"/>
      <c r="B889" s="1"/>
      <c r="C889" s="1"/>
      <c r="D889" s="1"/>
      <c r="E889" s="1"/>
      <c r="F889" s="1"/>
      <c r="G889" s="1"/>
      <c r="H889" s="1"/>
      <c r="I889" s="1"/>
      <c r="J889" s="1"/>
    </row>
    <row r="890" spans="1:10" ht="14.25" customHeight="1">
      <c r="A890" s="1"/>
      <c r="B890" s="1"/>
      <c r="C890" s="1"/>
      <c r="D890" s="1"/>
      <c r="E890" s="1"/>
      <c r="F890" s="1"/>
      <c r="G890" s="1"/>
      <c r="H890" s="1"/>
      <c r="I890" s="1"/>
      <c r="J890" s="1"/>
    </row>
    <row r="891" spans="1:10" ht="14.25" customHeight="1">
      <c r="A891" s="1"/>
      <c r="B891" s="1"/>
      <c r="C891" s="1"/>
      <c r="D891" s="1"/>
      <c r="E891" s="1"/>
      <c r="F891" s="1"/>
      <c r="G891" s="1"/>
      <c r="H891" s="1"/>
      <c r="I891" s="1"/>
      <c r="J891" s="1"/>
    </row>
    <row r="892" spans="1:10" ht="14.25" customHeight="1">
      <c r="A892" s="1"/>
      <c r="B892" s="1"/>
      <c r="C892" s="1"/>
      <c r="D892" s="1"/>
      <c r="E892" s="1"/>
      <c r="F892" s="1"/>
      <c r="G892" s="1"/>
      <c r="H892" s="1"/>
      <c r="I892" s="1"/>
      <c r="J892" s="1"/>
    </row>
    <row r="893" spans="1:10" ht="14.25" customHeight="1">
      <c r="A893" s="1"/>
      <c r="B893" s="1"/>
      <c r="C893" s="1"/>
      <c r="D893" s="1"/>
      <c r="E893" s="1"/>
      <c r="F893" s="1"/>
      <c r="G893" s="1"/>
      <c r="H893" s="1"/>
      <c r="I893" s="1"/>
      <c r="J893" s="1"/>
    </row>
    <row r="894" spans="1:10" ht="14.25" customHeight="1">
      <c r="A894" s="1"/>
      <c r="B894" s="1"/>
      <c r="C894" s="1"/>
      <c r="D894" s="1"/>
      <c r="E894" s="1"/>
      <c r="F894" s="1"/>
      <c r="G894" s="1"/>
      <c r="H894" s="1"/>
      <c r="I894" s="1"/>
      <c r="J894" s="1"/>
    </row>
    <row r="895" spans="1:10" ht="14.25" customHeight="1">
      <c r="A895" s="1"/>
      <c r="B895" s="1"/>
      <c r="C895" s="1"/>
      <c r="D895" s="1"/>
      <c r="E895" s="1"/>
      <c r="F895" s="1"/>
      <c r="G895" s="1"/>
      <c r="H895" s="1"/>
      <c r="I895" s="1"/>
      <c r="J895" s="1"/>
    </row>
    <row r="896" spans="1:10" ht="14.25" customHeight="1">
      <c r="A896" s="1"/>
      <c r="B896" s="1"/>
      <c r="C896" s="1"/>
      <c r="D896" s="1"/>
      <c r="E896" s="1"/>
      <c r="F896" s="1"/>
      <c r="G896" s="1"/>
      <c r="H896" s="1"/>
      <c r="I896" s="1"/>
      <c r="J896" s="1"/>
    </row>
    <row r="897" spans="1:10" ht="14.25" customHeight="1">
      <c r="A897" s="1"/>
      <c r="B897" s="1"/>
      <c r="C897" s="1"/>
      <c r="D897" s="1"/>
      <c r="E897" s="1"/>
      <c r="F897" s="1"/>
      <c r="G897" s="1"/>
      <c r="H897" s="1"/>
      <c r="I897" s="1"/>
      <c r="J897" s="1"/>
    </row>
    <row r="898" spans="1:10" ht="14.25" customHeight="1">
      <c r="A898" s="1"/>
      <c r="B898" s="1"/>
      <c r="C898" s="1"/>
      <c r="D898" s="1"/>
      <c r="E898" s="1"/>
      <c r="F898" s="1"/>
      <c r="G898" s="1"/>
      <c r="H898" s="1"/>
      <c r="I898" s="1"/>
      <c r="J898" s="1"/>
    </row>
    <row r="899" spans="1:10" ht="14.25" customHeight="1">
      <c r="A899" s="1"/>
      <c r="B899" s="1"/>
      <c r="C899" s="1"/>
      <c r="D899" s="1"/>
      <c r="E899" s="1"/>
      <c r="F899" s="1"/>
      <c r="G899" s="1"/>
      <c r="H899" s="1"/>
      <c r="I899" s="1"/>
      <c r="J899" s="1"/>
    </row>
    <row r="900" spans="1:10" ht="14.25" customHeight="1">
      <c r="A900" s="1"/>
      <c r="B900" s="1"/>
      <c r="C900" s="1"/>
      <c r="D900" s="1"/>
      <c r="E900" s="1"/>
      <c r="F900" s="1"/>
      <c r="G900" s="1"/>
      <c r="H900" s="1"/>
      <c r="I900" s="1"/>
      <c r="J900" s="1"/>
    </row>
    <row r="901" spans="1:10" ht="14.25" customHeight="1">
      <c r="A901" s="1"/>
      <c r="B901" s="1"/>
      <c r="C901" s="1"/>
      <c r="D901" s="1"/>
      <c r="E901" s="1"/>
      <c r="F901" s="1"/>
      <c r="G901" s="1"/>
      <c r="H901" s="1"/>
      <c r="I901" s="1"/>
      <c r="J901" s="1"/>
    </row>
    <row r="902" spans="1:10" ht="14.25" customHeight="1">
      <c r="A902" s="1"/>
      <c r="B902" s="1"/>
      <c r="C902" s="1"/>
      <c r="D902" s="1"/>
      <c r="E902" s="1"/>
      <c r="F902" s="1"/>
      <c r="G902" s="1"/>
      <c r="H902" s="1"/>
      <c r="I902" s="1"/>
      <c r="J902" s="1"/>
    </row>
    <row r="903" spans="1:10" ht="14.25" customHeight="1">
      <c r="A903" s="1"/>
      <c r="B903" s="1"/>
      <c r="C903" s="1"/>
      <c r="D903" s="1"/>
      <c r="E903" s="1"/>
      <c r="F903" s="1"/>
      <c r="G903" s="1"/>
      <c r="H903" s="1"/>
      <c r="I903" s="1"/>
      <c r="J903" s="1"/>
    </row>
    <row r="904" spans="1:10" ht="14.25" customHeight="1">
      <c r="A904" s="1"/>
      <c r="B904" s="1"/>
      <c r="C904" s="1"/>
      <c r="D904" s="1"/>
      <c r="E904" s="1"/>
      <c r="F904" s="1"/>
      <c r="G904" s="1"/>
      <c r="H904" s="1"/>
      <c r="I904" s="1"/>
      <c r="J904" s="1"/>
    </row>
    <row r="905" spans="1:10" ht="14.25" customHeight="1">
      <c r="A905" s="1"/>
      <c r="B905" s="1"/>
      <c r="C905" s="1"/>
      <c r="D905" s="1"/>
      <c r="E905" s="1"/>
      <c r="F905" s="1"/>
      <c r="G905" s="1"/>
      <c r="H905" s="1"/>
      <c r="I905" s="1"/>
      <c r="J905" s="1"/>
    </row>
    <row r="906" spans="1:10" ht="14.25" customHeight="1">
      <c r="A906" s="1"/>
      <c r="B906" s="1"/>
      <c r="C906" s="1"/>
      <c r="D906" s="1"/>
      <c r="E906" s="1"/>
      <c r="F906" s="1"/>
      <c r="G906" s="1"/>
      <c r="H906" s="1"/>
      <c r="I906" s="1"/>
      <c r="J906" s="1"/>
    </row>
    <row r="907" spans="1:10" ht="14.25" customHeight="1">
      <c r="A907" s="1"/>
      <c r="B907" s="1"/>
      <c r="C907" s="1"/>
      <c r="D907" s="1"/>
      <c r="E907" s="1"/>
      <c r="F907" s="1"/>
      <c r="G907" s="1"/>
      <c r="H907" s="1"/>
      <c r="I907" s="1"/>
      <c r="J907" s="1"/>
    </row>
    <row r="908" spans="1:10" ht="14.25" customHeight="1">
      <c r="A908" s="1"/>
      <c r="B908" s="1"/>
      <c r="C908" s="1"/>
      <c r="D908" s="1"/>
      <c r="E908" s="1"/>
      <c r="F908" s="1"/>
      <c r="G908" s="1"/>
      <c r="H908" s="1"/>
      <c r="I908" s="1"/>
      <c r="J908" s="1"/>
    </row>
    <row r="909" spans="1:10" ht="14.25" customHeight="1">
      <c r="A909" s="1"/>
      <c r="B909" s="1"/>
      <c r="C909" s="1"/>
      <c r="D909" s="1"/>
      <c r="E909" s="1"/>
      <c r="F909" s="1"/>
      <c r="G909" s="1"/>
      <c r="H909" s="1"/>
      <c r="I909" s="1"/>
      <c r="J909" s="1"/>
    </row>
    <row r="910" spans="1:10" ht="14.25" customHeight="1">
      <c r="A910" s="1"/>
      <c r="B910" s="1"/>
      <c r="C910" s="1"/>
      <c r="D910" s="1"/>
      <c r="E910" s="1"/>
      <c r="F910" s="1"/>
      <c r="G910" s="1"/>
      <c r="H910" s="1"/>
      <c r="I910" s="1"/>
      <c r="J910" s="1"/>
    </row>
    <row r="911" spans="1:10" ht="14.25" customHeight="1">
      <c r="A911" s="1"/>
      <c r="B911" s="1"/>
      <c r="C911" s="1"/>
      <c r="D911" s="1"/>
      <c r="E911" s="1"/>
      <c r="F911" s="1"/>
      <c r="G911" s="1"/>
      <c r="H911" s="1"/>
      <c r="I911" s="1"/>
      <c r="J911" s="1"/>
    </row>
    <row r="912" spans="1:10" ht="14.25" customHeight="1">
      <c r="A912" s="1"/>
      <c r="B912" s="1"/>
      <c r="C912" s="1"/>
      <c r="D912" s="1"/>
      <c r="E912" s="1"/>
      <c r="F912" s="1"/>
      <c r="G912" s="1"/>
      <c r="H912" s="1"/>
      <c r="I912" s="1"/>
      <c r="J912" s="1"/>
    </row>
    <row r="913" spans="1:10" ht="14.25" customHeight="1">
      <c r="A913" s="1"/>
      <c r="B913" s="1"/>
      <c r="C913" s="1"/>
      <c r="D913" s="1"/>
      <c r="E913" s="1"/>
      <c r="F913" s="1"/>
      <c r="G913" s="1"/>
      <c r="H913" s="1"/>
      <c r="I913" s="1"/>
      <c r="J913" s="1"/>
    </row>
    <row r="914" spans="1:10" ht="14.25" customHeight="1">
      <c r="A914" s="1"/>
      <c r="B914" s="1"/>
      <c r="C914" s="1"/>
      <c r="D914" s="1"/>
      <c r="E914" s="1"/>
      <c r="F914" s="1"/>
      <c r="G914" s="1"/>
      <c r="H914" s="1"/>
      <c r="I914" s="1"/>
      <c r="J914" s="1"/>
    </row>
    <row r="915" spans="1:10" ht="14.25" customHeight="1">
      <c r="A915" s="1"/>
      <c r="B915" s="1"/>
      <c r="C915" s="1"/>
      <c r="D915" s="1"/>
      <c r="E915" s="1"/>
      <c r="F915" s="1"/>
      <c r="G915" s="1"/>
      <c r="H915" s="1"/>
      <c r="I915" s="1"/>
      <c r="J915" s="1"/>
    </row>
    <row r="916" spans="1:10" ht="14.25" customHeight="1">
      <c r="A916" s="1"/>
      <c r="B916" s="1"/>
      <c r="C916" s="1"/>
      <c r="D916" s="1"/>
      <c r="E916" s="1"/>
      <c r="F916" s="1"/>
      <c r="G916" s="1"/>
      <c r="H916" s="1"/>
      <c r="I916" s="1"/>
      <c r="J916" s="1"/>
    </row>
    <row r="917" spans="1:10" ht="14.25" customHeight="1">
      <c r="A917" s="1"/>
      <c r="B917" s="1"/>
      <c r="C917" s="1"/>
      <c r="D917" s="1"/>
      <c r="E917" s="1"/>
      <c r="F917" s="1"/>
      <c r="G917" s="1"/>
      <c r="H917" s="1"/>
      <c r="I917" s="1"/>
      <c r="J917" s="1"/>
    </row>
    <row r="918" spans="1:10" ht="14.25" customHeight="1">
      <c r="A918" s="1"/>
      <c r="B918" s="1"/>
      <c r="C918" s="1"/>
      <c r="D918" s="1"/>
      <c r="E918" s="1"/>
      <c r="F918" s="1"/>
      <c r="G918" s="1"/>
      <c r="H918" s="1"/>
      <c r="I918" s="1"/>
      <c r="J918" s="1"/>
    </row>
    <row r="919" spans="1:10" ht="14.25" customHeight="1">
      <c r="A919" s="1"/>
      <c r="B919" s="1"/>
      <c r="C919" s="1"/>
      <c r="D919" s="1"/>
      <c r="E919" s="1"/>
      <c r="F919" s="1"/>
      <c r="G919" s="1"/>
      <c r="H919" s="1"/>
      <c r="I919" s="1"/>
      <c r="J919" s="1"/>
    </row>
    <row r="920" spans="1:10" ht="14.25" customHeight="1">
      <c r="A920" s="1"/>
      <c r="B920" s="1"/>
      <c r="C920" s="1"/>
      <c r="D920" s="1"/>
      <c r="E920" s="1"/>
      <c r="F920" s="1"/>
      <c r="G920" s="1"/>
      <c r="H920" s="1"/>
      <c r="I920" s="1"/>
      <c r="J920" s="1"/>
    </row>
    <row r="921" spans="1:10" ht="14.25" customHeight="1">
      <c r="A921" s="1"/>
      <c r="B921" s="1"/>
      <c r="C921" s="1"/>
      <c r="D921" s="1"/>
      <c r="E921" s="1"/>
      <c r="F921" s="1"/>
      <c r="G921" s="1"/>
      <c r="H921" s="1"/>
      <c r="I921" s="1"/>
      <c r="J921" s="1"/>
    </row>
    <row r="922" spans="1:10" ht="14.25" customHeight="1">
      <c r="A922" s="1"/>
      <c r="B922" s="1"/>
      <c r="C922" s="1"/>
      <c r="D922" s="1"/>
      <c r="E922" s="1"/>
      <c r="F922" s="1"/>
      <c r="G922" s="1"/>
      <c r="H922" s="1"/>
      <c r="I922" s="1"/>
      <c r="J922" s="1"/>
    </row>
    <row r="923" spans="1:10" ht="14.25" customHeight="1">
      <c r="A923" s="1"/>
      <c r="B923" s="1"/>
      <c r="C923" s="1"/>
      <c r="D923" s="1"/>
      <c r="E923" s="1"/>
      <c r="F923" s="1"/>
      <c r="G923" s="1"/>
      <c r="H923" s="1"/>
      <c r="I923" s="1"/>
      <c r="J923" s="1"/>
    </row>
    <row r="924" spans="1:10" ht="14.25" customHeight="1">
      <c r="A924" s="1"/>
      <c r="B924" s="1"/>
      <c r="C924" s="1"/>
      <c r="D924" s="1"/>
      <c r="E924" s="1"/>
      <c r="F924" s="1"/>
      <c r="G924" s="1"/>
      <c r="H924" s="1"/>
      <c r="I924" s="1"/>
      <c r="J924" s="1"/>
    </row>
    <row r="925" spans="1:10" ht="14.25" customHeight="1">
      <c r="A925" s="1"/>
      <c r="B925" s="1"/>
      <c r="C925" s="1"/>
      <c r="D925" s="1"/>
      <c r="E925" s="1"/>
      <c r="F925" s="1"/>
      <c r="G925" s="1"/>
      <c r="H925" s="1"/>
      <c r="I925" s="1"/>
      <c r="J925" s="1"/>
    </row>
    <row r="926" spans="1:10" ht="14.25" customHeight="1">
      <c r="A926" s="1"/>
      <c r="B926" s="1"/>
      <c r="C926" s="1"/>
      <c r="D926" s="1"/>
      <c r="E926" s="1"/>
      <c r="F926" s="1"/>
      <c r="G926" s="1"/>
      <c r="H926" s="1"/>
      <c r="I926" s="1"/>
      <c r="J926" s="1"/>
    </row>
    <row r="927" spans="1:10" ht="14.25" customHeight="1">
      <c r="A927" s="1"/>
      <c r="B927" s="1"/>
      <c r="C927" s="1"/>
      <c r="D927" s="1"/>
      <c r="E927" s="1"/>
      <c r="F927" s="1"/>
      <c r="G927" s="1"/>
      <c r="H927" s="1"/>
      <c r="I927" s="1"/>
      <c r="J927" s="1"/>
    </row>
    <row r="928" spans="1:10" ht="14.25" customHeight="1">
      <c r="A928" s="1"/>
      <c r="B928" s="1"/>
      <c r="C928" s="1"/>
      <c r="D928" s="1"/>
      <c r="E928" s="1"/>
      <c r="F928" s="1"/>
      <c r="G928" s="1"/>
      <c r="H928" s="1"/>
      <c r="I928" s="1"/>
      <c r="J928" s="1"/>
    </row>
    <row r="929" spans="1:10" ht="14.25" customHeight="1">
      <c r="A929" s="1"/>
      <c r="B929" s="1"/>
      <c r="C929" s="1"/>
      <c r="D929" s="1"/>
      <c r="E929" s="1"/>
      <c r="F929" s="1"/>
      <c r="G929" s="1"/>
      <c r="H929" s="1"/>
      <c r="I929" s="1"/>
      <c r="J929" s="1"/>
    </row>
    <row r="930" spans="1:10" ht="14.25" customHeight="1">
      <c r="A930" s="1"/>
      <c r="B930" s="1"/>
      <c r="C930" s="1"/>
      <c r="D930" s="1"/>
      <c r="E930" s="1"/>
      <c r="F930" s="1"/>
      <c r="G930" s="1"/>
      <c r="H930" s="1"/>
      <c r="I930" s="1"/>
      <c r="J930" s="1"/>
    </row>
    <row r="931" spans="1:10" ht="14.25" customHeight="1">
      <c r="A931" s="1"/>
      <c r="B931" s="1"/>
      <c r="C931" s="1"/>
      <c r="D931" s="1"/>
      <c r="E931" s="1"/>
      <c r="F931" s="1"/>
      <c r="G931" s="1"/>
      <c r="H931" s="1"/>
      <c r="I931" s="1"/>
      <c r="J931" s="1"/>
    </row>
    <row r="932" spans="1:10" ht="14.25" customHeight="1">
      <c r="A932" s="1"/>
      <c r="B932" s="1"/>
      <c r="C932" s="1"/>
      <c r="D932" s="1"/>
      <c r="E932" s="1"/>
      <c r="F932" s="1"/>
      <c r="G932" s="1"/>
      <c r="H932" s="1"/>
      <c r="I932" s="1"/>
      <c r="J932" s="1"/>
    </row>
    <row r="933" spans="1:10" ht="14.25" customHeight="1">
      <c r="A933" s="1"/>
      <c r="B933" s="1"/>
      <c r="C933" s="1"/>
      <c r="D933" s="1"/>
      <c r="E933" s="1"/>
      <c r="F933" s="1"/>
      <c r="G933" s="1"/>
      <c r="H933" s="1"/>
      <c r="I933" s="1"/>
      <c r="J933" s="1"/>
    </row>
    <row r="934" spans="1:10" ht="14.25" customHeight="1">
      <c r="A934" s="1"/>
      <c r="B934" s="1"/>
      <c r="C934" s="1"/>
      <c r="D934" s="1"/>
      <c r="E934" s="1"/>
      <c r="F934" s="1"/>
      <c r="G934" s="1"/>
      <c r="H934" s="1"/>
      <c r="I934" s="1"/>
      <c r="J934" s="1"/>
    </row>
    <row r="935" spans="1:10" ht="14.25" customHeight="1">
      <c r="A935" s="1"/>
      <c r="B935" s="1"/>
      <c r="C935" s="1"/>
      <c r="D935" s="1"/>
      <c r="E935" s="1"/>
      <c r="F935" s="1"/>
      <c r="G935" s="1"/>
      <c r="H935" s="1"/>
      <c r="I935" s="1"/>
      <c r="J935" s="1"/>
    </row>
    <row r="936" spans="1:10" ht="14.25" customHeight="1">
      <c r="A936" s="1"/>
      <c r="B936" s="1"/>
      <c r="C936" s="1"/>
      <c r="D936" s="1"/>
      <c r="E936" s="1"/>
      <c r="F936" s="1"/>
      <c r="G936" s="1"/>
      <c r="H936" s="1"/>
      <c r="I936" s="1"/>
      <c r="J936" s="1"/>
    </row>
    <row r="937" spans="1:10" ht="14.25" customHeight="1">
      <c r="A937" s="1"/>
      <c r="B937" s="1"/>
      <c r="C937" s="1"/>
      <c r="D937" s="1"/>
      <c r="E937" s="1"/>
      <c r="F937" s="1"/>
      <c r="G937" s="1"/>
      <c r="H937" s="1"/>
      <c r="I937" s="1"/>
      <c r="J937" s="1"/>
    </row>
    <row r="938" spans="1:10" ht="14.25" customHeight="1">
      <c r="A938" s="1"/>
      <c r="B938" s="1"/>
      <c r="C938" s="1"/>
      <c r="D938" s="1"/>
      <c r="E938" s="1"/>
      <c r="F938" s="1"/>
      <c r="G938" s="1"/>
      <c r="H938" s="1"/>
      <c r="I938" s="1"/>
      <c r="J938" s="1"/>
    </row>
    <row r="939" spans="1:10" ht="14.25" customHeight="1">
      <c r="A939" s="1"/>
      <c r="B939" s="1"/>
      <c r="C939" s="1"/>
      <c r="D939" s="1"/>
      <c r="E939" s="1"/>
      <c r="F939" s="1"/>
      <c r="G939" s="1"/>
      <c r="H939" s="1"/>
      <c r="I939" s="1"/>
      <c r="J939" s="1"/>
    </row>
    <row r="940" spans="1:10" ht="14.25" customHeight="1">
      <c r="A940" s="1"/>
      <c r="B940" s="1"/>
      <c r="C940" s="1"/>
      <c r="D940" s="1"/>
      <c r="E940" s="1"/>
      <c r="F940" s="1"/>
      <c r="G940" s="1"/>
      <c r="H940" s="1"/>
      <c r="I940" s="1"/>
      <c r="J940" s="1"/>
    </row>
    <row r="941" spans="1:10" ht="14.25" customHeight="1">
      <c r="A941" s="1"/>
      <c r="B941" s="1"/>
      <c r="C941" s="1"/>
      <c r="D941" s="1"/>
      <c r="E941" s="1"/>
      <c r="F941" s="1"/>
      <c r="G941" s="1"/>
      <c r="H941" s="1"/>
      <c r="I941" s="1"/>
      <c r="J941" s="1"/>
    </row>
    <row r="942" spans="1:10" ht="14.25" customHeight="1">
      <c r="A942" s="1"/>
      <c r="B942" s="1"/>
      <c r="C942" s="1"/>
      <c r="D942" s="1"/>
      <c r="E942" s="1"/>
      <c r="F942" s="1"/>
      <c r="G942" s="1"/>
      <c r="H942" s="1"/>
      <c r="I942" s="1"/>
      <c r="J942" s="1"/>
    </row>
    <row r="943" spans="1:10" ht="14.25" customHeight="1">
      <c r="A943" s="1"/>
      <c r="B943" s="1"/>
      <c r="C943" s="1"/>
      <c r="D943" s="1"/>
      <c r="E943" s="1"/>
      <c r="F943" s="1"/>
      <c r="G943" s="1"/>
      <c r="H943" s="1"/>
      <c r="I943" s="1"/>
      <c r="J943" s="1"/>
    </row>
    <row r="944" spans="1:10" ht="14.25" customHeight="1">
      <c r="A944" s="1"/>
      <c r="B944" s="1"/>
      <c r="C944" s="1"/>
      <c r="D944" s="1"/>
      <c r="E944" s="1"/>
      <c r="F944" s="1"/>
      <c r="G944" s="1"/>
      <c r="H944" s="1"/>
      <c r="I944" s="1"/>
      <c r="J944" s="1"/>
    </row>
    <row r="945" spans="1:10" ht="14.25" customHeight="1">
      <c r="A945" s="1"/>
      <c r="B945" s="1"/>
      <c r="C945" s="1"/>
      <c r="D945" s="1"/>
      <c r="E945" s="1"/>
      <c r="F945" s="1"/>
      <c r="G945" s="1"/>
      <c r="H945" s="1"/>
      <c r="I945" s="1"/>
      <c r="J945" s="1"/>
    </row>
    <row r="946" spans="1:10" ht="14.25" customHeight="1">
      <c r="A946" s="1"/>
      <c r="B946" s="1"/>
      <c r="C946" s="1"/>
      <c r="D946" s="1"/>
      <c r="E946" s="1"/>
      <c r="F946" s="1"/>
      <c r="G946" s="1"/>
      <c r="H946" s="1"/>
      <c r="I946" s="1"/>
      <c r="J946" s="1"/>
    </row>
    <row r="947" spans="1:10" ht="14.25" customHeight="1">
      <c r="A947" s="1"/>
      <c r="B947" s="1"/>
      <c r="C947" s="1"/>
      <c r="D947" s="1"/>
      <c r="E947" s="1"/>
      <c r="F947" s="1"/>
      <c r="G947" s="1"/>
      <c r="H947" s="1"/>
      <c r="I947" s="1"/>
      <c r="J947" s="1"/>
    </row>
    <row r="948" spans="1:10" ht="14.25" customHeight="1">
      <c r="A948" s="1"/>
      <c r="B948" s="1"/>
      <c r="C948" s="1"/>
      <c r="D948" s="1"/>
      <c r="E948" s="1"/>
      <c r="F948" s="1"/>
      <c r="G948" s="1"/>
      <c r="H948" s="1"/>
      <c r="I948" s="1"/>
      <c r="J948" s="1"/>
    </row>
    <row r="949" spans="1:10" ht="14.25" customHeight="1">
      <c r="A949" s="1"/>
      <c r="B949" s="1"/>
      <c r="C949" s="1"/>
      <c r="D949" s="1"/>
      <c r="E949" s="1"/>
      <c r="F949" s="1"/>
      <c r="G949" s="1"/>
      <c r="H949" s="1"/>
      <c r="I949" s="1"/>
      <c r="J949" s="1"/>
    </row>
    <row r="950" spans="1:10" ht="14.25" customHeight="1">
      <c r="A950" s="1"/>
      <c r="B950" s="1"/>
      <c r="C950" s="1"/>
      <c r="D950" s="1"/>
      <c r="E950" s="1"/>
      <c r="F950" s="1"/>
      <c r="G950" s="1"/>
      <c r="H950" s="1"/>
      <c r="I950" s="1"/>
      <c r="J950" s="1"/>
    </row>
    <row r="951" spans="1:10" ht="14.25" customHeight="1">
      <c r="A951" s="1"/>
      <c r="B951" s="1"/>
      <c r="C951" s="1"/>
      <c r="D951" s="1"/>
      <c r="E951" s="1"/>
      <c r="F951" s="1"/>
      <c r="G951" s="1"/>
      <c r="H951" s="1"/>
      <c r="I951" s="1"/>
      <c r="J951" s="1"/>
    </row>
    <row r="952" spans="1:10" ht="14.25" customHeight="1">
      <c r="A952" s="1"/>
      <c r="B952" s="1"/>
      <c r="C952" s="1"/>
      <c r="D952" s="1"/>
      <c r="E952" s="1"/>
      <c r="F952" s="1"/>
      <c r="G952" s="1"/>
      <c r="H952" s="1"/>
      <c r="I952" s="1"/>
      <c r="J952" s="1"/>
    </row>
    <row r="953" spans="1:10" ht="14.25" customHeight="1">
      <c r="A953" s="1"/>
      <c r="B953" s="1"/>
      <c r="C953" s="1"/>
      <c r="D953" s="1"/>
      <c r="E953" s="1"/>
      <c r="F953" s="1"/>
      <c r="G953" s="1"/>
      <c r="H953" s="1"/>
      <c r="I953" s="1"/>
      <c r="J953" s="1"/>
    </row>
    <row r="954" spans="1:10" ht="14.25" customHeight="1">
      <c r="A954" s="1"/>
      <c r="B954" s="1"/>
      <c r="C954" s="1"/>
      <c r="D954" s="1"/>
      <c r="E954" s="1"/>
      <c r="F954" s="1"/>
      <c r="G954" s="1"/>
      <c r="H954" s="1"/>
      <c r="I954" s="1"/>
      <c r="J954" s="1"/>
    </row>
    <row r="955" spans="1:10" ht="14.25" customHeight="1">
      <c r="A955" s="1"/>
      <c r="B955" s="1"/>
      <c r="C955" s="1"/>
      <c r="D955" s="1"/>
      <c r="E955" s="1"/>
      <c r="F955" s="1"/>
      <c r="G955" s="1"/>
      <c r="H955" s="1"/>
      <c r="I955" s="1"/>
      <c r="J955" s="1"/>
    </row>
    <row r="956" spans="1:10" ht="14.25" customHeight="1">
      <c r="A956" s="1"/>
      <c r="B956" s="1"/>
      <c r="C956" s="1"/>
      <c r="D956" s="1"/>
      <c r="E956" s="1"/>
      <c r="F956" s="1"/>
      <c r="G956" s="1"/>
      <c r="H956" s="1"/>
      <c r="I956" s="1"/>
      <c r="J956" s="1"/>
    </row>
    <row r="957" spans="1:10" ht="14.25" customHeight="1">
      <c r="A957" s="1"/>
      <c r="B957" s="1"/>
      <c r="C957" s="1"/>
      <c r="D957" s="1"/>
      <c r="E957" s="1"/>
      <c r="F957" s="1"/>
      <c r="G957" s="1"/>
      <c r="H957" s="1"/>
      <c r="I957" s="1"/>
      <c r="J957" s="1"/>
    </row>
    <row r="958" spans="1:10" ht="14.25" customHeight="1">
      <c r="A958" s="1"/>
      <c r="B958" s="1"/>
      <c r="C958" s="1"/>
      <c r="D958" s="1"/>
      <c r="E958" s="1"/>
      <c r="F958" s="1"/>
      <c r="G958" s="1"/>
      <c r="H958" s="1"/>
      <c r="I958" s="1"/>
      <c r="J958" s="1"/>
    </row>
    <row r="959" spans="1:10" ht="14.25" customHeight="1">
      <c r="A959" s="1"/>
      <c r="B959" s="1"/>
      <c r="C959" s="1"/>
      <c r="D959" s="1"/>
      <c r="E959" s="1"/>
      <c r="F959" s="1"/>
      <c r="G959" s="1"/>
      <c r="H959" s="1"/>
      <c r="I959" s="1"/>
      <c r="J959" s="1"/>
    </row>
    <row r="960" spans="1:10" ht="14.25" customHeight="1">
      <c r="A960" s="1"/>
      <c r="B960" s="1"/>
      <c r="C960" s="1"/>
      <c r="D960" s="1"/>
      <c r="E960" s="1"/>
      <c r="F960" s="1"/>
      <c r="G960" s="1"/>
      <c r="H960" s="1"/>
      <c r="I960" s="1"/>
      <c r="J960" s="1"/>
    </row>
    <row r="961" spans="1:10" ht="14.25" customHeight="1">
      <c r="A961" s="1"/>
      <c r="B961" s="1"/>
      <c r="C961" s="1"/>
      <c r="D961" s="1"/>
      <c r="E961" s="1"/>
      <c r="F961" s="1"/>
      <c r="G961" s="1"/>
      <c r="H961" s="1"/>
      <c r="I961" s="1"/>
      <c r="J961" s="1"/>
    </row>
    <row r="962" spans="1:10" ht="14.25" customHeight="1">
      <c r="A962" s="1"/>
      <c r="B962" s="1"/>
      <c r="C962" s="1"/>
      <c r="D962" s="1"/>
      <c r="E962" s="1"/>
      <c r="F962" s="1"/>
      <c r="G962" s="1"/>
      <c r="H962" s="1"/>
      <c r="I962" s="1"/>
      <c r="J962" s="1"/>
    </row>
    <row r="963" spans="1:10" ht="14.25" customHeight="1">
      <c r="A963" s="1"/>
      <c r="B963" s="1"/>
      <c r="C963" s="1"/>
      <c r="D963" s="1"/>
      <c r="E963" s="1"/>
      <c r="F963" s="1"/>
      <c r="G963" s="1"/>
      <c r="H963" s="1"/>
      <c r="I963" s="1"/>
      <c r="J963" s="1"/>
    </row>
    <row r="964" spans="1:10" ht="14.25" customHeight="1">
      <c r="A964" s="1"/>
      <c r="B964" s="1"/>
      <c r="C964" s="1"/>
      <c r="D964" s="1"/>
      <c r="E964" s="1"/>
      <c r="F964" s="1"/>
      <c r="G964" s="1"/>
      <c r="H964" s="1"/>
      <c r="I964" s="1"/>
      <c r="J964" s="1"/>
    </row>
    <row r="965" spans="1:10" ht="14.25" customHeight="1">
      <c r="A965" s="1"/>
      <c r="B965" s="1"/>
      <c r="C965" s="1"/>
      <c r="D965" s="1"/>
      <c r="E965" s="1"/>
      <c r="F965" s="1"/>
      <c r="G965" s="1"/>
      <c r="H965" s="1"/>
      <c r="I965" s="1"/>
      <c r="J965" s="1"/>
    </row>
    <row r="966" spans="1:10" ht="14.25" customHeight="1">
      <c r="A966" s="1"/>
      <c r="B966" s="1"/>
      <c r="C966" s="1"/>
      <c r="D966" s="1"/>
      <c r="E966" s="1"/>
      <c r="F966" s="1"/>
      <c r="G966" s="1"/>
      <c r="H966" s="1"/>
      <c r="I966" s="1"/>
      <c r="J966" s="1"/>
    </row>
    <row r="967" spans="1:10" ht="14.25" customHeight="1">
      <c r="A967" s="1"/>
      <c r="B967" s="1"/>
      <c r="C967" s="1"/>
      <c r="D967" s="1"/>
      <c r="E967" s="1"/>
      <c r="F967" s="1"/>
      <c r="G967" s="1"/>
      <c r="H967" s="1"/>
      <c r="I967" s="1"/>
      <c r="J967" s="1"/>
    </row>
    <row r="968" spans="1:10" ht="14.25" customHeight="1">
      <c r="A968" s="1"/>
      <c r="B968" s="1"/>
      <c r="C968" s="1"/>
      <c r="D968" s="1"/>
      <c r="E968" s="1"/>
      <c r="F968" s="1"/>
      <c r="G968" s="1"/>
      <c r="H968" s="1"/>
      <c r="I968" s="1"/>
      <c r="J968" s="1"/>
    </row>
    <row r="969" spans="1:10" ht="14.25" customHeight="1">
      <c r="A969" s="1"/>
      <c r="B969" s="1"/>
      <c r="C969" s="1"/>
      <c r="D969" s="1"/>
      <c r="E969" s="1"/>
      <c r="F969" s="1"/>
      <c r="G969" s="1"/>
      <c r="H969" s="1"/>
      <c r="I969" s="1"/>
      <c r="J969" s="1"/>
    </row>
    <row r="970" spans="1:10" ht="14.25" customHeight="1">
      <c r="A970" s="1"/>
      <c r="B970" s="1"/>
      <c r="C970" s="1"/>
      <c r="D970" s="1"/>
      <c r="E970" s="1"/>
      <c r="F970" s="1"/>
      <c r="G970" s="1"/>
      <c r="H970" s="1"/>
      <c r="I970" s="1"/>
      <c r="J970" s="1"/>
    </row>
    <row r="971" spans="1:10" ht="14.25" customHeight="1">
      <c r="A971" s="1"/>
      <c r="B971" s="1"/>
      <c r="C971" s="1"/>
      <c r="D971" s="1"/>
      <c r="E971" s="1"/>
      <c r="F971" s="1"/>
      <c r="G971" s="1"/>
      <c r="H971" s="1"/>
      <c r="I971" s="1"/>
      <c r="J971" s="1"/>
    </row>
    <row r="972" spans="1:10" ht="14.25" customHeight="1">
      <c r="A972" s="1"/>
      <c r="B972" s="1"/>
      <c r="C972" s="1"/>
      <c r="D972" s="1"/>
      <c r="E972" s="1"/>
      <c r="F972" s="1"/>
      <c r="G972" s="1"/>
      <c r="H972" s="1"/>
      <c r="I972" s="1"/>
      <c r="J972" s="1"/>
    </row>
    <row r="973" spans="1:10" ht="14.25" customHeight="1">
      <c r="A973" s="1"/>
      <c r="B973" s="1"/>
      <c r="C973" s="1"/>
      <c r="D973" s="1"/>
      <c r="E973" s="1"/>
      <c r="F973" s="1"/>
      <c r="G973" s="1"/>
      <c r="H973" s="1"/>
      <c r="I973" s="1"/>
      <c r="J973" s="1"/>
    </row>
    <row r="974" spans="1:10" ht="14.25" customHeight="1">
      <c r="A974" s="1"/>
      <c r="B974" s="1"/>
      <c r="C974" s="1"/>
      <c r="D974" s="1"/>
      <c r="E974" s="1"/>
      <c r="F974" s="1"/>
      <c r="G974" s="1"/>
      <c r="H974" s="1"/>
      <c r="I974" s="1"/>
      <c r="J974" s="1"/>
    </row>
    <row r="975" spans="1:10" ht="14.25" customHeight="1">
      <c r="A975" s="1"/>
      <c r="B975" s="1"/>
      <c r="C975" s="1"/>
      <c r="D975" s="1"/>
      <c r="E975" s="1"/>
      <c r="F975" s="1"/>
      <c r="G975" s="1"/>
      <c r="H975" s="1"/>
      <c r="I975" s="1"/>
      <c r="J975" s="1"/>
    </row>
    <row r="976" spans="1:10" ht="14.25" customHeight="1">
      <c r="A976" s="1"/>
      <c r="B976" s="1"/>
      <c r="C976" s="1"/>
      <c r="D976" s="1"/>
      <c r="E976" s="1"/>
      <c r="F976" s="1"/>
      <c r="G976" s="1"/>
      <c r="H976" s="1"/>
      <c r="I976" s="1"/>
      <c r="J976" s="1"/>
    </row>
    <row r="977" spans="1:10" ht="14.25" customHeight="1">
      <c r="A977" s="1"/>
      <c r="B977" s="1"/>
      <c r="C977" s="1"/>
      <c r="D977" s="1"/>
      <c r="E977" s="1"/>
      <c r="F977" s="1"/>
      <c r="G977" s="1"/>
      <c r="H977" s="1"/>
      <c r="I977" s="1"/>
      <c r="J977" s="1"/>
    </row>
    <row r="978" spans="1:10" ht="14.25" customHeight="1">
      <c r="A978" s="1"/>
      <c r="B978" s="1"/>
      <c r="C978" s="1"/>
      <c r="D978" s="1"/>
      <c r="E978" s="1"/>
      <c r="F978" s="1"/>
      <c r="G978" s="1"/>
      <c r="H978" s="1"/>
      <c r="I978" s="1"/>
      <c r="J978" s="1"/>
    </row>
    <row r="979" spans="1:10" ht="14.25" customHeight="1">
      <c r="A979" s="1"/>
      <c r="B979" s="1"/>
      <c r="C979" s="1"/>
      <c r="D979" s="1"/>
      <c r="E979" s="1"/>
      <c r="F979" s="1"/>
      <c r="G979" s="1"/>
      <c r="H979" s="1"/>
      <c r="I979" s="1"/>
      <c r="J979" s="1"/>
    </row>
    <row r="980" spans="1:10" ht="14.25" customHeight="1">
      <c r="A980" s="1"/>
      <c r="B980" s="1"/>
      <c r="C980" s="1"/>
      <c r="D980" s="1"/>
      <c r="E980" s="1"/>
      <c r="F980" s="1"/>
      <c r="G980" s="1"/>
      <c r="H980" s="1"/>
      <c r="I980" s="1"/>
      <c r="J980" s="1"/>
    </row>
    <row r="981" spans="1:10" ht="14.25" customHeight="1">
      <c r="A981" s="1"/>
      <c r="B981" s="1"/>
      <c r="C981" s="1"/>
      <c r="D981" s="1"/>
      <c r="E981" s="1"/>
      <c r="F981" s="1"/>
      <c r="G981" s="1"/>
      <c r="H981" s="1"/>
      <c r="I981" s="1"/>
      <c r="J981" s="1"/>
    </row>
    <row r="982" spans="1:10" ht="14.25" customHeight="1">
      <c r="A982" s="1"/>
      <c r="B982" s="1"/>
      <c r="C982" s="1"/>
      <c r="D982" s="1"/>
      <c r="E982" s="1"/>
      <c r="F982" s="1"/>
      <c r="G982" s="1"/>
      <c r="H982" s="1"/>
      <c r="I982" s="1"/>
      <c r="J982" s="1"/>
    </row>
    <row r="983" spans="1:10" ht="14.25" customHeight="1">
      <c r="A983" s="1"/>
      <c r="B983" s="1"/>
      <c r="C983" s="1"/>
      <c r="D983" s="1"/>
      <c r="E983" s="1"/>
      <c r="F983" s="1"/>
      <c r="G983" s="1"/>
      <c r="H983" s="1"/>
      <c r="I983" s="1"/>
      <c r="J983" s="1"/>
    </row>
    <row r="984" spans="1:10" ht="14.25" customHeight="1">
      <c r="A984" s="1"/>
      <c r="B984" s="1"/>
      <c r="C984" s="1"/>
      <c r="D984" s="1"/>
      <c r="E984" s="1"/>
      <c r="F984" s="1"/>
      <c r="G984" s="1"/>
      <c r="H984" s="1"/>
      <c r="I984" s="1"/>
      <c r="J984" s="1"/>
    </row>
    <row r="985" spans="1:10" ht="14.25" customHeight="1">
      <c r="A985" s="1"/>
      <c r="B985" s="1"/>
      <c r="C985" s="1"/>
      <c r="D985" s="1"/>
      <c r="E985" s="1"/>
      <c r="F985" s="1"/>
      <c r="G985" s="1"/>
      <c r="H985" s="1"/>
      <c r="I985" s="1"/>
      <c r="J985" s="1"/>
    </row>
    <row r="986" spans="1:10" ht="14.25" customHeight="1">
      <c r="A986" s="1"/>
      <c r="B986" s="1"/>
      <c r="C986" s="1"/>
      <c r="D986" s="1"/>
      <c r="E986" s="1"/>
      <c r="F986" s="1"/>
      <c r="G986" s="1"/>
      <c r="H986" s="1"/>
      <c r="I986" s="1"/>
      <c r="J986" s="1"/>
    </row>
    <row r="987" spans="1:10" ht="14.25" customHeight="1">
      <c r="A987" s="1"/>
      <c r="B987" s="1"/>
      <c r="C987" s="1"/>
      <c r="D987" s="1"/>
      <c r="E987" s="1"/>
      <c r="F987" s="1"/>
      <c r="G987" s="1"/>
      <c r="H987" s="1"/>
      <c r="I987" s="1"/>
      <c r="J987" s="1"/>
    </row>
    <row r="988" spans="1:10" ht="14.25" customHeight="1">
      <c r="A988" s="1"/>
      <c r="B988" s="1"/>
      <c r="C988" s="1"/>
      <c r="D988" s="1"/>
      <c r="E988" s="1"/>
      <c r="F988" s="1"/>
      <c r="G988" s="1"/>
      <c r="H988" s="1"/>
      <c r="I988" s="1"/>
      <c r="J988" s="1"/>
    </row>
    <row r="989" spans="1:10" ht="14.25" customHeight="1">
      <c r="A989" s="1"/>
      <c r="B989" s="1"/>
      <c r="C989" s="1"/>
      <c r="D989" s="1"/>
      <c r="E989" s="1"/>
      <c r="F989" s="1"/>
      <c r="G989" s="1"/>
      <c r="H989" s="1"/>
      <c r="I989" s="1"/>
      <c r="J989" s="1"/>
    </row>
    <row r="990" spans="1:10" ht="14.25" customHeight="1">
      <c r="A990" s="1"/>
      <c r="B990" s="1"/>
      <c r="C990" s="1"/>
      <c r="D990" s="1"/>
      <c r="E990" s="1"/>
      <c r="F990" s="1"/>
      <c r="G990" s="1"/>
      <c r="H990" s="1"/>
      <c r="I990" s="1"/>
      <c r="J990" s="1"/>
    </row>
    <row r="991" spans="1:10" ht="14.25" customHeight="1">
      <c r="A991" s="1"/>
      <c r="B991" s="1"/>
      <c r="C991" s="1"/>
      <c r="D991" s="1"/>
      <c r="E991" s="1"/>
      <c r="F991" s="1"/>
      <c r="G991" s="1"/>
      <c r="H991" s="1"/>
      <c r="I991" s="1"/>
      <c r="J991" s="1"/>
    </row>
    <row r="992" spans="1:10" ht="14.25" customHeight="1">
      <c r="A992" s="1"/>
      <c r="B992" s="1"/>
      <c r="C992" s="1"/>
      <c r="D992" s="1"/>
      <c r="E992" s="1"/>
      <c r="F992" s="1"/>
      <c r="G992" s="1"/>
      <c r="H992" s="1"/>
      <c r="I992" s="1"/>
      <c r="J992" s="1"/>
    </row>
    <row r="993" spans="1:10" ht="14.25" customHeight="1">
      <c r="A993" s="1"/>
      <c r="B993" s="1"/>
      <c r="C993" s="1"/>
      <c r="D993" s="1"/>
      <c r="E993" s="1"/>
      <c r="F993" s="1"/>
      <c r="G993" s="1"/>
      <c r="H993" s="1"/>
      <c r="I993" s="1"/>
      <c r="J993" s="1"/>
    </row>
    <row r="994" spans="1:10" ht="14.25" customHeight="1">
      <c r="A994" s="1"/>
      <c r="B994" s="1"/>
      <c r="C994" s="1"/>
      <c r="D994" s="1"/>
      <c r="E994" s="1"/>
      <c r="F994" s="1"/>
      <c r="G994" s="1"/>
      <c r="H994" s="1"/>
      <c r="I994" s="1"/>
      <c r="J994" s="1"/>
    </row>
    <row r="995" spans="1:10" ht="14.25" customHeight="1">
      <c r="A995" s="1"/>
      <c r="B995" s="1"/>
      <c r="C995" s="1"/>
      <c r="D995" s="1"/>
      <c r="E995" s="1"/>
      <c r="F995" s="1"/>
      <c r="G995" s="1"/>
      <c r="H995" s="1"/>
      <c r="I995" s="1"/>
      <c r="J995" s="1"/>
    </row>
    <row r="996" spans="1:10" ht="14.25" customHeight="1">
      <c r="A996" s="1"/>
      <c r="B996" s="1"/>
      <c r="C996" s="1"/>
      <c r="D996" s="1"/>
      <c r="E996" s="1"/>
      <c r="F996" s="1"/>
      <c r="G996" s="1"/>
      <c r="H996" s="1"/>
      <c r="I996" s="1"/>
      <c r="J996" s="1"/>
    </row>
    <row r="997" spans="1:10" ht="14.25" customHeight="1">
      <c r="A997" s="1"/>
      <c r="B997" s="1"/>
      <c r="C997" s="1"/>
      <c r="D997" s="1"/>
      <c r="E997" s="1"/>
      <c r="F997" s="1"/>
      <c r="G997" s="1"/>
      <c r="H997" s="1"/>
      <c r="I997" s="1"/>
      <c r="J997" s="1"/>
    </row>
    <row r="998" spans="1:10" ht="14.25" customHeight="1">
      <c r="A998" s="1"/>
      <c r="B998" s="1"/>
      <c r="C998" s="1"/>
      <c r="D998" s="1"/>
      <c r="E998" s="1"/>
      <c r="F998" s="1"/>
      <c r="G998" s="1"/>
      <c r="H998" s="1"/>
      <c r="I998" s="1"/>
      <c r="J998" s="1"/>
    </row>
    <row r="999" spans="1:10" ht="14.25" customHeight="1">
      <c r="A999" s="1"/>
      <c r="B999" s="1"/>
      <c r="C999" s="1"/>
      <c r="D999" s="1"/>
      <c r="E999" s="1"/>
      <c r="F999" s="1"/>
      <c r="G999" s="1"/>
      <c r="H999" s="1"/>
      <c r="I999" s="1"/>
      <c r="J999" s="1"/>
    </row>
    <row r="1000" spans="1:10" ht="14.25" customHeight="1">
      <c r="A1000" s="1"/>
      <c r="B1000" s="1"/>
      <c r="C1000" s="1"/>
      <c r="D1000" s="1"/>
      <c r="E1000" s="1"/>
      <c r="F1000" s="1"/>
      <c r="G1000" s="1"/>
      <c r="H1000" s="1"/>
      <c r="I1000" s="1"/>
      <c r="J1000" s="1"/>
    </row>
  </sheetData>
  <mergeCells count="4">
    <mergeCell ref="B12:H12"/>
    <mergeCell ref="B13:H13"/>
    <mergeCell ref="B14:H14"/>
    <mergeCell ref="B15:H15"/>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0"/>
  <sheetViews>
    <sheetView showGridLines="0" workbookViewId="0"/>
  </sheetViews>
  <sheetFormatPr baseColWidth="10" defaultColWidth="14.44140625" defaultRowHeight="15" customHeight="1"/>
  <cols>
    <col min="1" max="1" width="3" customWidth="1"/>
    <col min="2" max="2" width="34.6640625" customWidth="1"/>
    <col min="3" max="3" width="9.5546875" customWidth="1"/>
    <col min="4" max="4" width="12.88671875" customWidth="1"/>
    <col min="5" max="5" width="60.88671875" customWidth="1"/>
    <col min="6" max="6" width="24.44140625" customWidth="1"/>
    <col min="7" max="7" width="59.44140625" customWidth="1"/>
    <col min="8" max="8" width="19.6640625" customWidth="1"/>
    <col min="9" max="11" width="21.6640625" customWidth="1"/>
    <col min="12" max="12" width="17.88671875" customWidth="1"/>
    <col min="13" max="13" width="16" customWidth="1"/>
    <col min="14" max="31" width="11" customWidth="1"/>
  </cols>
  <sheetData>
    <row r="1" spans="1:31" ht="12.75" customHeight="1">
      <c r="A1" s="2"/>
      <c r="B1" s="2"/>
      <c r="C1" s="3"/>
      <c r="D1" s="3"/>
      <c r="E1" s="3"/>
      <c r="F1" s="3"/>
      <c r="G1" s="3"/>
      <c r="H1" s="4"/>
      <c r="I1" s="4"/>
      <c r="J1" s="4"/>
      <c r="K1" s="4"/>
      <c r="L1" s="4"/>
      <c r="M1" s="2"/>
      <c r="N1" s="2"/>
      <c r="O1" s="2"/>
      <c r="P1" s="2"/>
      <c r="Q1" s="2"/>
      <c r="R1" s="2"/>
      <c r="S1" s="2"/>
      <c r="T1" s="2"/>
      <c r="U1" s="2"/>
      <c r="V1" s="2"/>
      <c r="W1" s="2"/>
      <c r="X1" s="2"/>
      <c r="Y1" s="2"/>
      <c r="Z1" s="2"/>
      <c r="AA1" s="2"/>
      <c r="AB1" s="2"/>
      <c r="AC1" s="2"/>
      <c r="AD1" s="2"/>
      <c r="AE1" s="2"/>
    </row>
    <row r="2" spans="1:31" ht="12.75" customHeight="1">
      <c r="A2" s="2"/>
      <c r="B2" s="5" t="s">
        <v>4</v>
      </c>
      <c r="C2" s="3"/>
      <c r="D2" s="3"/>
      <c r="E2" s="3"/>
      <c r="F2" s="2"/>
      <c r="G2" s="3"/>
      <c r="H2" s="4"/>
      <c r="I2" s="5" t="s">
        <v>5</v>
      </c>
      <c r="J2" s="4"/>
      <c r="K2" s="4"/>
      <c r="L2" s="4"/>
      <c r="M2" s="2"/>
      <c r="N2" s="2"/>
      <c r="O2" s="2"/>
      <c r="P2" s="2"/>
      <c r="Q2" s="2"/>
      <c r="R2" s="2"/>
      <c r="S2" s="2"/>
      <c r="T2" s="2"/>
      <c r="U2" s="2"/>
      <c r="V2" s="2"/>
      <c r="W2" s="2"/>
      <c r="X2" s="2"/>
      <c r="Y2" s="2"/>
      <c r="Z2" s="2"/>
      <c r="AA2" s="2"/>
      <c r="AB2" s="2"/>
      <c r="AC2" s="2"/>
      <c r="AD2" s="2"/>
      <c r="AE2" s="2"/>
    </row>
    <row r="3" spans="1:31" ht="12.75" customHeight="1">
      <c r="A3" s="2"/>
      <c r="B3" s="5" t="s">
        <v>6</v>
      </c>
      <c r="C3" s="3"/>
      <c r="D3" s="3"/>
      <c r="E3" s="3"/>
      <c r="F3" s="2"/>
      <c r="G3" s="3"/>
      <c r="H3" s="4"/>
      <c r="I3" s="5"/>
      <c r="J3" s="4"/>
      <c r="K3" s="4"/>
      <c r="L3" s="4"/>
      <c r="M3" s="2"/>
      <c r="N3" s="2"/>
      <c r="O3" s="2"/>
      <c r="P3" s="2"/>
      <c r="Q3" s="2"/>
      <c r="R3" s="2"/>
      <c r="S3" s="2"/>
      <c r="T3" s="2"/>
      <c r="U3" s="2"/>
      <c r="V3" s="2"/>
      <c r="W3" s="2"/>
      <c r="X3" s="2"/>
      <c r="Y3" s="2"/>
      <c r="Z3" s="2"/>
      <c r="AA3" s="2"/>
      <c r="AB3" s="2"/>
      <c r="AC3" s="2"/>
      <c r="AD3" s="2"/>
      <c r="AE3" s="2"/>
    </row>
    <row r="4" spans="1:31" ht="12.75" customHeight="1">
      <c r="A4" s="2"/>
      <c r="B4" s="5" t="s">
        <v>7</v>
      </c>
      <c r="C4" s="3"/>
      <c r="D4" s="3"/>
      <c r="E4" s="3"/>
      <c r="F4" s="2"/>
      <c r="G4" s="3"/>
      <c r="H4" s="4"/>
      <c r="I4" s="4"/>
      <c r="J4" s="4"/>
      <c r="K4" s="4"/>
      <c r="L4" s="4"/>
      <c r="M4" s="2"/>
      <c r="N4" s="2"/>
      <c r="O4" s="2"/>
      <c r="P4" s="2"/>
      <c r="Q4" s="2"/>
      <c r="R4" s="2"/>
      <c r="S4" s="2"/>
      <c r="T4" s="2"/>
      <c r="U4" s="2"/>
      <c r="V4" s="2"/>
      <c r="W4" s="2"/>
      <c r="X4" s="2"/>
      <c r="Y4" s="2"/>
      <c r="Z4" s="2"/>
      <c r="AA4" s="2"/>
      <c r="AB4" s="2"/>
      <c r="AC4" s="2"/>
      <c r="AD4" s="2"/>
      <c r="AE4" s="2"/>
    </row>
    <row r="5" spans="1:31" ht="12.75" customHeight="1">
      <c r="A5" s="2"/>
      <c r="B5" s="5" t="s">
        <v>8</v>
      </c>
      <c r="C5" s="3"/>
      <c r="D5" s="3"/>
      <c r="E5" s="3"/>
      <c r="F5" s="2"/>
      <c r="G5" s="3"/>
      <c r="H5" s="4"/>
      <c r="I5" s="4"/>
      <c r="J5" s="4"/>
      <c r="K5" s="4"/>
      <c r="L5" s="4"/>
      <c r="M5" s="2"/>
      <c r="N5" s="2"/>
      <c r="O5" s="2"/>
      <c r="P5" s="2"/>
      <c r="Q5" s="2"/>
      <c r="R5" s="2"/>
      <c r="S5" s="2"/>
      <c r="T5" s="2"/>
      <c r="U5" s="2"/>
      <c r="V5" s="2"/>
      <c r="W5" s="2"/>
      <c r="X5" s="2"/>
      <c r="Y5" s="2"/>
      <c r="Z5" s="2"/>
      <c r="AA5" s="2"/>
      <c r="AB5" s="2"/>
      <c r="AC5" s="2"/>
      <c r="AD5" s="2"/>
      <c r="AE5" s="2"/>
    </row>
    <row r="6" spans="1:31" ht="12.75" customHeight="1">
      <c r="A6" s="2"/>
      <c r="B6" s="5" t="s">
        <v>9</v>
      </c>
      <c r="C6" s="3"/>
      <c r="D6" s="3"/>
      <c r="E6" s="3"/>
      <c r="F6" s="2"/>
      <c r="G6" s="3"/>
      <c r="H6" s="4"/>
      <c r="I6" s="4"/>
      <c r="J6" s="4"/>
      <c r="K6" s="4"/>
      <c r="L6" s="4"/>
      <c r="M6" s="2"/>
      <c r="N6" s="2"/>
      <c r="O6" s="2"/>
      <c r="P6" s="2"/>
      <c r="Q6" s="2"/>
      <c r="R6" s="2"/>
      <c r="S6" s="2"/>
      <c r="T6" s="2"/>
      <c r="U6" s="2"/>
      <c r="V6" s="2"/>
      <c r="W6" s="2"/>
      <c r="X6" s="2"/>
      <c r="Y6" s="2"/>
      <c r="Z6" s="2"/>
      <c r="AA6" s="2"/>
      <c r="AB6" s="2"/>
      <c r="AC6" s="2"/>
      <c r="AD6" s="2"/>
      <c r="AE6" s="2"/>
    </row>
    <row r="7" spans="1:31" ht="12.75" customHeight="1">
      <c r="A7" s="2"/>
      <c r="B7" s="5" t="s">
        <v>10</v>
      </c>
      <c r="C7" s="3"/>
      <c r="D7" s="3"/>
      <c r="E7" s="3"/>
      <c r="F7" s="2"/>
      <c r="G7" s="3"/>
      <c r="H7" s="4"/>
      <c r="I7" s="4"/>
      <c r="J7" s="4"/>
      <c r="K7" s="4"/>
      <c r="L7" s="4"/>
      <c r="M7" s="2"/>
      <c r="N7" s="2"/>
      <c r="O7" s="2"/>
      <c r="P7" s="2"/>
      <c r="Q7" s="2"/>
      <c r="R7" s="2"/>
      <c r="S7" s="2"/>
      <c r="T7" s="2"/>
      <c r="U7" s="2"/>
      <c r="V7" s="2"/>
      <c r="W7" s="2"/>
      <c r="X7" s="2"/>
      <c r="Y7" s="2"/>
      <c r="Z7" s="2"/>
      <c r="AA7" s="2"/>
      <c r="AB7" s="2"/>
      <c r="AC7" s="2"/>
      <c r="AD7" s="2"/>
      <c r="AE7" s="2"/>
    </row>
    <row r="8" spans="1:31" ht="12.75" customHeight="1">
      <c r="A8" s="2"/>
      <c r="B8" s="6" t="s">
        <v>11</v>
      </c>
      <c r="C8" s="3"/>
      <c r="D8" s="3"/>
      <c r="E8" s="3"/>
      <c r="F8" s="2"/>
      <c r="G8" s="3"/>
      <c r="H8" s="4"/>
      <c r="I8" s="4"/>
      <c r="J8" s="4"/>
      <c r="K8" s="4"/>
      <c r="L8" s="4"/>
      <c r="M8" s="2"/>
      <c r="N8" s="2"/>
      <c r="O8" s="2"/>
      <c r="P8" s="2"/>
      <c r="Q8" s="2"/>
      <c r="R8" s="2"/>
      <c r="S8" s="2"/>
      <c r="T8" s="2"/>
      <c r="U8" s="2"/>
      <c r="V8" s="2"/>
      <c r="W8" s="2"/>
      <c r="X8" s="2"/>
      <c r="Y8" s="2"/>
      <c r="Z8" s="2"/>
      <c r="AA8" s="2"/>
      <c r="AB8" s="2"/>
      <c r="AC8" s="2"/>
      <c r="AD8" s="2"/>
      <c r="AE8" s="2"/>
    </row>
    <row r="9" spans="1:31" ht="12.75" customHeight="1">
      <c r="A9" s="2"/>
      <c r="B9" s="6" t="s">
        <v>12</v>
      </c>
      <c r="C9" s="3"/>
      <c r="D9" s="3"/>
      <c r="E9" s="3"/>
      <c r="F9" s="2"/>
      <c r="G9" s="3"/>
      <c r="H9" s="4"/>
      <c r="I9" s="4"/>
      <c r="J9" s="4"/>
      <c r="K9" s="4"/>
      <c r="L9" s="4"/>
      <c r="M9" s="2"/>
      <c r="N9" s="2"/>
      <c r="O9" s="2"/>
      <c r="P9" s="2"/>
      <c r="Q9" s="2"/>
      <c r="R9" s="2"/>
      <c r="S9" s="2"/>
      <c r="T9" s="2"/>
      <c r="U9" s="2"/>
      <c r="V9" s="2"/>
      <c r="W9" s="2"/>
      <c r="X9" s="2"/>
      <c r="Y9" s="2"/>
      <c r="Z9" s="2"/>
      <c r="AA9" s="2"/>
      <c r="AB9" s="2"/>
      <c r="AC9" s="2"/>
      <c r="AD9" s="2"/>
      <c r="AE9" s="2"/>
    </row>
    <row r="10" spans="1:31" ht="12.75" customHeight="1">
      <c r="A10" s="2"/>
      <c r="B10" s="6" t="s">
        <v>13</v>
      </c>
      <c r="C10" s="3"/>
      <c r="D10" s="3"/>
      <c r="E10" s="3"/>
      <c r="F10" s="2"/>
      <c r="G10" s="3"/>
      <c r="H10" s="4"/>
      <c r="I10" s="4"/>
      <c r="J10" s="4"/>
      <c r="K10" s="4"/>
      <c r="L10" s="4"/>
      <c r="M10" s="2"/>
      <c r="N10" s="2"/>
      <c r="O10" s="2"/>
      <c r="P10" s="2"/>
      <c r="Q10" s="2"/>
      <c r="R10" s="2"/>
      <c r="S10" s="2"/>
      <c r="T10" s="2"/>
      <c r="U10" s="2"/>
      <c r="V10" s="2"/>
      <c r="W10" s="2"/>
      <c r="X10" s="2"/>
      <c r="Y10" s="2"/>
      <c r="Z10" s="2"/>
      <c r="AA10" s="2"/>
      <c r="AB10" s="2"/>
      <c r="AC10" s="2"/>
      <c r="AD10" s="2"/>
      <c r="AE10" s="2"/>
    </row>
    <row r="11" spans="1:31" ht="12.75" customHeight="1">
      <c r="A11" s="2"/>
      <c r="B11" s="6" t="s">
        <v>14</v>
      </c>
      <c r="C11" s="3"/>
      <c r="D11" s="3"/>
      <c r="E11" s="3"/>
      <c r="F11" s="2"/>
      <c r="G11" s="3"/>
      <c r="H11" s="4"/>
      <c r="I11" s="4"/>
      <c r="J11" s="4"/>
      <c r="K11" s="4"/>
      <c r="L11" s="4"/>
      <c r="M11" s="2"/>
      <c r="N11" s="2"/>
      <c r="O11" s="2"/>
      <c r="P11" s="2"/>
      <c r="Q11" s="2"/>
      <c r="R11" s="2"/>
      <c r="S11" s="2"/>
      <c r="T11" s="2"/>
      <c r="U11" s="2"/>
      <c r="V11" s="2"/>
      <c r="W11" s="2"/>
      <c r="X11" s="2"/>
      <c r="Y11" s="2"/>
      <c r="Z11" s="2"/>
      <c r="AA11" s="2"/>
      <c r="AB11" s="2"/>
      <c r="AC11" s="2"/>
      <c r="AD11" s="2"/>
      <c r="AE11" s="2"/>
    </row>
    <row r="12" spans="1:31" ht="12.75" customHeight="1">
      <c r="A12" s="2"/>
      <c r="B12" s="6" t="s">
        <v>15</v>
      </c>
      <c r="C12" s="3"/>
      <c r="D12" s="3"/>
      <c r="E12" s="3"/>
      <c r="F12" s="2"/>
      <c r="G12" s="3"/>
      <c r="H12" s="4"/>
      <c r="I12" s="4"/>
      <c r="J12" s="4"/>
      <c r="K12" s="4"/>
      <c r="L12" s="4"/>
      <c r="M12" s="2"/>
      <c r="N12" s="2"/>
      <c r="O12" s="2"/>
      <c r="P12" s="2"/>
      <c r="Q12" s="2"/>
      <c r="R12" s="2"/>
      <c r="S12" s="2"/>
      <c r="T12" s="2"/>
      <c r="U12" s="2"/>
      <c r="V12" s="2"/>
      <c r="W12" s="2"/>
      <c r="X12" s="2"/>
      <c r="Y12" s="2"/>
      <c r="Z12" s="2"/>
      <c r="AA12" s="2"/>
      <c r="AB12" s="2"/>
      <c r="AC12" s="2"/>
      <c r="AD12" s="2"/>
      <c r="AE12" s="2"/>
    </row>
    <row r="13" spans="1:31" ht="12.75" customHeight="1">
      <c r="A13" s="2"/>
      <c r="B13" s="2"/>
      <c r="C13" s="3"/>
      <c r="D13" s="3"/>
      <c r="E13" s="3"/>
      <c r="F13" s="2"/>
      <c r="G13" s="3"/>
      <c r="H13" s="4"/>
      <c r="I13" s="4"/>
      <c r="J13" s="4"/>
      <c r="K13" s="4"/>
      <c r="L13" s="4"/>
      <c r="M13" s="2"/>
      <c r="N13" s="2"/>
      <c r="O13" s="2"/>
      <c r="P13" s="2"/>
      <c r="Q13" s="2"/>
      <c r="R13" s="2"/>
      <c r="S13" s="2"/>
      <c r="T13" s="2"/>
      <c r="U13" s="2"/>
      <c r="V13" s="2"/>
      <c r="W13" s="2"/>
      <c r="X13" s="2"/>
      <c r="Y13" s="2"/>
      <c r="Z13" s="2"/>
      <c r="AA13" s="2"/>
      <c r="AB13" s="2"/>
      <c r="AC13" s="2"/>
      <c r="AD13" s="2"/>
      <c r="AE13" s="2"/>
    </row>
    <row r="14" spans="1:31" ht="12.75" customHeight="1">
      <c r="A14" s="2"/>
      <c r="B14" s="5"/>
      <c r="C14" s="3"/>
      <c r="D14" s="3"/>
      <c r="E14" s="3"/>
      <c r="F14" s="2"/>
      <c r="G14" s="3"/>
      <c r="H14" s="4"/>
      <c r="I14" s="4"/>
      <c r="J14" s="4"/>
      <c r="K14" s="4"/>
      <c r="L14" s="4"/>
      <c r="M14" s="2"/>
      <c r="N14" s="2"/>
      <c r="O14" s="2"/>
      <c r="P14" s="2"/>
      <c r="Q14" s="2"/>
      <c r="R14" s="2"/>
      <c r="S14" s="2"/>
      <c r="T14" s="2"/>
      <c r="U14" s="2"/>
      <c r="V14" s="2"/>
      <c r="W14" s="2"/>
      <c r="X14" s="2"/>
      <c r="Y14" s="2"/>
      <c r="Z14" s="2"/>
      <c r="AA14" s="2"/>
      <c r="AB14" s="2"/>
      <c r="AC14" s="2"/>
      <c r="AD14" s="2"/>
      <c r="AE14" s="2"/>
    </row>
    <row r="15" spans="1:31" ht="12.75" customHeight="1">
      <c r="A15" s="2"/>
      <c r="B15" s="6"/>
      <c r="C15" s="3"/>
      <c r="D15" s="3"/>
      <c r="E15" s="3"/>
      <c r="F15" s="2"/>
      <c r="G15" s="3"/>
      <c r="H15" s="4"/>
      <c r="I15" s="4"/>
      <c r="J15" s="4"/>
      <c r="K15" s="4"/>
      <c r="L15" s="4"/>
      <c r="M15" s="2"/>
      <c r="N15" s="2"/>
      <c r="O15" s="2"/>
      <c r="P15" s="2"/>
      <c r="Q15" s="2"/>
      <c r="R15" s="2"/>
      <c r="S15" s="2"/>
      <c r="T15" s="2"/>
      <c r="U15" s="2"/>
      <c r="V15" s="2"/>
      <c r="W15" s="2"/>
      <c r="X15" s="2"/>
      <c r="Y15" s="2"/>
      <c r="Z15" s="2"/>
      <c r="AA15" s="2"/>
      <c r="AB15" s="2"/>
      <c r="AC15" s="2"/>
      <c r="AD15" s="2"/>
      <c r="AE15" s="2"/>
    </row>
    <row r="16" spans="1:31" ht="16.5" customHeight="1">
      <c r="A16" s="2"/>
      <c r="B16" s="202" t="str">
        <f>Portada!B12</f>
        <v>Edasi Drive SA de CV</v>
      </c>
      <c r="C16" s="199"/>
      <c r="D16" s="199"/>
      <c r="E16" s="199"/>
      <c r="F16" s="199"/>
      <c r="G16" s="199"/>
      <c r="H16" s="199"/>
      <c r="I16" s="199"/>
      <c r="J16" s="199"/>
      <c r="K16" s="199"/>
      <c r="L16" s="199"/>
      <c r="M16" s="2"/>
      <c r="N16" s="2"/>
      <c r="O16" s="2"/>
      <c r="P16" s="2"/>
      <c r="Q16" s="2"/>
      <c r="R16" s="2"/>
      <c r="S16" s="2"/>
      <c r="T16" s="2"/>
      <c r="U16" s="2"/>
      <c r="V16" s="2"/>
      <c r="W16" s="2"/>
      <c r="X16" s="2"/>
      <c r="Y16" s="2"/>
      <c r="Z16" s="2"/>
      <c r="AA16" s="2"/>
      <c r="AB16" s="2"/>
      <c r="AC16" s="2"/>
      <c r="AD16" s="2"/>
      <c r="AE16" s="2"/>
    </row>
    <row r="17" spans="1:31" ht="16.5" customHeight="1">
      <c r="A17" s="2"/>
      <c r="B17" s="8"/>
      <c r="C17" s="8"/>
      <c r="D17" s="8"/>
      <c r="E17" s="8"/>
      <c r="F17" s="8"/>
      <c r="G17" s="8"/>
      <c r="H17" s="8"/>
      <c r="I17" s="8"/>
      <c r="J17" s="8"/>
      <c r="K17" s="8"/>
      <c r="L17" s="4"/>
      <c r="M17" s="2"/>
      <c r="N17" s="2"/>
      <c r="O17" s="2"/>
      <c r="P17" s="2"/>
      <c r="Q17" s="2"/>
      <c r="R17" s="2"/>
      <c r="S17" s="2"/>
      <c r="T17" s="2"/>
      <c r="U17" s="2"/>
      <c r="V17" s="2"/>
      <c r="W17" s="2"/>
      <c r="X17" s="2"/>
      <c r="Y17" s="2"/>
      <c r="Z17" s="2"/>
      <c r="AA17" s="2"/>
      <c r="AB17" s="2"/>
      <c r="AC17" s="2"/>
      <c r="AD17" s="2"/>
      <c r="AE17" s="2"/>
    </row>
    <row r="18" spans="1:31" ht="12.75" customHeight="1">
      <c r="A18" s="3"/>
      <c r="B18" s="9" t="s">
        <v>16</v>
      </c>
      <c r="C18" s="9" t="s">
        <v>17</v>
      </c>
      <c r="D18" s="9" t="s">
        <v>18</v>
      </c>
      <c r="E18" s="9" t="s">
        <v>19</v>
      </c>
      <c r="F18" s="9" t="s">
        <v>20</v>
      </c>
      <c r="G18" s="9" t="s">
        <v>21</v>
      </c>
      <c r="H18" s="10" t="s">
        <v>22</v>
      </c>
      <c r="I18" s="10" t="s">
        <v>23</v>
      </c>
      <c r="J18" s="10" t="s">
        <v>24</v>
      </c>
      <c r="K18" s="10" t="s">
        <v>25</v>
      </c>
      <c r="L18" s="10" t="s">
        <v>26</v>
      </c>
      <c r="M18" s="3"/>
      <c r="N18" s="3"/>
      <c r="O18" s="3"/>
      <c r="P18" s="3"/>
      <c r="Q18" s="3"/>
      <c r="R18" s="3"/>
      <c r="S18" s="3"/>
      <c r="T18" s="3"/>
      <c r="U18" s="3"/>
      <c r="V18" s="3"/>
      <c r="W18" s="3"/>
      <c r="X18" s="3"/>
      <c r="Y18" s="3"/>
      <c r="Z18" s="3"/>
      <c r="AA18" s="3"/>
      <c r="AB18" s="3"/>
      <c r="AC18" s="3"/>
      <c r="AD18" s="3"/>
      <c r="AE18" s="3"/>
    </row>
    <row r="19" spans="1:31" ht="12.75" customHeight="1">
      <c r="A19" s="2"/>
      <c r="B19" s="11" t="s">
        <v>27</v>
      </c>
      <c r="C19" s="12" t="s">
        <v>28</v>
      </c>
      <c r="D19" s="12" t="s">
        <v>29</v>
      </c>
      <c r="E19" s="12"/>
      <c r="F19" s="12" t="s">
        <v>30</v>
      </c>
      <c r="G19" s="12" t="s">
        <v>31</v>
      </c>
      <c r="H19" s="13">
        <v>4000</v>
      </c>
      <c r="I19" s="13">
        <v>0</v>
      </c>
      <c r="J19" s="13">
        <v>0</v>
      </c>
      <c r="K19" s="13">
        <v>4000</v>
      </c>
      <c r="L19" s="13">
        <f t="shared" ref="L19:L188" si="0">+K19-H19</f>
        <v>0</v>
      </c>
      <c r="M19" s="2"/>
      <c r="N19" s="2"/>
      <c r="O19" s="2"/>
      <c r="P19" s="2"/>
      <c r="Q19" s="2"/>
      <c r="R19" s="2"/>
      <c r="S19" s="2"/>
      <c r="T19" s="2"/>
      <c r="U19" s="2"/>
      <c r="V19" s="2"/>
      <c r="W19" s="2"/>
      <c r="X19" s="2"/>
      <c r="Y19" s="2"/>
      <c r="Z19" s="2"/>
      <c r="AA19" s="2"/>
      <c r="AB19" s="2"/>
      <c r="AC19" s="2"/>
      <c r="AD19" s="2"/>
      <c r="AE19" s="2"/>
    </row>
    <row r="20" spans="1:31" ht="12.75" customHeight="1">
      <c r="A20" s="2"/>
      <c r="B20" s="11" t="s">
        <v>27</v>
      </c>
      <c r="C20" s="12" t="s">
        <v>28</v>
      </c>
      <c r="D20" s="12" t="s">
        <v>29</v>
      </c>
      <c r="E20" s="12"/>
      <c r="F20" s="12" t="s">
        <v>32</v>
      </c>
      <c r="G20" s="12" t="s">
        <v>33</v>
      </c>
      <c r="H20" s="13">
        <v>707405.64</v>
      </c>
      <c r="I20" s="13">
        <v>214325364.22</v>
      </c>
      <c r="J20" s="13">
        <v>214073860.56</v>
      </c>
      <c r="K20" s="13">
        <v>958909.3</v>
      </c>
      <c r="L20" s="13">
        <f t="shared" si="0"/>
        <v>251503.66000000003</v>
      </c>
      <c r="M20" s="2"/>
      <c r="N20" s="2"/>
      <c r="O20" s="2"/>
      <c r="P20" s="2"/>
      <c r="Q20" s="2"/>
      <c r="R20" s="2"/>
      <c r="S20" s="2"/>
      <c r="T20" s="2"/>
      <c r="U20" s="2"/>
      <c r="V20" s="2"/>
      <c r="W20" s="2"/>
      <c r="X20" s="2"/>
      <c r="Y20" s="2"/>
      <c r="Z20" s="2"/>
      <c r="AA20" s="2"/>
      <c r="AB20" s="2"/>
      <c r="AC20" s="2"/>
      <c r="AD20" s="2"/>
      <c r="AE20" s="2"/>
    </row>
    <row r="21" spans="1:31" ht="12.75" customHeight="1">
      <c r="A21" s="2"/>
      <c r="B21" s="11" t="s">
        <v>27</v>
      </c>
      <c r="C21" s="12" t="s">
        <v>28</v>
      </c>
      <c r="D21" s="12" t="s">
        <v>29</v>
      </c>
      <c r="E21" s="12"/>
      <c r="F21" s="12" t="s">
        <v>34</v>
      </c>
      <c r="G21" s="12" t="s">
        <v>35</v>
      </c>
      <c r="H21" s="13">
        <v>3126.4</v>
      </c>
      <c r="I21" s="13">
        <v>0</v>
      </c>
      <c r="J21" s="13">
        <v>3126.4</v>
      </c>
      <c r="K21" s="13">
        <v>0</v>
      </c>
      <c r="L21" s="13">
        <f t="shared" si="0"/>
        <v>-3126.4</v>
      </c>
      <c r="M21" s="2"/>
      <c r="N21" s="2"/>
      <c r="O21" s="2"/>
      <c r="P21" s="2"/>
      <c r="Q21" s="2"/>
      <c r="R21" s="2"/>
      <c r="S21" s="2"/>
      <c r="T21" s="2"/>
      <c r="U21" s="2"/>
      <c r="V21" s="2"/>
      <c r="W21" s="2"/>
      <c r="X21" s="2"/>
      <c r="Y21" s="2"/>
      <c r="Z21" s="2"/>
      <c r="AA21" s="2"/>
      <c r="AB21" s="2"/>
      <c r="AC21" s="2"/>
      <c r="AD21" s="2"/>
      <c r="AE21" s="2"/>
    </row>
    <row r="22" spans="1:31" ht="12.75" customHeight="1">
      <c r="A22" s="2"/>
      <c r="B22" s="11" t="s">
        <v>27</v>
      </c>
      <c r="C22" s="12" t="s">
        <v>28</v>
      </c>
      <c r="D22" s="12" t="s">
        <v>29</v>
      </c>
      <c r="E22" s="12"/>
      <c r="F22" s="12" t="s">
        <v>36</v>
      </c>
      <c r="G22" s="12" t="s">
        <v>37</v>
      </c>
      <c r="H22" s="13">
        <v>0</v>
      </c>
      <c r="I22" s="13">
        <v>2837448.8</v>
      </c>
      <c r="J22" s="13">
        <v>2837448.8</v>
      </c>
      <c r="K22" s="13">
        <v>0</v>
      </c>
      <c r="L22" s="13">
        <f t="shared" si="0"/>
        <v>0</v>
      </c>
      <c r="M22" s="2"/>
      <c r="N22" s="2"/>
      <c r="O22" s="2"/>
      <c r="P22" s="2"/>
      <c r="Q22" s="2"/>
      <c r="R22" s="2"/>
      <c r="S22" s="2"/>
      <c r="T22" s="2"/>
      <c r="U22" s="2"/>
      <c r="V22" s="2"/>
      <c r="W22" s="2"/>
      <c r="X22" s="2"/>
      <c r="Y22" s="2"/>
      <c r="Z22" s="2"/>
      <c r="AA22" s="2"/>
      <c r="AB22" s="2"/>
      <c r="AC22" s="2"/>
      <c r="AD22" s="2"/>
      <c r="AE22" s="2"/>
    </row>
    <row r="23" spans="1:31" ht="12.75" customHeight="1">
      <c r="A23" s="2"/>
      <c r="B23" s="11" t="s">
        <v>27</v>
      </c>
      <c r="C23" s="12" t="s">
        <v>28</v>
      </c>
      <c r="D23" s="12" t="s">
        <v>29</v>
      </c>
      <c r="E23" s="12"/>
      <c r="F23" s="12" t="s">
        <v>38</v>
      </c>
      <c r="G23" s="12" t="s">
        <v>39</v>
      </c>
      <c r="H23" s="13">
        <v>530978.31999999995</v>
      </c>
      <c r="I23" s="13">
        <v>18201963.899999999</v>
      </c>
      <c r="J23" s="13">
        <v>18192482.66</v>
      </c>
      <c r="K23" s="13">
        <v>540459.56000000006</v>
      </c>
      <c r="L23" s="13">
        <f t="shared" si="0"/>
        <v>9481.2400000001071</v>
      </c>
      <c r="M23" s="2"/>
      <c r="N23" s="2"/>
      <c r="O23" s="2"/>
      <c r="P23" s="2"/>
      <c r="Q23" s="2"/>
      <c r="R23" s="2"/>
      <c r="S23" s="2"/>
      <c r="T23" s="2"/>
      <c r="U23" s="2"/>
      <c r="V23" s="2"/>
      <c r="W23" s="2"/>
      <c r="X23" s="2"/>
      <c r="Y23" s="2"/>
      <c r="Z23" s="2"/>
      <c r="AA23" s="2"/>
      <c r="AB23" s="2"/>
      <c r="AC23" s="2"/>
      <c r="AD23" s="2"/>
      <c r="AE23" s="2"/>
    </row>
    <row r="24" spans="1:31" ht="12.75" customHeight="1">
      <c r="A24" s="2"/>
      <c r="B24" s="11" t="s">
        <v>27</v>
      </c>
      <c r="C24" s="12" t="s">
        <v>28</v>
      </c>
      <c r="D24" s="12" t="s">
        <v>29</v>
      </c>
      <c r="E24" s="12"/>
      <c r="F24" s="12" t="s">
        <v>40</v>
      </c>
      <c r="G24" s="12" t="s">
        <v>41</v>
      </c>
      <c r="H24" s="13">
        <v>682716.77</v>
      </c>
      <c r="I24" s="13">
        <v>0</v>
      </c>
      <c r="J24" s="13">
        <v>0</v>
      </c>
      <c r="K24" s="13">
        <v>682716.77</v>
      </c>
      <c r="L24" s="13">
        <f t="shared" si="0"/>
        <v>0</v>
      </c>
      <c r="M24" s="2"/>
      <c r="N24" s="2"/>
      <c r="O24" s="2"/>
      <c r="P24" s="2"/>
      <c r="Q24" s="2"/>
      <c r="R24" s="2"/>
      <c r="S24" s="2"/>
      <c r="T24" s="2"/>
      <c r="U24" s="2"/>
      <c r="V24" s="2"/>
      <c r="W24" s="2"/>
      <c r="X24" s="2"/>
      <c r="Y24" s="2"/>
      <c r="Z24" s="2"/>
      <c r="AA24" s="2"/>
      <c r="AB24" s="2"/>
      <c r="AC24" s="2"/>
      <c r="AD24" s="2"/>
      <c r="AE24" s="2"/>
    </row>
    <row r="25" spans="1:31" ht="12.75" customHeight="1">
      <c r="A25" s="2"/>
      <c r="B25" s="11" t="s">
        <v>27</v>
      </c>
      <c r="C25" s="12" t="s">
        <v>28</v>
      </c>
      <c r="D25" s="12" t="s">
        <v>29</v>
      </c>
      <c r="E25" s="12"/>
      <c r="F25" s="12" t="s">
        <v>42</v>
      </c>
      <c r="G25" s="12" t="s">
        <v>43</v>
      </c>
      <c r="H25" s="13">
        <v>25867.83</v>
      </c>
      <c r="I25" s="13">
        <v>12637968.220000001</v>
      </c>
      <c r="J25" s="13">
        <v>12663506.289999999</v>
      </c>
      <c r="K25" s="13">
        <v>329.76</v>
      </c>
      <c r="L25" s="13">
        <f t="shared" si="0"/>
        <v>-25538.070000000003</v>
      </c>
      <c r="M25" s="2"/>
      <c r="N25" s="2"/>
      <c r="O25" s="2"/>
      <c r="P25" s="2"/>
      <c r="Q25" s="2"/>
      <c r="R25" s="2"/>
      <c r="S25" s="2"/>
      <c r="T25" s="2"/>
      <c r="U25" s="2"/>
      <c r="V25" s="2"/>
      <c r="W25" s="2"/>
      <c r="X25" s="2"/>
      <c r="Y25" s="2"/>
      <c r="Z25" s="2"/>
      <c r="AA25" s="2"/>
      <c r="AB25" s="2"/>
      <c r="AC25" s="2"/>
      <c r="AD25" s="2"/>
      <c r="AE25" s="2"/>
    </row>
    <row r="26" spans="1:31" ht="12.75" customHeight="1">
      <c r="A26" s="2"/>
      <c r="B26" s="11" t="s">
        <v>27</v>
      </c>
      <c r="C26" s="12" t="s">
        <v>28</v>
      </c>
      <c r="D26" s="12" t="s">
        <v>29</v>
      </c>
      <c r="E26" s="12"/>
      <c r="F26" s="12" t="s">
        <v>44</v>
      </c>
      <c r="G26" s="12" t="s">
        <v>45</v>
      </c>
      <c r="H26" s="13">
        <v>34199.89</v>
      </c>
      <c r="I26" s="13">
        <v>0</v>
      </c>
      <c r="J26" s="13">
        <v>0</v>
      </c>
      <c r="K26" s="13">
        <v>34199.89</v>
      </c>
      <c r="L26" s="13">
        <f t="shared" si="0"/>
        <v>0</v>
      </c>
      <c r="M26" s="2"/>
      <c r="N26" s="2"/>
      <c r="O26" s="2"/>
      <c r="P26" s="2"/>
      <c r="Q26" s="2"/>
      <c r="R26" s="2"/>
      <c r="S26" s="2"/>
      <c r="T26" s="2"/>
      <c r="U26" s="2"/>
      <c r="V26" s="2"/>
      <c r="W26" s="2"/>
      <c r="X26" s="2"/>
      <c r="Y26" s="2"/>
      <c r="Z26" s="2"/>
      <c r="AA26" s="2"/>
      <c r="AB26" s="2"/>
      <c r="AC26" s="2"/>
      <c r="AD26" s="2"/>
      <c r="AE26" s="2"/>
    </row>
    <row r="27" spans="1:31" ht="12.75" customHeight="1">
      <c r="A27" s="2"/>
      <c r="B27" s="11" t="s">
        <v>27</v>
      </c>
      <c r="C27" s="12" t="s">
        <v>28</v>
      </c>
      <c r="D27" s="12" t="s">
        <v>29</v>
      </c>
      <c r="E27" s="12"/>
      <c r="F27" s="12" t="s">
        <v>46</v>
      </c>
      <c r="G27" s="12" t="s">
        <v>47</v>
      </c>
      <c r="H27" s="13">
        <v>48662.45</v>
      </c>
      <c r="I27" s="13">
        <v>2466698.79</v>
      </c>
      <c r="J27" s="13">
        <v>2419998.21</v>
      </c>
      <c r="K27" s="13">
        <v>95363.03</v>
      </c>
      <c r="L27" s="13">
        <f t="shared" si="0"/>
        <v>46700.58</v>
      </c>
      <c r="M27" s="2"/>
      <c r="N27" s="2"/>
      <c r="O27" s="2"/>
      <c r="P27" s="2"/>
      <c r="Q27" s="2"/>
      <c r="R27" s="2"/>
      <c r="S27" s="2"/>
      <c r="T27" s="2"/>
      <c r="U27" s="2"/>
      <c r="V27" s="2"/>
      <c r="W27" s="2"/>
      <c r="X27" s="2"/>
      <c r="Y27" s="2"/>
      <c r="Z27" s="2"/>
      <c r="AA27" s="2"/>
      <c r="AB27" s="2"/>
      <c r="AC27" s="2"/>
      <c r="AD27" s="2"/>
      <c r="AE27" s="2"/>
    </row>
    <row r="28" spans="1:31" ht="12.75" customHeight="1">
      <c r="A28" s="2"/>
      <c r="B28" s="11" t="s">
        <v>27</v>
      </c>
      <c r="C28" s="12" t="s">
        <v>28</v>
      </c>
      <c r="D28" s="12" t="s">
        <v>29</v>
      </c>
      <c r="E28" s="12"/>
      <c r="F28" s="12" t="s">
        <v>48</v>
      </c>
      <c r="G28" s="12" t="s">
        <v>49</v>
      </c>
      <c r="H28" s="13">
        <v>261534.99</v>
      </c>
      <c r="I28" s="13">
        <v>157028.87</v>
      </c>
      <c r="J28" s="13">
        <v>418563.86</v>
      </c>
      <c r="K28" s="13">
        <v>0</v>
      </c>
      <c r="L28" s="13">
        <f t="shared" si="0"/>
        <v>-261534.99</v>
      </c>
      <c r="M28" s="2"/>
      <c r="N28" s="2"/>
      <c r="O28" s="2"/>
      <c r="P28" s="2"/>
      <c r="Q28" s="2"/>
      <c r="R28" s="2"/>
      <c r="S28" s="2"/>
      <c r="T28" s="2"/>
      <c r="U28" s="2"/>
      <c r="V28" s="2"/>
      <c r="W28" s="2"/>
      <c r="X28" s="2"/>
      <c r="Y28" s="2"/>
      <c r="Z28" s="2"/>
      <c r="AA28" s="2"/>
      <c r="AB28" s="2"/>
      <c r="AC28" s="2"/>
      <c r="AD28" s="2"/>
      <c r="AE28" s="2"/>
    </row>
    <row r="29" spans="1:31" ht="12.75" customHeight="1">
      <c r="A29" s="2"/>
      <c r="B29" s="11" t="s">
        <v>27</v>
      </c>
      <c r="C29" s="12" t="s">
        <v>28</v>
      </c>
      <c r="D29" s="12" t="s">
        <v>29</v>
      </c>
      <c r="E29" s="12"/>
      <c r="F29" s="12" t="s">
        <v>50</v>
      </c>
      <c r="G29" s="12" t="s">
        <v>51</v>
      </c>
      <c r="H29" s="13">
        <v>267560.81</v>
      </c>
      <c r="I29" s="13">
        <v>0</v>
      </c>
      <c r="J29" s="13">
        <v>267560.81</v>
      </c>
      <c r="K29" s="13">
        <v>0</v>
      </c>
      <c r="L29" s="13">
        <f t="shared" si="0"/>
        <v>-267560.81</v>
      </c>
      <c r="M29" s="2"/>
      <c r="N29" s="2"/>
      <c r="O29" s="2"/>
      <c r="P29" s="2"/>
      <c r="Q29" s="2"/>
      <c r="R29" s="2"/>
      <c r="S29" s="2"/>
      <c r="T29" s="2"/>
      <c r="U29" s="2"/>
      <c r="V29" s="2"/>
      <c r="W29" s="2"/>
      <c r="X29" s="2"/>
      <c r="Y29" s="2"/>
      <c r="Z29" s="2"/>
      <c r="AA29" s="2"/>
      <c r="AB29" s="2"/>
      <c r="AC29" s="2"/>
      <c r="AD29" s="2"/>
      <c r="AE29" s="2"/>
    </row>
    <row r="30" spans="1:31" ht="12.75" customHeight="1">
      <c r="A30" s="2"/>
      <c r="B30" s="11" t="s">
        <v>27</v>
      </c>
      <c r="C30" s="12" t="s">
        <v>28</v>
      </c>
      <c r="D30" s="12" t="s">
        <v>29</v>
      </c>
      <c r="E30" s="12"/>
      <c r="F30" s="12" t="s">
        <v>52</v>
      </c>
      <c r="G30" s="12" t="s">
        <v>53</v>
      </c>
      <c r="H30" s="13">
        <v>4132.6400000000003</v>
      </c>
      <c r="I30" s="13">
        <v>0</v>
      </c>
      <c r="J30" s="13">
        <v>0</v>
      </c>
      <c r="K30" s="13">
        <v>4132.6400000000003</v>
      </c>
      <c r="L30" s="13">
        <f t="shared" si="0"/>
        <v>0</v>
      </c>
      <c r="M30" s="2"/>
      <c r="N30" s="2"/>
      <c r="O30" s="2"/>
      <c r="P30" s="2"/>
      <c r="Q30" s="2"/>
      <c r="R30" s="2"/>
      <c r="S30" s="2"/>
      <c r="T30" s="2"/>
      <c r="U30" s="2"/>
      <c r="V30" s="2"/>
      <c r="W30" s="2"/>
      <c r="X30" s="2"/>
      <c r="Y30" s="2"/>
      <c r="Z30" s="2"/>
      <c r="AA30" s="2"/>
      <c r="AB30" s="2"/>
      <c r="AC30" s="2"/>
      <c r="AD30" s="2"/>
      <c r="AE30" s="2"/>
    </row>
    <row r="31" spans="1:31" ht="12.75" customHeight="1">
      <c r="A31" s="2"/>
      <c r="B31" s="11" t="s">
        <v>27</v>
      </c>
      <c r="C31" s="12" t="s">
        <v>28</v>
      </c>
      <c r="D31" s="12" t="s">
        <v>29</v>
      </c>
      <c r="E31" s="12"/>
      <c r="F31" s="12" t="s">
        <v>54</v>
      </c>
      <c r="G31" s="12" t="s">
        <v>55</v>
      </c>
      <c r="H31" s="13">
        <v>333177.89</v>
      </c>
      <c r="I31" s="13">
        <v>18756414.399999999</v>
      </c>
      <c r="J31" s="13">
        <v>18907632.600000001</v>
      </c>
      <c r="K31" s="13">
        <v>181959.69</v>
      </c>
      <c r="L31" s="13">
        <f t="shared" si="0"/>
        <v>-151218.20000000001</v>
      </c>
      <c r="M31" s="2"/>
      <c r="N31" s="2"/>
      <c r="O31" s="2"/>
      <c r="P31" s="2"/>
      <c r="Q31" s="2"/>
      <c r="R31" s="2"/>
      <c r="S31" s="2"/>
      <c r="T31" s="2"/>
      <c r="U31" s="2"/>
      <c r="V31" s="2"/>
      <c r="W31" s="2"/>
      <c r="X31" s="2"/>
      <c r="Y31" s="2"/>
      <c r="Z31" s="2"/>
      <c r="AA31" s="2"/>
      <c r="AB31" s="2"/>
      <c r="AC31" s="2"/>
      <c r="AD31" s="2"/>
      <c r="AE31" s="2"/>
    </row>
    <row r="32" spans="1:31" ht="12.75" customHeight="1">
      <c r="A32" s="2"/>
      <c r="B32" s="11" t="s">
        <v>27</v>
      </c>
      <c r="C32" s="12" t="s">
        <v>28</v>
      </c>
      <c r="D32" s="12" t="s">
        <v>29</v>
      </c>
      <c r="E32" s="12"/>
      <c r="F32" s="12" t="s">
        <v>56</v>
      </c>
      <c r="G32" s="12" t="s">
        <v>57</v>
      </c>
      <c r="H32" s="13">
        <v>17380.96</v>
      </c>
      <c r="I32" s="13">
        <v>2624804.16</v>
      </c>
      <c r="J32" s="13">
        <v>2627489.2999999998</v>
      </c>
      <c r="K32" s="13">
        <v>14695.82</v>
      </c>
      <c r="L32" s="13">
        <f t="shared" si="0"/>
        <v>-2685.1399999999994</v>
      </c>
      <c r="M32" s="2"/>
      <c r="N32" s="2"/>
      <c r="O32" s="2"/>
      <c r="P32" s="2"/>
      <c r="Q32" s="2"/>
      <c r="R32" s="2"/>
      <c r="S32" s="2"/>
      <c r="T32" s="2"/>
      <c r="U32" s="2"/>
      <c r="V32" s="2"/>
      <c r="W32" s="2"/>
      <c r="X32" s="2"/>
      <c r="Y32" s="2"/>
      <c r="Z32" s="2"/>
      <c r="AA32" s="2"/>
      <c r="AB32" s="2"/>
      <c r="AC32" s="2"/>
      <c r="AD32" s="2"/>
      <c r="AE32" s="2"/>
    </row>
    <row r="33" spans="1:31" ht="12.75" customHeight="1">
      <c r="A33" s="2"/>
      <c r="B33" s="11" t="s">
        <v>27</v>
      </c>
      <c r="C33" s="12" t="s">
        <v>28</v>
      </c>
      <c r="D33" s="12" t="s">
        <v>29</v>
      </c>
      <c r="E33" s="12"/>
      <c r="F33" s="12" t="s">
        <v>58</v>
      </c>
      <c r="G33" s="12" t="s">
        <v>59</v>
      </c>
      <c r="H33" s="13">
        <v>0</v>
      </c>
      <c r="I33" s="13">
        <v>2249000.06</v>
      </c>
      <c r="J33" s="13">
        <v>2249000.06</v>
      </c>
      <c r="K33" s="13">
        <v>0</v>
      </c>
      <c r="L33" s="13">
        <f t="shared" si="0"/>
        <v>0</v>
      </c>
      <c r="M33" s="2"/>
      <c r="N33" s="2"/>
      <c r="O33" s="2"/>
      <c r="P33" s="2"/>
      <c r="Q33" s="2"/>
      <c r="R33" s="2"/>
      <c r="S33" s="2"/>
      <c r="T33" s="2"/>
      <c r="U33" s="2"/>
      <c r="V33" s="2"/>
      <c r="W33" s="2"/>
      <c r="X33" s="2"/>
      <c r="Y33" s="2"/>
      <c r="Z33" s="2"/>
      <c r="AA33" s="2"/>
      <c r="AB33" s="2"/>
      <c r="AC33" s="2"/>
      <c r="AD33" s="2"/>
      <c r="AE33" s="2"/>
    </row>
    <row r="34" spans="1:31" ht="12.75" customHeight="1">
      <c r="A34" s="2"/>
      <c r="B34" s="11" t="s">
        <v>27</v>
      </c>
      <c r="C34" s="12" t="s">
        <v>28</v>
      </c>
      <c r="D34" s="12" t="s">
        <v>29</v>
      </c>
      <c r="E34" s="12"/>
      <c r="F34" s="12" t="s">
        <v>60</v>
      </c>
      <c r="G34" s="12" t="s">
        <v>61</v>
      </c>
      <c r="H34" s="13">
        <v>0</v>
      </c>
      <c r="I34" s="13">
        <v>1125489.1200000001</v>
      </c>
      <c r="J34" s="13">
        <v>1125489.1200000001</v>
      </c>
      <c r="K34" s="13">
        <v>0</v>
      </c>
      <c r="L34" s="13">
        <f t="shared" si="0"/>
        <v>0</v>
      </c>
      <c r="M34" s="2"/>
      <c r="N34" s="2"/>
      <c r="O34" s="2"/>
      <c r="P34" s="2"/>
      <c r="Q34" s="2"/>
      <c r="R34" s="2"/>
      <c r="S34" s="2"/>
      <c r="T34" s="2"/>
      <c r="U34" s="2"/>
      <c r="V34" s="2"/>
      <c r="W34" s="2"/>
      <c r="X34" s="2"/>
      <c r="Y34" s="2"/>
      <c r="Z34" s="2"/>
      <c r="AA34" s="2"/>
      <c r="AB34" s="2"/>
      <c r="AC34" s="2"/>
      <c r="AD34" s="2"/>
      <c r="AE34" s="2"/>
    </row>
    <row r="35" spans="1:31" ht="12.75" customHeight="1">
      <c r="A35" s="2"/>
      <c r="B35" s="11" t="s">
        <v>62</v>
      </c>
      <c r="C35" s="12" t="s">
        <v>28</v>
      </c>
      <c r="D35" s="12" t="s">
        <v>29</v>
      </c>
      <c r="E35" s="12"/>
      <c r="F35" s="12" t="s">
        <v>63</v>
      </c>
      <c r="G35" s="12" t="s">
        <v>64</v>
      </c>
      <c r="H35" s="13">
        <v>0</v>
      </c>
      <c r="I35" s="13">
        <v>1000000</v>
      </c>
      <c r="J35" s="13">
        <v>1000000</v>
      </c>
      <c r="K35" s="13">
        <v>0</v>
      </c>
      <c r="L35" s="13">
        <f t="shared" si="0"/>
        <v>0</v>
      </c>
      <c r="M35" s="2"/>
      <c r="N35" s="2"/>
      <c r="O35" s="2"/>
      <c r="P35" s="2"/>
      <c r="Q35" s="2"/>
      <c r="R35" s="2"/>
      <c r="S35" s="2"/>
      <c r="T35" s="2"/>
      <c r="U35" s="2"/>
      <c r="V35" s="2"/>
      <c r="W35" s="2"/>
      <c r="X35" s="2"/>
      <c r="Y35" s="2"/>
      <c r="Z35" s="2"/>
      <c r="AA35" s="2"/>
      <c r="AB35" s="2"/>
      <c r="AC35" s="2"/>
      <c r="AD35" s="2"/>
      <c r="AE35" s="2"/>
    </row>
    <row r="36" spans="1:31" ht="12.75" customHeight="1">
      <c r="A36" s="2"/>
      <c r="B36" s="11" t="s">
        <v>65</v>
      </c>
      <c r="C36" s="12" t="s">
        <v>28</v>
      </c>
      <c r="D36" s="12" t="s">
        <v>29</v>
      </c>
      <c r="E36" s="12"/>
      <c r="F36" s="12" t="s">
        <v>66</v>
      </c>
      <c r="G36" s="12" t="s">
        <v>67</v>
      </c>
      <c r="H36" s="13">
        <v>27065288.829999998</v>
      </c>
      <c r="I36" s="13">
        <v>172600409.44999999</v>
      </c>
      <c r="J36" s="13">
        <v>170348740.34</v>
      </c>
      <c r="K36" s="13">
        <v>29316957.940000001</v>
      </c>
      <c r="L36" s="13">
        <f t="shared" si="0"/>
        <v>2251669.1100000031</v>
      </c>
      <c r="M36" s="2"/>
      <c r="N36" s="2"/>
      <c r="O36" s="2"/>
      <c r="P36" s="2"/>
      <c r="Q36" s="2"/>
      <c r="R36" s="2"/>
      <c r="S36" s="2"/>
      <c r="T36" s="2"/>
      <c r="U36" s="2"/>
      <c r="V36" s="2"/>
      <c r="W36" s="2"/>
      <c r="X36" s="2"/>
      <c r="Y36" s="2"/>
      <c r="Z36" s="2"/>
      <c r="AA36" s="2"/>
      <c r="AB36" s="2"/>
      <c r="AC36" s="2"/>
      <c r="AD36" s="2"/>
      <c r="AE36" s="2"/>
    </row>
    <row r="37" spans="1:31" ht="12.75" customHeight="1">
      <c r="A37" s="2"/>
      <c r="B37" s="11" t="s">
        <v>65</v>
      </c>
      <c r="C37" s="12" t="s">
        <v>28</v>
      </c>
      <c r="D37" s="12" t="s">
        <v>68</v>
      </c>
      <c r="E37" s="12"/>
      <c r="F37" s="12" t="s">
        <v>69</v>
      </c>
      <c r="G37" s="12" t="s">
        <v>70</v>
      </c>
      <c r="H37" s="13">
        <v>3902059.18</v>
      </c>
      <c r="I37" s="13">
        <v>125057.81</v>
      </c>
      <c r="J37" s="13">
        <v>3902059.18</v>
      </c>
      <c r="K37" s="13">
        <v>125057.81</v>
      </c>
      <c r="L37" s="13">
        <f t="shared" si="0"/>
        <v>-3777001.37</v>
      </c>
      <c r="M37" s="2"/>
      <c r="N37" s="2"/>
      <c r="O37" s="2"/>
      <c r="P37" s="2"/>
      <c r="Q37" s="2"/>
      <c r="R37" s="2"/>
      <c r="S37" s="2"/>
      <c r="T37" s="2"/>
      <c r="U37" s="2"/>
      <c r="V37" s="2"/>
      <c r="W37" s="2"/>
      <c r="X37" s="2"/>
      <c r="Y37" s="2"/>
      <c r="Z37" s="2"/>
      <c r="AA37" s="2"/>
      <c r="AB37" s="2"/>
      <c r="AC37" s="2"/>
      <c r="AD37" s="2"/>
      <c r="AE37" s="2"/>
    </row>
    <row r="38" spans="1:31" ht="12.75" customHeight="1">
      <c r="A38" s="2"/>
      <c r="B38" s="11" t="s">
        <v>71</v>
      </c>
      <c r="C38" s="12" t="s">
        <v>28</v>
      </c>
      <c r="D38" s="12" t="s">
        <v>29</v>
      </c>
      <c r="E38" s="12"/>
      <c r="F38" s="12" t="s">
        <v>72</v>
      </c>
      <c r="G38" s="12" t="s">
        <v>73</v>
      </c>
      <c r="H38" s="13">
        <v>0</v>
      </c>
      <c r="I38" s="13">
        <v>394074.62</v>
      </c>
      <c r="J38" s="13">
        <v>0</v>
      </c>
      <c r="K38" s="13">
        <v>394074.62</v>
      </c>
      <c r="L38" s="13">
        <f t="shared" si="0"/>
        <v>394074.62</v>
      </c>
      <c r="M38" s="2"/>
      <c r="N38" s="2"/>
      <c r="O38" s="2"/>
      <c r="P38" s="2"/>
      <c r="Q38" s="2"/>
      <c r="R38" s="2"/>
      <c r="S38" s="2"/>
      <c r="T38" s="2"/>
      <c r="U38" s="2"/>
      <c r="V38" s="2"/>
      <c r="W38" s="2"/>
      <c r="X38" s="2"/>
      <c r="Y38" s="2"/>
      <c r="Z38" s="2"/>
      <c r="AA38" s="2"/>
      <c r="AB38" s="2"/>
      <c r="AC38" s="2"/>
      <c r="AD38" s="2"/>
      <c r="AE38" s="2"/>
    </row>
    <row r="39" spans="1:31" ht="12.75" customHeight="1">
      <c r="A39" s="2"/>
      <c r="B39" s="11" t="s">
        <v>74</v>
      </c>
      <c r="C39" s="12" t="s">
        <v>28</v>
      </c>
      <c r="D39" s="12" t="s">
        <v>29</v>
      </c>
      <c r="E39" s="12"/>
      <c r="F39" s="12" t="s">
        <v>75</v>
      </c>
      <c r="G39" s="12" t="s">
        <v>76</v>
      </c>
      <c r="H39" s="13">
        <v>11666.65</v>
      </c>
      <c r="I39" s="13">
        <v>8039</v>
      </c>
      <c r="J39" s="13">
        <v>1666.65</v>
      </c>
      <c r="K39" s="13">
        <v>18039</v>
      </c>
      <c r="L39" s="13">
        <f t="shared" si="0"/>
        <v>6372.35</v>
      </c>
      <c r="M39" s="2"/>
      <c r="N39" s="2"/>
      <c r="O39" s="2"/>
      <c r="P39" s="2"/>
      <c r="Q39" s="2"/>
      <c r="R39" s="2"/>
      <c r="S39" s="2"/>
      <c r="T39" s="2"/>
      <c r="U39" s="2"/>
      <c r="V39" s="2"/>
      <c r="W39" s="2"/>
      <c r="X39" s="2"/>
      <c r="Y39" s="2"/>
      <c r="Z39" s="2"/>
      <c r="AA39" s="2"/>
      <c r="AB39" s="2"/>
      <c r="AC39" s="2"/>
      <c r="AD39" s="2"/>
      <c r="AE39" s="2"/>
    </row>
    <row r="40" spans="1:31" ht="12.75" customHeight="1">
      <c r="A40" s="2"/>
      <c r="B40" s="11" t="s">
        <v>74</v>
      </c>
      <c r="C40" s="12" t="s">
        <v>28</v>
      </c>
      <c r="D40" s="12" t="s">
        <v>29</v>
      </c>
      <c r="E40" s="12"/>
      <c r="F40" s="12" t="s">
        <v>77</v>
      </c>
      <c r="G40" s="12" t="s">
        <v>78</v>
      </c>
      <c r="H40" s="13">
        <v>0</v>
      </c>
      <c r="I40" s="13">
        <v>50640</v>
      </c>
      <c r="J40" s="13">
        <v>3000</v>
      </c>
      <c r="K40" s="13">
        <v>47640</v>
      </c>
      <c r="L40" s="13">
        <f t="shared" si="0"/>
        <v>47640</v>
      </c>
      <c r="M40" s="2"/>
      <c r="N40" s="2"/>
      <c r="O40" s="2"/>
      <c r="P40" s="2"/>
      <c r="Q40" s="2"/>
      <c r="R40" s="2"/>
      <c r="S40" s="2"/>
      <c r="T40" s="2"/>
      <c r="U40" s="2"/>
      <c r="V40" s="2"/>
      <c r="W40" s="2"/>
      <c r="X40" s="2"/>
      <c r="Y40" s="2"/>
      <c r="Z40" s="2"/>
      <c r="AA40" s="2"/>
      <c r="AB40" s="2"/>
      <c r="AC40" s="2"/>
      <c r="AD40" s="2"/>
      <c r="AE40" s="2"/>
    </row>
    <row r="41" spans="1:31" ht="12.75" customHeight="1">
      <c r="A41" s="2"/>
      <c r="B41" s="11" t="s">
        <v>79</v>
      </c>
      <c r="C41" s="12" t="s">
        <v>28</v>
      </c>
      <c r="D41" s="12" t="s">
        <v>68</v>
      </c>
      <c r="E41" s="12"/>
      <c r="F41" s="12" t="s">
        <v>80</v>
      </c>
      <c r="G41" s="12" t="s">
        <v>81</v>
      </c>
      <c r="H41" s="13">
        <v>284783.32</v>
      </c>
      <c r="I41" s="13">
        <v>947068.68</v>
      </c>
      <c r="J41" s="13">
        <v>899197.5</v>
      </c>
      <c r="K41" s="13">
        <v>332654.5</v>
      </c>
      <c r="L41" s="13">
        <f t="shared" si="0"/>
        <v>47871.179999999993</v>
      </c>
      <c r="M41" s="2"/>
      <c r="N41" s="2"/>
      <c r="O41" s="2"/>
      <c r="P41" s="2"/>
      <c r="Q41" s="2"/>
      <c r="R41" s="2"/>
      <c r="S41" s="2"/>
      <c r="T41" s="2"/>
      <c r="U41" s="2"/>
      <c r="V41" s="2"/>
      <c r="W41" s="2"/>
      <c r="X41" s="2"/>
      <c r="Y41" s="2"/>
      <c r="Z41" s="2"/>
      <c r="AA41" s="2"/>
      <c r="AB41" s="2"/>
      <c r="AC41" s="2"/>
      <c r="AD41" s="2"/>
      <c r="AE41" s="2"/>
    </row>
    <row r="42" spans="1:31" ht="12.75" customHeight="1">
      <c r="A42" s="2"/>
      <c r="B42" s="11" t="s">
        <v>82</v>
      </c>
      <c r="C42" s="12" t="s">
        <v>28</v>
      </c>
      <c r="D42" s="12" t="s">
        <v>29</v>
      </c>
      <c r="E42" s="12"/>
      <c r="F42" s="12" t="s">
        <v>83</v>
      </c>
      <c r="G42" s="12" t="s">
        <v>84</v>
      </c>
      <c r="H42" s="13">
        <v>2474079.56</v>
      </c>
      <c r="I42" s="13">
        <v>4612419.6500000004</v>
      </c>
      <c r="J42" s="13">
        <v>6501585.5</v>
      </c>
      <c r="K42" s="13">
        <v>584913.71</v>
      </c>
      <c r="L42" s="13">
        <f t="shared" si="0"/>
        <v>-1889165.85</v>
      </c>
      <c r="M42" s="2"/>
      <c r="N42" s="2"/>
      <c r="O42" s="2"/>
      <c r="P42" s="2"/>
      <c r="Q42" s="2"/>
      <c r="R42" s="2"/>
      <c r="S42" s="2"/>
      <c r="T42" s="2"/>
      <c r="U42" s="2"/>
      <c r="V42" s="2"/>
      <c r="W42" s="2"/>
      <c r="X42" s="2"/>
      <c r="Y42" s="2"/>
      <c r="Z42" s="2"/>
      <c r="AA42" s="2"/>
      <c r="AB42" s="2"/>
      <c r="AC42" s="2"/>
      <c r="AD42" s="2"/>
      <c r="AE42" s="2"/>
    </row>
    <row r="43" spans="1:31" ht="12.75" customHeight="1">
      <c r="A43" s="2"/>
      <c r="B43" s="11" t="s">
        <v>82</v>
      </c>
      <c r="C43" s="12" t="s">
        <v>28</v>
      </c>
      <c r="D43" s="12" t="s">
        <v>29</v>
      </c>
      <c r="E43" s="12"/>
      <c r="F43" s="12" t="s">
        <v>85</v>
      </c>
      <c r="G43" s="12" t="s">
        <v>86</v>
      </c>
      <c r="H43" s="13">
        <v>108.41</v>
      </c>
      <c r="I43" s="13">
        <v>0</v>
      </c>
      <c r="J43" s="13">
        <v>0</v>
      </c>
      <c r="K43" s="13">
        <v>108.41</v>
      </c>
      <c r="L43" s="13">
        <f t="shared" si="0"/>
        <v>0</v>
      </c>
      <c r="M43" s="2"/>
      <c r="N43" s="2"/>
      <c r="O43" s="2"/>
      <c r="P43" s="2"/>
      <c r="Q43" s="2"/>
      <c r="R43" s="2"/>
      <c r="S43" s="2"/>
      <c r="T43" s="2"/>
      <c r="U43" s="2"/>
      <c r="V43" s="2"/>
      <c r="W43" s="2"/>
      <c r="X43" s="2"/>
      <c r="Y43" s="2"/>
      <c r="Z43" s="2"/>
      <c r="AA43" s="2"/>
      <c r="AB43" s="2"/>
      <c r="AC43" s="2"/>
      <c r="AD43" s="2"/>
      <c r="AE43" s="2"/>
    </row>
    <row r="44" spans="1:31" ht="12.75" customHeight="1">
      <c r="A44" s="2"/>
      <c r="B44" s="11" t="s">
        <v>82</v>
      </c>
      <c r="C44" s="12" t="s">
        <v>28</v>
      </c>
      <c r="D44" s="12" t="s">
        <v>29</v>
      </c>
      <c r="E44" s="12"/>
      <c r="F44" s="12" t="s">
        <v>87</v>
      </c>
      <c r="G44" s="12" t="s">
        <v>88</v>
      </c>
      <c r="H44" s="13">
        <v>795.79</v>
      </c>
      <c r="I44" s="13">
        <v>274.75</v>
      </c>
      <c r="J44" s="13">
        <v>795.79</v>
      </c>
      <c r="K44" s="13">
        <v>274.75</v>
      </c>
      <c r="L44" s="13">
        <f t="shared" si="0"/>
        <v>-521.04</v>
      </c>
      <c r="M44" s="2"/>
      <c r="N44" s="2"/>
      <c r="O44" s="2"/>
      <c r="P44" s="2"/>
      <c r="Q44" s="2"/>
      <c r="R44" s="2"/>
      <c r="S44" s="2"/>
      <c r="T44" s="2"/>
      <c r="U44" s="2"/>
      <c r="V44" s="2"/>
      <c r="W44" s="2"/>
      <c r="X44" s="2"/>
      <c r="Y44" s="2"/>
      <c r="Z44" s="2"/>
      <c r="AA44" s="2"/>
      <c r="AB44" s="2"/>
      <c r="AC44" s="2"/>
      <c r="AD44" s="2"/>
      <c r="AE44" s="2"/>
    </row>
    <row r="45" spans="1:31" ht="12.75" customHeight="1">
      <c r="A45" s="2"/>
      <c r="B45" s="11" t="s">
        <v>89</v>
      </c>
      <c r="C45" s="12" t="s">
        <v>28</v>
      </c>
      <c r="D45" s="12" t="s">
        <v>29</v>
      </c>
      <c r="E45" s="12"/>
      <c r="F45" s="12" t="s">
        <v>90</v>
      </c>
      <c r="G45" s="12" t="s">
        <v>89</v>
      </c>
      <c r="H45" s="13">
        <v>0</v>
      </c>
      <c r="I45" s="13">
        <v>44362</v>
      </c>
      <c r="J45" s="13">
        <v>0</v>
      </c>
      <c r="K45" s="13">
        <v>44362</v>
      </c>
      <c r="L45" s="13">
        <f t="shared" si="0"/>
        <v>44362</v>
      </c>
      <c r="M45" s="2"/>
      <c r="N45" s="2"/>
      <c r="O45" s="2"/>
      <c r="P45" s="2"/>
      <c r="Q45" s="2"/>
      <c r="R45" s="2"/>
      <c r="S45" s="2"/>
      <c r="T45" s="2"/>
      <c r="U45" s="2"/>
      <c r="V45" s="2"/>
      <c r="W45" s="2"/>
      <c r="X45" s="2"/>
      <c r="Y45" s="2"/>
      <c r="Z45" s="2"/>
      <c r="AA45" s="2"/>
      <c r="AB45" s="2"/>
      <c r="AC45" s="2"/>
      <c r="AD45" s="2"/>
      <c r="AE45" s="2"/>
    </row>
    <row r="46" spans="1:31" ht="12.75" customHeight="1">
      <c r="A46" s="2"/>
      <c r="B46" s="11" t="s">
        <v>91</v>
      </c>
      <c r="C46" s="12" t="s">
        <v>28</v>
      </c>
      <c r="D46" s="12" t="s">
        <v>29</v>
      </c>
      <c r="E46" s="12"/>
      <c r="F46" s="12" t="s">
        <v>92</v>
      </c>
      <c r="G46" s="12" t="s">
        <v>93</v>
      </c>
      <c r="H46" s="13">
        <v>23058739.399999999</v>
      </c>
      <c r="I46" s="13">
        <v>93644928.640000001</v>
      </c>
      <c r="J46" s="13">
        <v>90737655.989999995</v>
      </c>
      <c r="K46" s="13">
        <v>25966012.050000001</v>
      </c>
      <c r="L46" s="13">
        <f t="shared" si="0"/>
        <v>2907272.6500000022</v>
      </c>
      <c r="M46" s="2"/>
      <c r="N46" s="2"/>
      <c r="O46" s="2"/>
      <c r="P46" s="2"/>
      <c r="Q46" s="2"/>
      <c r="R46" s="2"/>
      <c r="S46" s="2"/>
      <c r="T46" s="2"/>
      <c r="U46" s="2"/>
      <c r="V46" s="2"/>
      <c r="W46" s="2"/>
      <c r="X46" s="2"/>
      <c r="Y46" s="2"/>
      <c r="Z46" s="2"/>
      <c r="AA46" s="2"/>
      <c r="AB46" s="2"/>
      <c r="AC46" s="2"/>
      <c r="AD46" s="2"/>
      <c r="AE46" s="2"/>
    </row>
    <row r="47" spans="1:31" ht="12.75" customHeight="1">
      <c r="A47" s="2"/>
      <c r="B47" s="11" t="s">
        <v>91</v>
      </c>
      <c r="C47" s="12" t="s">
        <v>28</v>
      </c>
      <c r="D47" s="12" t="s">
        <v>29</v>
      </c>
      <c r="E47" s="12"/>
      <c r="F47" s="12" t="s">
        <v>94</v>
      </c>
      <c r="G47" s="12" t="s">
        <v>95</v>
      </c>
      <c r="H47" s="13">
        <v>4931.5</v>
      </c>
      <c r="I47" s="13">
        <v>0</v>
      </c>
      <c r="J47" s="13">
        <v>0</v>
      </c>
      <c r="K47" s="13">
        <v>4931.5</v>
      </c>
      <c r="L47" s="13">
        <f t="shared" si="0"/>
        <v>0</v>
      </c>
      <c r="M47" s="2"/>
      <c r="N47" s="2"/>
      <c r="O47" s="2"/>
      <c r="P47" s="2"/>
      <c r="Q47" s="2"/>
      <c r="R47" s="2"/>
      <c r="S47" s="2"/>
      <c r="T47" s="2"/>
      <c r="U47" s="2"/>
      <c r="V47" s="2"/>
      <c r="W47" s="2"/>
      <c r="X47" s="2"/>
      <c r="Y47" s="2"/>
      <c r="Z47" s="2"/>
      <c r="AA47" s="2"/>
      <c r="AB47" s="2"/>
      <c r="AC47" s="2"/>
      <c r="AD47" s="2"/>
      <c r="AE47" s="2"/>
    </row>
    <row r="48" spans="1:31" ht="12.75" customHeight="1">
      <c r="A48" s="2"/>
      <c r="B48" s="11" t="s">
        <v>82</v>
      </c>
      <c r="C48" s="12" t="s">
        <v>28</v>
      </c>
      <c r="D48" s="12" t="s">
        <v>29</v>
      </c>
      <c r="E48" s="12"/>
      <c r="F48" s="12" t="s">
        <v>96</v>
      </c>
      <c r="G48" s="12" t="s">
        <v>97</v>
      </c>
      <c r="H48" s="13">
        <v>0</v>
      </c>
      <c r="I48" s="13">
        <v>8280937.7199999997</v>
      </c>
      <c r="J48" s="13">
        <v>8280937.7199999997</v>
      </c>
      <c r="K48" s="13">
        <v>0</v>
      </c>
      <c r="L48" s="13">
        <f t="shared" si="0"/>
        <v>0</v>
      </c>
      <c r="M48" s="2"/>
      <c r="N48" s="2"/>
      <c r="O48" s="2"/>
      <c r="P48" s="2"/>
      <c r="Q48" s="2"/>
      <c r="R48" s="2"/>
      <c r="S48" s="2"/>
      <c r="T48" s="2"/>
      <c r="U48" s="2"/>
      <c r="V48" s="2"/>
      <c r="W48" s="2"/>
      <c r="X48" s="2"/>
      <c r="Y48" s="2"/>
      <c r="Z48" s="2"/>
      <c r="AA48" s="2"/>
      <c r="AB48" s="2"/>
      <c r="AC48" s="2"/>
      <c r="AD48" s="2"/>
      <c r="AE48" s="2"/>
    </row>
    <row r="49" spans="1:31" ht="12.75" customHeight="1">
      <c r="A49" s="2"/>
      <c r="B49" s="11" t="s">
        <v>82</v>
      </c>
      <c r="C49" s="12" t="s">
        <v>28</v>
      </c>
      <c r="D49" s="12" t="s">
        <v>29</v>
      </c>
      <c r="E49" s="12"/>
      <c r="F49" s="12" t="s">
        <v>98</v>
      </c>
      <c r="G49" s="12" t="s">
        <v>99</v>
      </c>
      <c r="H49" s="13">
        <v>0</v>
      </c>
      <c r="I49" s="13">
        <v>11626077</v>
      </c>
      <c r="J49" s="13">
        <v>11626077</v>
      </c>
      <c r="K49" s="13">
        <v>0</v>
      </c>
      <c r="L49" s="13">
        <f t="shared" si="0"/>
        <v>0</v>
      </c>
      <c r="M49" s="2"/>
      <c r="N49" s="2"/>
      <c r="O49" s="2"/>
      <c r="P49" s="2"/>
      <c r="Q49" s="2"/>
      <c r="R49" s="2"/>
      <c r="S49" s="2"/>
      <c r="T49" s="2"/>
      <c r="U49" s="2"/>
      <c r="V49" s="2"/>
      <c r="W49" s="2"/>
      <c r="X49" s="2"/>
      <c r="Y49" s="2"/>
      <c r="Z49" s="2"/>
      <c r="AA49" s="2"/>
      <c r="AB49" s="2"/>
      <c r="AC49" s="2"/>
      <c r="AD49" s="2"/>
      <c r="AE49" s="2"/>
    </row>
    <row r="50" spans="1:31" ht="12.75" customHeight="1">
      <c r="A50" s="2"/>
      <c r="B50" s="11" t="s">
        <v>82</v>
      </c>
      <c r="C50" s="12" t="s">
        <v>28</v>
      </c>
      <c r="D50" s="12" t="s">
        <v>29</v>
      </c>
      <c r="E50" s="12"/>
      <c r="F50" s="12" t="s">
        <v>100</v>
      </c>
      <c r="G50" s="12" t="s">
        <v>101</v>
      </c>
      <c r="H50" s="13">
        <v>758498.96</v>
      </c>
      <c r="I50" s="13">
        <v>9436120.3000000007</v>
      </c>
      <c r="J50" s="13">
        <v>10010952.939999999</v>
      </c>
      <c r="K50" s="13">
        <v>183666.32</v>
      </c>
      <c r="L50" s="13">
        <f t="shared" si="0"/>
        <v>-574832.6399999999</v>
      </c>
      <c r="M50" s="2"/>
      <c r="N50" s="2"/>
      <c r="O50" s="2"/>
      <c r="P50" s="2"/>
      <c r="Q50" s="2"/>
      <c r="R50" s="2"/>
      <c r="S50" s="2"/>
      <c r="T50" s="2"/>
      <c r="U50" s="2"/>
      <c r="V50" s="2"/>
      <c r="W50" s="2"/>
      <c r="X50" s="2"/>
      <c r="Y50" s="2"/>
      <c r="Z50" s="2"/>
      <c r="AA50" s="2"/>
      <c r="AB50" s="2"/>
      <c r="AC50" s="2"/>
      <c r="AD50" s="2"/>
      <c r="AE50" s="2"/>
    </row>
    <row r="51" spans="1:31" ht="12.75" customHeight="1">
      <c r="A51" s="2"/>
      <c r="B51" s="11" t="s">
        <v>82</v>
      </c>
      <c r="C51" s="12" t="s">
        <v>28</v>
      </c>
      <c r="D51" s="12" t="s">
        <v>29</v>
      </c>
      <c r="E51" s="12"/>
      <c r="F51" s="12" t="s">
        <v>102</v>
      </c>
      <c r="G51" s="12" t="s">
        <v>103</v>
      </c>
      <c r="H51" s="13">
        <v>-2.5499999999999998</v>
      </c>
      <c r="I51" s="13">
        <v>652.46</v>
      </c>
      <c r="J51" s="13">
        <v>0</v>
      </c>
      <c r="K51" s="13">
        <v>649.91</v>
      </c>
      <c r="L51" s="13">
        <f t="shared" si="0"/>
        <v>652.45999999999992</v>
      </c>
      <c r="M51" s="2"/>
      <c r="N51" s="2"/>
      <c r="O51" s="2"/>
      <c r="P51" s="2"/>
      <c r="Q51" s="2"/>
      <c r="R51" s="2"/>
      <c r="S51" s="2"/>
      <c r="T51" s="2"/>
      <c r="U51" s="2"/>
      <c r="V51" s="2"/>
      <c r="W51" s="2"/>
      <c r="X51" s="2"/>
      <c r="Y51" s="2"/>
      <c r="Z51" s="2"/>
      <c r="AA51" s="2"/>
      <c r="AB51" s="2"/>
      <c r="AC51" s="2"/>
      <c r="AD51" s="2"/>
      <c r="AE51" s="2"/>
    </row>
    <row r="52" spans="1:31" ht="12.75" customHeight="1">
      <c r="A52" s="2"/>
      <c r="B52" s="11" t="s">
        <v>104</v>
      </c>
      <c r="C52" s="12" t="s">
        <v>28</v>
      </c>
      <c r="D52" s="12" t="s">
        <v>29</v>
      </c>
      <c r="E52" s="12"/>
      <c r="F52" s="12" t="s">
        <v>105</v>
      </c>
      <c r="G52" s="12" t="s">
        <v>106</v>
      </c>
      <c r="H52" s="13">
        <v>341319.36</v>
      </c>
      <c r="I52" s="13">
        <v>30475741.260000002</v>
      </c>
      <c r="J52" s="13">
        <v>29059766.210000001</v>
      </c>
      <c r="K52" s="13">
        <v>1757294.41</v>
      </c>
      <c r="L52" s="13">
        <f t="shared" si="0"/>
        <v>1415975.0499999998</v>
      </c>
      <c r="M52" s="2"/>
      <c r="N52" s="2"/>
      <c r="O52" s="2"/>
      <c r="P52" s="2"/>
      <c r="Q52" s="2"/>
      <c r="R52" s="2"/>
      <c r="S52" s="2"/>
      <c r="T52" s="2"/>
      <c r="U52" s="2"/>
      <c r="V52" s="2"/>
      <c r="W52" s="2"/>
      <c r="X52" s="2"/>
      <c r="Y52" s="2"/>
      <c r="Z52" s="2"/>
      <c r="AA52" s="2"/>
      <c r="AB52" s="2"/>
      <c r="AC52" s="2"/>
      <c r="AD52" s="2"/>
      <c r="AE52" s="2"/>
    </row>
    <row r="53" spans="1:31" ht="12.75" customHeight="1">
      <c r="A53" s="2"/>
      <c r="B53" s="11" t="s">
        <v>107</v>
      </c>
      <c r="C53" s="12" t="s">
        <v>28</v>
      </c>
      <c r="D53" s="12" t="s">
        <v>29</v>
      </c>
      <c r="E53" s="12"/>
      <c r="F53" s="12" t="s">
        <v>108</v>
      </c>
      <c r="G53" s="12" t="s">
        <v>109</v>
      </c>
      <c r="H53" s="13">
        <v>75720.350000000006</v>
      </c>
      <c r="I53" s="13">
        <v>31247.24</v>
      </c>
      <c r="J53" s="13">
        <v>0</v>
      </c>
      <c r="K53" s="13">
        <v>106967.59</v>
      </c>
      <c r="L53" s="13">
        <f t="shared" si="0"/>
        <v>31247.239999999991</v>
      </c>
      <c r="M53" s="2"/>
      <c r="N53" s="2"/>
      <c r="O53" s="2"/>
      <c r="P53" s="2"/>
      <c r="Q53" s="2"/>
      <c r="R53" s="2"/>
      <c r="S53" s="2"/>
      <c r="T53" s="2"/>
      <c r="U53" s="2"/>
      <c r="V53" s="2"/>
      <c r="W53" s="2"/>
      <c r="X53" s="2"/>
      <c r="Y53" s="2"/>
      <c r="Z53" s="2"/>
      <c r="AA53" s="2"/>
      <c r="AB53" s="2"/>
      <c r="AC53" s="2"/>
      <c r="AD53" s="2"/>
      <c r="AE53" s="2"/>
    </row>
    <row r="54" spans="1:31" ht="12.75" customHeight="1">
      <c r="A54" s="2"/>
      <c r="B54" s="11" t="s">
        <v>107</v>
      </c>
      <c r="C54" s="12" t="s">
        <v>28</v>
      </c>
      <c r="D54" s="12" t="s">
        <v>29</v>
      </c>
      <c r="E54" s="12"/>
      <c r="F54" s="12" t="s">
        <v>110</v>
      </c>
      <c r="G54" s="12" t="s">
        <v>45</v>
      </c>
      <c r="H54" s="13">
        <v>19649.669999999998</v>
      </c>
      <c r="I54" s="13">
        <v>0</v>
      </c>
      <c r="J54" s="13">
        <v>0</v>
      </c>
      <c r="K54" s="13">
        <v>19649.669999999998</v>
      </c>
      <c r="L54" s="13">
        <f t="shared" si="0"/>
        <v>0</v>
      </c>
      <c r="M54" s="2"/>
      <c r="N54" s="2"/>
      <c r="O54" s="2"/>
      <c r="P54" s="2"/>
      <c r="Q54" s="2"/>
      <c r="R54" s="2"/>
      <c r="S54" s="2"/>
      <c r="T54" s="2"/>
      <c r="U54" s="2"/>
      <c r="V54" s="2"/>
      <c r="W54" s="2"/>
      <c r="X54" s="2"/>
      <c r="Y54" s="2"/>
      <c r="Z54" s="2"/>
      <c r="AA54" s="2"/>
      <c r="AB54" s="2"/>
      <c r="AC54" s="2"/>
      <c r="AD54" s="2"/>
      <c r="AE54" s="2"/>
    </row>
    <row r="55" spans="1:31" ht="12.75" customHeight="1">
      <c r="A55" s="2"/>
      <c r="B55" s="11" t="s">
        <v>111</v>
      </c>
      <c r="C55" s="12" t="s">
        <v>28</v>
      </c>
      <c r="D55" s="12" t="s">
        <v>29</v>
      </c>
      <c r="E55" s="12"/>
      <c r="F55" s="12" t="s">
        <v>112</v>
      </c>
      <c r="G55" s="12" t="s">
        <v>113</v>
      </c>
      <c r="H55" s="13">
        <v>126604.11</v>
      </c>
      <c r="I55" s="13">
        <v>1209903.69</v>
      </c>
      <c r="J55" s="13">
        <v>396507.5</v>
      </c>
      <c r="K55" s="13">
        <v>940000.3</v>
      </c>
      <c r="L55" s="13">
        <f t="shared" si="0"/>
        <v>813396.19000000006</v>
      </c>
      <c r="M55" s="2"/>
      <c r="N55" s="2"/>
      <c r="O55" s="2"/>
      <c r="P55" s="2"/>
      <c r="Q55" s="2"/>
      <c r="R55" s="2"/>
      <c r="S55" s="2"/>
      <c r="T55" s="2"/>
      <c r="U55" s="2"/>
      <c r="V55" s="2"/>
      <c r="W55" s="2"/>
      <c r="X55" s="2"/>
      <c r="Y55" s="2"/>
      <c r="Z55" s="2"/>
      <c r="AA55" s="2"/>
      <c r="AB55" s="2"/>
      <c r="AC55" s="2"/>
      <c r="AD55" s="2"/>
      <c r="AE55" s="2"/>
    </row>
    <row r="56" spans="1:31" ht="12.75" customHeight="1">
      <c r="A56" s="2"/>
      <c r="B56" s="11" t="s">
        <v>111</v>
      </c>
      <c r="C56" s="12" t="s">
        <v>28</v>
      </c>
      <c r="D56" s="12" t="s">
        <v>29</v>
      </c>
      <c r="E56" s="12"/>
      <c r="F56" s="12" t="s">
        <v>114</v>
      </c>
      <c r="G56" s="12" t="s">
        <v>115</v>
      </c>
      <c r="H56" s="13">
        <v>418674.75</v>
      </c>
      <c r="I56" s="13">
        <v>126453.38</v>
      </c>
      <c r="J56" s="13">
        <v>30859.48</v>
      </c>
      <c r="K56" s="13">
        <v>514268.65</v>
      </c>
      <c r="L56" s="13">
        <f t="shared" si="0"/>
        <v>95593.900000000023</v>
      </c>
      <c r="M56" s="2"/>
      <c r="N56" s="2"/>
      <c r="O56" s="2"/>
      <c r="P56" s="2"/>
      <c r="Q56" s="2"/>
      <c r="R56" s="2"/>
      <c r="S56" s="2"/>
      <c r="T56" s="2"/>
      <c r="U56" s="2"/>
      <c r="V56" s="2"/>
      <c r="W56" s="2"/>
      <c r="X56" s="2"/>
      <c r="Y56" s="2"/>
      <c r="Z56" s="2"/>
      <c r="AA56" s="2"/>
      <c r="AB56" s="2"/>
      <c r="AC56" s="2"/>
      <c r="AD56" s="2"/>
      <c r="AE56" s="2"/>
    </row>
    <row r="57" spans="1:31" ht="12.75" customHeight="1">
      <c r="A57" s="2"/>
      <c r="B57" s="11" t="s">
        <v>111</v>
      </c>
      <c r="C57" s="12" t="s">
        <v>28</v>
      </c>
      <c r="D57" s="12" t="s">
        <v>29</v>
      </c>
      <c r="E57" s="12"/>
      <c r="F57" s="12" t="s">
        <v>116</v>
      </c>
      <c r="G57" s="12" t="s">
        <v>117</v>
      </c>
      <c r="H57" s="13">
        <v>0</v>
      </c>
      <c r="I57" s="13">
        <v>161315.21</v>
      </c>
      <c r="J57" s="13">
        <v>0</v>
      </c>
      <c r="K57" s="13">
        <v>161315.21</v>
      </c>
      <c r="L57" s="13">
        <f t="shared" si="0"/>
        <v>161315.21</v>
      </c>
      <c r="M57" s="2"/>
      <c r="N57" s="2"/>
      <c r="O57" s="2"/>
      <c r="P57" s="2"/>
      <c r="Q57" s="2"/>
      <c r="R57" s="2"/>
      <c r="S57" s="2"/>
      <c r="T57" s="2"/>
      <c r="U57" s="2"/>
      <c r="V57" s="2"/>
      <c r="W57" s="2"/>
      <c r="X57" s="2"/>
      <c r="Y57" s="2"/>
      <c r="Z57" s="2"/>
      <c r="AA57" s="2"/>
      <c r="AB57" s="2"/>
      <c r="AC57" s="2"/>
      <c r="AD57" s="2"/>
      <c r="AE57" s="2"/>
    </row>
    <row r="58" spans="1:31" ht="12.75" customHeight="1">
      <c r="A58" s="2"/>
      <c r="B58" s="11" t="s">
        <v>118</v>
      </c>
      <c r="C58" s="12" t="s">
        <v>28</v>
      </c>
      <c r="D58" s="12" t="s">
        <v>29</v>
      </c>
      <c r="E58" s="12"/>
      <c r="F58" s="12" t="s">
        <v>119</v>
      </c>
      <c r="G58" s="12" t="s">
        <v>120</v>
      </c>
      <c r="H58" s="13">
        <v>25544.67</v>
      </c>
      <c r="I58" s="13">
        <v>0</v>
      </c>
      <c r="J58" s="13">
        <v>35531.379999999997</v>
      </c>
      <c r="K58" s="13">
        <v>61076.05</v>
      </c>
      <c r="L58" s="13">
        <f t="shared" si="0"/>
        <v>35531.380000000005</v>
      </c>
      <c r="M58" s="2"/>
      <c r="N58" s="2"/>
      <c r="O58" s="2"/>
      <c r="P58" s="2"/>
      <c r="Q58" s="2"/>
      <c r="R58" s="2"/>
      <c r="S58" s="2"/>
      <c r="T58" s="2"/>
      <c r="U58" s="2"/>
      <c r="V58" s="2"/>
      <c r="W58" s="2"/>
      <c r="X58" s="2"/>
      <c r="Y58" s="2"/>
      <c r="Z58" s="2"/>
      <c r="AA58" s="2"/>
      <c r="AB58" s="2"/>
      <c r="AC58" s="2"/>
      <c r="AD58" s="2"/>
      <c r="AE58" s="2"/>
    </row>
    <row r="59" spans="1:31" ht="12.75" customHeight="1">
      <c r="A59" s="2"/>
      <c r="B59" s="11" t="s">
        <v>118</v>
      </c>
      <c r="C59" s="12" t="s">
        <v>28</v>
      </c>
      <c r="D59" s="12" t="s">
        <v>29</v>
      </c>
      <c r="E59" s="12"/>
      <c r="F59" s="12" t="s">
        <v>121</v>
      </c>
      <c r="G59" s="12" t="s">
        <v>122</v>
      </c>
      <c r="H59" s="13">
        <v>208900.83</v>
      </c>
      <c r="I59" s="13">
        <v>0</v>
      </c>
      <c r="J59" s="13">
        <v>123271.88</v>
      </c>
      <c r="K59" s="13">
        <v>332172.71000000002</v>
      </c>
      <c r="L59" s="13">
        <f t="shared" si="0"/>
        <v>123271.88000000003</v>
      </c>
      <c r="M59" s="2"/>
      <c r="N59" s="2"/>
      <c r="O59" s="2"/>
      <c r="P59" s="2"/>
      <c r="Q59" s="2"/>
      <c r="R59" s="2"/>
      <c r="S59" s="2"/>
      <c r="T59" s="2"/>
      <c r="U59" s="2"/>
      <c r="V59" s="2"/>
      <c r="W59" s="2"/>
      <c r="X59" s="2"/>
      <c r="Y59" s="2"/>
      <c r="Z59" s="2"/>
      <c r="AA59" s="2"/>
      <c r="AB59" s="2"/>
      <c r="AC59" s="2"/>
      <c r="AD59" s="2"/>
      <c r="AE59" s="2"/>
    </row>
    <row r="60" spans="1:31" ht="12.75" customHeight="1">
      <c r="A60" s="2"/>
      <c r="B60" s="11" t="s">
        <v>118</v>
      </c>
      <c r="C60" s="12" t="s">
        <v>28</v>
      </c>
      <c r="D60" s="12" t="s">
        <v>29</v>
      </c>
      <c r="E60" s="12"/>
      <c r="F60" s="12" t="s">
        <v>123</v>
      </c>
      <c r="G60" s="12" t="s">
        <v>124</v>
      </c>
      <c r="H60" s="13">
        <v>0</v>
      </c>
      <c r="I60" s="13">
        <v>0</v>
      </c>
      <c r="J60" s="13">
        <v>3193.28</v>
      </c>
      <c r="K60" s="13">
        <v>3193.28</v>
      </c>
      <c r="L60" s="13">
        <f t="shared" si="0"/>
        <v>3193.28</v>
      </c>
      <c r="M60" s="2"/>
      <c r="N60" s="2"/>
      <c r="O60" s="2"/>
      <c r="P60" s="2"/>
      <c r="Q60" s="2"/>
      <c r="R60" s="2"/>
      <c r="S60" s="2"/>
      <c r="T60" s="2"/>
      <c r="U60" s="2"/>
      <c r="V60" s="2"/>
      <c r="W60" s="2"/>
      <c r="X60" s="2"/>
      <c r="Y60" s="2"/>
      <c r="Z60" s="2"/>
      <c r="AA60" s="2"/>
      <c r="AB60" s="2"/>
      <c r="AC60" s="2"/>
      <c r="AD60" s="2"/>
      <c r="AE60" s="2"/>
    </row>
    <row r="61" spans="1:31" ht="12.75" customHeight="1">
      <c r="A61" s="2"/>
      <c r="B61" s="11" t="s">
        <v>125</v>
      </c>
      <c r="C61" s="12" t="s">
        <v>28</v>
      </c>
      <c r="D61" s="12" t="s">
        <v>29</v>
      </c>
      <c r="E61" s="12"/>
      <c r="F61" s="12" t="s">
        <v>126</v>
      </c>
      <c r="G61" s="12" t="s">
        <v>125</v>
      </c>
      <c r="H61" s="13">
        <v>165424.04</v>
      </c>
      <c r="I61" s="13">
        <v>0</v>
      </c>
      <c r="J61" s="13">
        <v>60326.22</v>
      </c>
      <c r="K61" s="13">
        <v>105097.82</v>
      </c>
      <c r="L61" s="13">
        <f t="shared" si="0"/>
        <v>-60326.22</v>
      </c>
      <c r="M61" s="2"/>
      <c r="N61" s="2"/>
      <c r="O61" s="2"/>
      <c r="P61" s="2"/>
      <c r="Q61" s="2"/>
      <c r="R61" s="2"/>
      <c r="S61" s="2"/>
      <c r="T61" s="2"/>
      <c r="U61" s="2"/>
      <c r="V61" s="2"/>
      <c r="W61" s="2"/>
      <c r="X61" s="2"/>
      <c r="Y61" s="2"/>
      <c r="Z61" s="2"/>
      <c r="AA61" s="2"/>
      <c r="AB61" s="2"/>
      <c r="AC61" s="2"/>
      <c r="AD61" s="2"/>
      <c r="AE61" s="2"/>
    </row>
    <row r="62" spans="1:31" ht="12.75" customHeight="1">
      <c r="A62" s="2"/>
      <c r="B62" s="11" t="s">
        <v>118</v>
      </c>
      <c r="C62" s="12" t="s">
        <v>28</v>
      </c>
      <c r="D62" s="12" t="s">
        <v>29</v>
      </c>
      <c r="E62" s="12"/>
      <c r="F62" s="12" t="s">
        <v>127</v>
      </c>
      <c r="G62" s="12" t="s">
        <v>128</v>
      </c>
      <c r="H62" s="13">
        <v>0</v>
      </c>
      <c r="I62" s="13">
        <v>0</v>
      </c>
      <c r="J62" s="13">
        <v>105097.82</v>
      </c>
      <c r="K62" s="13">
        <v>105097.82</v>
      </c>
      <c r="L62" s="13">
        <f t="shared" si="0"/>
        <v>105097.82</v>
      </c>
      <c r="M62" s="2"/>
      <c r="N62" s="2"/>
      <c r="O62" s="2"/>
      <c r="P62" s="2"/>
      <c r="Q62" s="2"/>
      <c r="R62" s="2"/>
      <c r="S62" s="2"/>
      <c r="T62" s="2"/>
      <c r="U62" s="2"/>
      <c r="V62" s="2"/>
      <c r="W62" s="2"/>
      <c r="X62" s="2"/>
      <c r="Y62" s="2"/>
      <c r="Z62" s="2"/>
      <c r="AA62" s="2"/>
      <c r="AB62" s="2"/>
      <c r="AC62" s="2"/>
      <c r="AD62" s="2"/>
      <c r="AE62" s="2"/>
    </row>
    <row r="63" spans="1:31" ht="12.75" customHeight="1">
      <c r="A63" s="2"/>
      <c r="B63" s="11" t="s">
        <v>129</v>
      </c>
      <c r="C63" s="12" t="s">
        <v>28</v>
      </c>
      <c r="D63" s="12" t="s">
        <v>29</v>
      </c>
      <c r="E63" s="12"/>
      <c r="F63" s="12" t="s">
        <v>130</v>
      </c>
      <c r="G63" s="12" t="s">
        <v>131</v>
      </c>
      <c r="H63" s="13">
        <v>47800</v>
      </c>
      <c r="I63" s="13">
        <v>458415.02</v>
      </c>
      <c r="J63" s="13">
        <v>0</v>
      </c>
      <c r="K63" s="13">
        <v>506215.02</v>
      </c>
      <c r="L63" s="13">
        <f t="shared" si="0"/>
        <v>458415.02</v>
      </c>
      <c r="M63" s="2"/>
      <c r="N63" s="2"/>
      <c r="O63" s="2"/>
      <c r="P63" s="2"/>
      <c r="Q63" s="2"/>
      <c r="R63" s="2"/>
      <c r="S63" s="2"/>
      <c r="T63" s="2"/>
      <c r="U63" s="2"/>
      <c r="V63" s="2"/>
      <c r="W63" s="2"/>
      <c r="X63" s="2"/>
      <c r="Y63" s="2"/>
      <c r="Z63" s="2"/>
      <c r="AA63" s="2"/>
      <c r="AB63" s="2"/>
      <c r="AC63" s="2"/>
      <c r="AD63" s="2"/>
      <c r="AE63" s="2"/>
    </row>
    <row r="64" spans="1:31" ht="12.75" customHeight="1">
      <c r="A64" s="2"/>
      <c r="B64" s="11" t="s">
        <v>129</v>
      </c>
      <c r="C64" s="12" t="s">
        <v>28</v>
      </c>
      <c r="D64" s="12" t="s">
        <v>29</v>
      </c>
      <c r="E64" s="12"/>
      <c r="F64" s="12" t="s">
        <v>132</v>
      </c>
      <c r="G64" s="12" t="s">
        <v>133</v>
      </c>
      <c r="H64" s="13">
        <v>86400</v>
      </c>
      <c r="I64" s="13">
        <v>0</v>
      </c>
      <c r="J64" s="13">
        <v>0</v>
      </c>
      <c r="K64" s="13">
        <v>86400</v>
      </c>
      <c r="L64" s="13">
        <f t="shared" si="0"/>
        <v>0</v>
      </c>
      <c r="M64" s="2"/>
      <c r="N64" s="2"/>
      <c r="O64" s="2"/>
      <c r="P64" s="2"/>
      <c r="Q64" s="2"/>
      <c r="R64" s="2"/>
      <c r="S64" s="2"/>
      <c r="T64" s="2"/>
      <c r="U64" s="2"/>
      <c r="V64" s="2"/>
      <c r="W64" s="2"/>
      <c r="X64" s="2"/>
      <c r="Y64" s="2"/>
      <c r="Z64" s="2"/>
      <c r="AA64" s="2"/>
      <c r="AB64" s="2"/>
      <c r="AC64" s="2"/>
      <c r="AD64" s="2"/>
      <c r="AE64" s="2"/>
    </row>
    <row r="65" spans="1:31" ht="12.75" customHeight="1">
      <c r="A65" s="2"/>
      <c r="B65" s="11" t="s">
        <v>134</v>
      </c>
      <c r="C65" s="12" t="s">
        <v>28</v>
      </c>
      <c r="D65" s="12" t="s">
        <v>29</v>
      </c>
      <c r="E65" s="12"/>
      <c r="F65" s="12" t="s">
        <v>135</v>
      </c>
      <c r="G65" s="12" t="s">
        <v>136</v>
      </c>
      <c r="H65" s="13">
        <v>5212476.75</v>
      </c>
      <c r="I65" s="13">
        <v>78900754.579999998</v>
      </c>
      <c r="J65" s="13">
        <v>76661885.780000001</v>
      </c>
      <c r="K65" s="13">
        <v>2973607.95</v>
      </c>
      <c r="L65" s="13">
        <f t="shared" si="0"/>
        <v>-2238868.7999999998</v>
      </c>
      <c r="M65" s="2"/>
      <c r="N65" s="2"/>
      <c r="O65" s="2"/>
      <c r="P65" s="2"/>
      <c r="Q65" s="2"/>
      <c r="R65" s="2"/>
      <c r="S65" s="2"/>
      <c r="T65" s="2"/>
      <c r="U65" s="2"/>
      <c r="V65" s="2"/>
      <c r="W65" s="2"/>
      <c r="X65" s="2"/>
      <c r="Y65" s="2"/>
      <c r="Z65" s="2"/>
      <c r="AA65" s="2"/>
      <c r="AB65" s="2"/>
      <c r="AC65" s="2"/>
      <c r="AD65" s="2"/>
      <c r="AE65" s="2"/>
    </row>
    <row r="66" spans="1:31" ht="12.75" customHeight="1">
      <c r="A66" s="2"/>
      <c r="B66" s="11" t="s">
        <v>137</v>
      </c>
      <c r="C66" s="12" t="s">
        <v>28</v>
      </c>
      <c r="D66" s="12" t="s">
        <v>29</v>
      </c>
      <c r="E66" s="12"/>
      <c r="F66" s="12" t="s">
        <v>138</v>
      </c>
      <c r="G66" s="12" t="s">
        <v>139</v>
      </c>
      <c r="H66" s="13">
        <v>2834630.68</v>
      </c>
      <c r="I66" s="13">
        <v>29034630.68</v>
      </c>
      <c r="J66" s="13">
        <v>26200000</v>
      </c>
      <c r="K66" s="13">
        <v>0</v>
      </c>
      <c r="L66" s="13">
        <f t="shared" si="0"/>
        <v>-2834630.68</v>
      </c>
      <c r="M66" s="14"/>
      <c r="N66" s="2"/>
      <c r="O66" s="2"/>
      <c r="P66" s="2"/>
      <c r="Q66" s="2"/>
      <c r="R66" s="2"/>
      <c r="S66" s="2"/>
      <c r="T66" s="2"/>
      <c r="U66" s="2"/>
      <c r="V66" s="2"/>
      <c r="W66" s="2"/>
      <c r="X66" s="2"/>
      <c r="Y66" s="2"/>
      <c r="Z66" s="2"/>
      <c r="AA66" s="2"/>
      <c r="AB66" s="2"/>
      <c r="AC66" s="2"/>
      <c r="AD66" s="2"/>
      <c r="AE66" s="2"/>
    </row>
    <row r="67" spans="1:31" ht="12.75" customHeight="1">
      <c r="A67" s="2"/>
      <c r="B67" s="11" t="s">
        <v>137</v>
      </c>
      <c r="C67" s="12" t="s">
        <v>28</v>
      </c>
      <c r="D67" s="12" t="s">
        <v>29</v>
      </c>
      <c r="E67" s="12"/>
      <c r="F67" s="12" t="s">
        <v>140</v>
      </c>
      <c r="G67" s="12" t="s">
        <v>141</v>
      </c>
      <c r="H67" s="13">
        <v>11000000</v>
      </c>
      <c r="I67" s="13">
        <v>0</v>
      </c>
      <c r="J67" s="13">
        <v>0</v>
      </c>
      <c r="K67" s="13">
        <v>11000000</v>
      </c>
      <c r="L67" s="13">
        <f t="shared" si="0"/>
        <v>0</v>
      </c>
      <c r="M67" s="2"/>
      <c r="N67" s="2"/>
      <c r="O67" s="2"/>
      <c r="P67" s="2"/>
      <c r="Q67" s="2"/>
      <c r="R67" s="2"/>
      <c r="S67" s="2"/>
      <c r="T67" s="2"/>
      <c r="U67" s="2"/>
      <c r="V67" s="2"/>
      <c r="W67" s="2"/>
      <c r="X67" s="2"/>
      <c r="Y67" s="2"/>
      <c r="Z67" s="2"/>
      <c r="AA67" s="2"/>
      <c r="AB67" s="2"/>
      <c r="AC67" s="2"/>
      <c r="AD67" s="2"/>
      <c r="AE67" s="2"/>
    </row>
    <row r="68" spans="1:31" ht="12.75" customHeight="1">
      <c r="A68" s="2"/>
      <c r="B68" s="11" t="s">
        <v>137</v>
      </c>
      <c r="C68" s="12" t="s">
        <v>28</v>
      </c>
      <c r="D68" s="12" t="s">
        <v>29</v>
      </c>
      <c r="E68" s="12"/>
      <c r="F68" s="12" t="s">
        <v>142</v>
      </c>
      <c r="G68" s="12" t="s">
        <v>143</v>
      </c>
      <c r="H68" s="13">
        <v>4359585.0199999996</v>
      </c>
      <c r="I68" s="13">
        <v>2233920.39</v>
      </c>
      <c r="J68" s="13">
        <v>0</v>
      </c>
      <c r="K68" s="13">
        <v>2125664.63</v>
      </c>
      <c r="L68" s="13">
        <f t="shared" si="0"/>
        <v>-2233920.3899999997</v>
      </c>
      <c r="M68" s="2"/>
      <c r="N68" s="2"/>
      <c r="O68" s="2"/>
      <c r="P68" s="2"/>
      <c r="Q68" s="2"/>
      <c r="R68" s="2"/>
      <c r="S68" s="2"/>
      <c r="T68" s="2"/>
      <c r="U68" s="2"/>
      <c r="V68" s="2"/>
      <c r="W68" s="2"/>
      <c r="X68" s="2"/>
      <c r="Y68" s="2"/>
      <c r="Z68" s="2"/>
      <c r="AA68" s="2"/>
      <c r="AB68" s="2"/>
      <c r="AC68" s="2"/>
      <c r="AD68" s="2"/>
      <c r="AE68" s="2"/>
    </row>
    <row r="69" spans="1:31" ht="12.75" customHeight="1">
      <c r="A69" s="2"/>
      <c r="B69" s="11" t="s">
        <v>137</v>
      </c>
      <c r="C69" s="12" t="s">
        <v>28</v>
      </c>
      <c r="D69" s="12" t="s">
        <v>68</v>
      </c>
      <c r="E69" s="12"/>
      <c r="F69" s="12" t="s">
        <v>144</v>
      </c>
      <c r="G69" s="12" t="s">
        <v>145</v>
      </c>
      <c r="H69" s="13">
        <v>6787995.96</v>
      </c>
      <c r="I69" s="13">
        <v>5783954.8099999996</v>
      </c>
      <c r="J69" s="13">
        <v>5165617.43</v>
      </c>
      <c r="K69" s="13">
        <v>6169658.5800000001</v>
      </c>
      <c r="L69" s="13">
        <f t="shared" si="0"/>
        <v>-618337.37999999989</v>
      </c>
      <c r="M69" s="2"/>
      <c r="N69" s="2"/>
      <c r="O69" s="2"/>
      <c r="P69" s="2"/>
      <c r="Q69" s="2"/>
      <c r="R69" s="2"/>
      <c r="S69" s="2"/>
      <c r="T69" s="2"/>
      <c r="U69" s="2"/>
      <c r="V69" s="2"/>
      <c r="W69" s="2"/>
      <c r="X69" s="2"/>
      <c r="Y69" s="2"/>
      <c r="Z69" s="2"/>
      <c r="AA69" s="2"/>
      <c r="AB69" s="2"/>
      <c r="AC69" s="2"/>
      <c r="AD69" s="2"/>
      <c r="AE69" s="2"/>
    </row>
    <row r="70" spans="1:31" ht="12.75" customHeight="1">
      <c r="A70" s="11"/>
      <c r="B70" s="11" t="s">
        <v>137</v>
      </c>
      <c r="C70" s="12" t="s">
        <v>28</v>
      </c>
      <c r="D70" s="12" t="s">
        <v>68</v>
      </c>
      <c r="E70" s="12"/>
      <c r="F70" s="12" t="s">
        <v>146</v>
      </c>
      <c r="G70" s="15" t="s">
        <v>147</v>
      </c>
      <c r="H70" s="13">
        <v>2000000</v>
      </c>
      <c r="I70" s="13">
        <v>6000000</v>
      </c>
      <c r="J70" s="13">
        <v>6000000</v>
      </c>
      <c r="K70" s="13">
        <v>2000000</v>
      </c>
      <c r="L70" s="13">
        <f t="shared" si="0"/>
        <v>0</v>
      </c>
      <c r="M70" s="2"/>
      <c r="N70" s="2"/>
      <c r="O70" s="2"/>
      <c r="P70" s="2"/>
      <c r="Q70" s="2"/>
      <c r="R70" s="2"/>
      <c r="S70" s="2"/>
      <c r="T70" s="2"/>
      <c r="U70" s="2"/>
      <c r="V70" s="2"/>
      <c r="W70" s="2"/>
      <c r="X70" s="2"/>
      <c r="Y70" s="2"/>
      <c r="Z70" s="2"/>
      <c r="AA70" s="2"/>
      <c r="AB70" s="2"/>
      <c r="AC70" s="2"/>
      <c r="AD70" s="2"/>
      <c r="AE70" s="2"/>
    </row>
    <row r="71" spans="1:31" ht="12.75" customHeight="1">
      <c r="A71" s="11"/>
      <c r="B71" s="11" t="s">
        <v>137</v>
      </c>
      <c r="C71" s="12" t="s">
        <v>28</v>
      </c>
      <c r="D71" s="12" t="s">
        <v>68</v>
      </c>
      <c r="E71" s="12"/>
      <c r="F71" s="12" t="s">
        <v>148</v>
      </c>
      <c r="G71" s="15" t="s">
        <v>149</v>
      </c>
      <c r="H71" s="13">
        <v>0</v>
      </c>
      <c r="I71" s="13">
        <v>9989000.1199999992</v>
      </c>
      <c r="J71" s="13">
        <v>14000000</v>
      </c>
      <c r="K71" s="13">
        <v>4010999.88</v>
      </c>
      <c r="L71" s="13">
        <f t="shared" si="0"/>
        <v>4010999.88</v>
      </c>
      <c r="M71" s="2"/>
      <c r="N71" s="2"/>
      <c r="O71" s="2"/>
      <c r="P71" s="2"/>
      <c r="Q71" s="2"/>
      <c r="R71" s="2"/>
      <c r="S71" s="2"/>
      <c r="T71" s="2"/>
      <c r="U71" s="2"/>
      <c r="V71" s="2"/>
      <c r="W71" s="2"/>
      <c r="X71" s="2"/>
      <c r="Y71" s="2"/>
      <c r="Z71" s="2"/>
      <c r="AA71" s="2"/>
      <c r="AB71" s="2"/>
      <c r="AC71" s="2"/>
      <c r="AD71" s="2"/>
      <c r="AE71" s="2"/>
    </row>
    <row r="72" spans="1:31" ht="12.75" customHeight="1">
      <c r="A72" s="11"/>
      <c r="B72" s="11" t="s">
        <v>137</v>
      </c>
      <c r="C72" s="12" t="s">
        <v>28</v>
      </c>
      <c r="D72" s="12" t="s">
        <v>68</v>
      </c>
      <c r="E72" s="12"/>
      <c r="F72" s="12" t="s">
        <v>150</v>
      </c>
      <c r="G72" s="15" t="s">
        <v>151</v>
      </c>
      <c r="H72" s="13">
        <v>0</v>
      </c>
      <c r="I72" s="13">
        <v>911163.78</v>
      </c>
      <c r="J72" s="13">
        <v>12020800.029999999</v>
      </c>
      <c r="K72" s="13">
        <v>11109636.25</v>
      </c>
      <c r="L72" s="13">
        <f t="shared" si="0"/>
        <v>11109636.25</v>
      </c>
      <c r="M72" s="2"/>
      <c r="N72" s="2"/>
      <c r="O72" s="2"/>
      <c r="P72" s="2"/>
      <c r="Q72" s="2"/>
      <c r="R72" s="2"/>
      <c r="S72" s="2"/>
      <c r="T72" s="2"/>
      <c r="U72" s="2"/>
      <c r="V72" s="2"/>
      <c r="W72" s="2"/>
      <c r="X72" s="2"/>
      <c r="Y72" s="2"/>
      <c r="Z72" s="2"/>
      <c r="AA72" s="2"/>
      <c r="AB72" s="2"/>
      <c r="AC72" s="2"/>
      <c r="AD72" s="2"/>
      <c r="AE72" s="2"/>
    </row>
    <row r="73" spans="1:31" ht="12.75" customHeight="1">
      <c r="A73" s="11"/>
      <c r="B73" s="11" t="s">
        <v>152</v>
      </c>
      <c r="C73" s="12" t="s">
        <v>28</v>
      </c>
      <c r="D73" s="12" t="s">
        <v>68</v>
      </c>
      <c r="E73" s="12"/>
      <c r="F73" s="12" t="s">
        <v>153</v>
      </c>
      <c r="G73" s="15" t="s">
        <v>154</v>
      </c>
      <c r="H73" s="13">
        <v>0</v>
      </c>
      <c r="I73" s="13">
        <v>1791621.31</v>
      </c>
      <c r="J73" s="13">
        <v>1842400</v>
      </c>
      <c r="K73" s="13">
        <v>50778.69</v>
      </c>
      <c r="L73" s="13">
        <f t="shared" si="0"/>
        <v>50778.69</v>
      </c>
      <c r="M73" s="2"/>
      <c r="N73" s="2"/>
      <c r="O73" s="2"/>
      <c r="P73" s="2"/>
      <c r="Q73" s="2"/>
      <c r="R73" s="2"/>
      <c r="S73" s="2"/>
      <c r="T73" s="2"/>
      <c r="U73" s="2"/>
      <c r="V73" s="2"/>
      <c r="W73" s="2"/>
      <c r="X73" s="2"/>
      <c r="Y73" s="2"/>
      <c r="Z73" s="2"/>
      <c r="AA73" s="2"/>
      <c r="AB73" s="2"/>
      <c r="AC73" s="2"/>
      <c r="AD73" s="2"/>
      <c r="AE73" s="2"/>
    </row>
    <row r="74" spans="1:31" ht="12.75" customHeight="1">
      <c r="A74" s="11"/>
      <c r="B74" s="11" t="s">
        <v>152</v>
      </c>
      <c r="C74" s="12" t="s">
        <v>28</v>
      </c>
      <c r="D74" s="12" t="s">
        <v>68</v>
      </c>
      <c r="E74" s="12"/>
      <c r="F74" s="12" t="s">
        <v>155</v>
      </c>
      <c r="G74" s="15" t="s">
        <v>156</v>
      </c>
      <c r="H74" s="13">
        <v>3328790.95</v>
      </c>
      <c r="I74" s="13">
        <v>0</v>
      </c>
      <c r="J74" s="13">
        <v>0</v>
      </c>
      <c r="K74" s="13">
        <v>3328790.95</v>
      </c>
      <c r="L74" s="13">
        <f t="shared" si="0"/>
        <v>0</v>
      </c>
      <c r="M74" s="2"/>
      <c r="N74" s="2"/>
      <c r="O74" s="2"/>
      <c r="P74" s="2"/>
      <c r="Q74" s="2"/>
      <c r="R74" s="2"/>
      <c r="S74" s="2"/>
      <c r="T74" s="2"/>
      <c r="U74" s="2"/>
      <c r="V74" s="2"/>
      <c r="W74" s="2"/>
      <c r="X74" s="2"/>
      <c r="Y74" s="2"/>
      <c r="Z74" s="2"/>
      <c r="AA74" s="2"/>
      <c r="AB74" s="2"/>
      <c r="AC74" s="2"/>
      <c r="AD74" s="2"/>
      <c r="AE74" s="2"/>
    </row>
    <row r="75" spans="1:31" ht="12" customHeight="1">
      <c r="A75" s="11"/>
      <c r="B75" s="11" t="s">
        <v>152</v>
      </c>
      <c r="C75" s="12" t="s">
        <v>28</v>
      </c>
      <c r="D75" s="12" t="s">
        <v>29</v>
      </c>
      <c r="E75" s="12"/>
      <c r="F75" s="12" t="s">
        <v>157</v>
      </c>
      <c r="G75" s="15" t="s">
        <v>158</v>
      </c>
      <c r="H75" s="13">
        <v>410831.65</v>
      </c>
      <c r="I75" s="13">
        <v>0</v>
      </c>
      <c r="J75" s="13">
        <v>0</v>
      </c>
      <c r="K75" s="13">
        <v>410831.65</v>
      </c>
      <c r="L75" s="13">
        <f t="shared" si="0"/>
        <v>0</v>
      </c>
      <c r="M75" s="2"/>
      <c r="N75" s="2"/>
      <c r="O75" s="2"/>
      <c r="P75" s="2"/>
      <c r="Q75" s="2"/>
      <c r="R75" s="2"/>
      <c r="S75" s="2"/>
      <c r="T75" s="2"/>
      <c r="U75" s="2"/>
      <c r="V75" s="2"/>
      <c r="W75" s="2"/>
      <c r="X75" s="2"/>
      <c r="Y75" s="2"/>
      <c r="Z75" s="2"/>
      <c r="AA75" s="2"/>
      <c r="AB75" s="2"/>
      <c r="AC75" s="2"/>
      <c r="AD75" s="2"/>
      <c r="AE75" s="2"/>
    </row>
    <row r="76" spans="1:31" ht="12.75" customHeight="1">
      <c r="A76" s="11"/>
      <c r="B76" s="11" t="s">
        <v>152</v>
      </c>
      <c r="C76" s="12" t="s">
        <v>28</v>
      </c>
      <c r="D76" s="12" t="s">
        <v>29</v>
      </c>
      <c r="E76" s="12"/>
      <c r="F76" s="12" t="s">
        <v>159</v>
      </c>
      <c r="G76" s="15" t="s">
        <v>160</v>
      </c>
      <c r="H76" s="13">
        <v>216505.02</v>
      </c>
      <c r="I76" s="13">
        <v>0</v>
      </c>
      <c r="J76" s="13">
        <v>0</v>
      </c>
      <c r="K76" s="13">
        <v>216505.02</v>
      </c>
      <c r="L76" s="13">
        <f t="shared" si="0"/>
        <v>0</v>
      </c>
      <c r="M76" s="2"/>
      <c r="N76" s="2"/>
      <c r="O76" s="2"/>
      <c r="P76" s="2"/>
      <c r="Q76" s="2"/>
      <c r="R76" s="2"/>
      <c r="S76" s="2"/>
      <c r="T76" s="2"/>
      <c r="U76" s="2"/>
      <c r="V76" s="2"/>
      <c r="W76" s="2"/>
      <c r="X76" s="2"/>
      <c r="Y76" s="2"/>
      <c r="Z76" s="2"/>
      <c r="AA76" s="2"/>
      <c r="AB76" s="2"/>
      <c r="AC76" s="2"/>
      <c r="AD76" s="2"/>
      <c r="AE76" s="2"/>
    </row>
    <row r="77" spans="1:31" ht="12.75" customHeight="1">
      <c r="A77" s="11"/>
      <c r="B77" s="11" t="s">
        <v>152</v>
      </c>
      <c r="C77" s="12" t="s">
        <v>28</v>
      </c>
      <c r="D77" s="12" t="s">
        <v>29</v>
      </c>
      <c r="E77" s="12"/>
      <c r="F77" s="12" t="s">
        <v>161</v>
      </c>
      <c r="G77" s="15" t="s">
        <v>162</v>
      </c>
      <c r="H77" s="13">
        <v>26399.52</v>
      </c>
      <c r="I77" s="13">
        <v>0</v>
      </c>
      <c r="J77" s="13">
        <v>0</v>
      </c>
      <c r="K77" s="13">
        <v>26399.52</v>
      </c>
      <c r="L77" s="13">
        <f t="shared" si="0"/>
        <v>0</v>
      </c>
      <c r="M77" s="2"/>
      <c r="N77" s="2"/>
      <c r="O77" s="2"/>
      <c r="P77" s="2"/>
      <c r="Q77" s="2"/>
      <c r="R77" s="2"/>
      <c r="S77" s="2"/>
      <c r="T77" s="2"/>
      <c r="U77" s="2"/>
      <c r="V77" s="2"/>
      <c r="W77" s="2"/>
      <c r="X77" s="2"/>
      <c r="Y77" s="2"/>
      <c r="Z77" s="2"/>
      <c r="AA77" s="2"/>
      <c r="AB77" s="2"/>
      <c r="AC77" s="2"/>
      <c r="AD77" s="2"/>
      <c r="AE77" s="2"/>
    </row>
    <row r="78" spans="1:31" ht="12.75" customHeight="1">
      <c r="A78" s="11"/>
      <c r="B78" s="11" t="s">
        <v>152</v>
      </c>
      <c r="C78" s="12" t="s">
        <v>28</v>
      </c>
      <c r="D78" s="12" t="s">
        <v>29</v>
      </c>
      <c r="E78" s="12"/>
      <c r="F78" s="12" t="s">
        <v>163</v>
      </c>
      <c r="G78" s="15" t="s">
        <v>164</v>
      </c>
      <c r="H78" s="13">
        <v>639866.15</v>
      </c>
      <c r="I78" s="13">
        <v>639866.15</v>
      </c>
      <c r="J78" s="13">
        <v>0</v>
      </c>
      <c r="K78" s="13">
        <v>0</v>
      </c>
      <c r="L78" s="13">
        <f t="shared" si="0"/>
        <v>-639866.15</v>
      </c>
      <c r="M78" s="2"/>
      <c r="N78" s="2"/>
      <c r="O78" s="2"/>
      <c r="P78" s="2"/>
      <c r="Q78" s="2"/>
      <c r="R78" s="2"/>
      <c r="S78" s="2"/>
      <c r="T78" s="2"/>
      <c r="U78" s="2"/>
      <c r="V78" s="2"/>
      <c r="W78" s="2"/>
      <c r="X78" s="2"/>
      <c r="Y78" s="2"/>
      <c r="Z78" s="2"/>
      <c r="AA78" s="2"/>
      <c r="AB78" s="2"/>
      <c r="AC78" s="2"/>
      <c r="AD78" s="2"/>
      <c r="AE78" s="2"/>
    </row>
    <row r="79" spans="1:31" ht="12.75" customHeight="1">
      <c r="A79" s="11"/>
      <c r="B79" s="11" t="s">
        <v>152</v>
      </c>
      <c r="C79" s="12" t="s">
        <v>28</v>
      </c>
      <c r="D79" s="12" t="s">
        <v>29</v>
      </c>
      <c r="E79" s="12"/>
      <c r="F79" s="12" t="s">
        <v>165</v>
      </c>
      <c r="G79" s="15" t="s">
        <v>166</v>
      </c>
      <c r="H79" s="13">
        <v>2629120.81</v>
      </c>
      <c r="I79" s="13">
        <v>2705255.3</v>
      </c>
      <c r="J79" s="13">
        <v>838679.72</v>
      </c>
      <c r="K79" s="13">
        <v>762545.23</v>
      </c>
      <c r="L79" s="13">
        <f t="shared" si="0"/>
        <v>-1866575.58</v>
      </c>
      <c r="M79" s="2"/>
      <c r="N79" s="2"/>
      <c r="O79" s="2"/>
      <c r="P79" s="2"/>
      <c r="Q79" s="2"/>
      <c r="R79" s="2"/>
      <c r="S79" s="2"/>
      <c r="T79" s="2"/>
      <c r="U79" s="2"/>
      <c r="V79" s="2"/>
      <c r="W79" s="2"/>
      <c r="X79" s="2"/>
      <c r="Y79" s="2"/>
      <c r="Z79" s="2"/>
      <c r="AA79" s="2"/>
      <c r="AB79" s="2"/>
      <c r="AC79" s="2"/>
      <c r="AD79" s="2"/>
      <c r="AE79" s="2"/>
    </row>
    <row r="80" spans="1:31" ht="12.75" customHeight="1">
      <c r="A80" s="11"/>
      <c r="B80" s="11" t="s">
        <v>167</v>
      </c>
      <c r="C80" s="12" t="s">
        <v>28</v>
      </c>
      <c r="D80" s="12" t="s">
        <v>29</v>
      </c>
      <c r="E80" s="12" t="s">
        <v>168</v>
      </c>
      <c r="F80" s="12" t="s">
        <v>169</v>
      </c>
      <c r="G80" s="15" t="s">
        <v>170</v>
      </c>
      <c r="H80" s="13">
        <v>0</v>
      </c>
      <c r="I80" s="13">
        <v>0</v>
      </c>
      <c r="J80" s="13">
        <v>7520.4</v>
      </c>
      <c r="K80" s="13">
        <v>7520.4</v>
      </c>
      <c r="L80" s="13">
        <f t="shared" si="0"/>
        <v>7520.4</v>
      </c>
      <c r="M80" s="2"/>
      <c r="N80" s="2"/>
      <c r="O80" s="2"/>
      <c r="P80" s="2"/>
      <c r="Q80" s="2"/>
      <c r="R80" s="2"/>
      <c r="S80" s="2"/>
      <c r="T80" s="2"/>
      <c r="U80" s="2"/>
      <c r="V80" s="2"/>
      <c r="W80" s="2"/>
      <c r="X80" s="2"/>
      <c r="Y80" s="2"/>
      <c r="Z80" s="2"/>
      <c r="AA80" s="2"/>
      <c r="AB80" s="2"/>
      <c r="AC80" s="2"/>
      <c r="AD80" s="2"/>
      <c r="AE80" s="2"/>
    </row>
    <row r="81" spans="1:31" ht="12.75" customHeight="1">
      <c r="A81" s="11"/>
      <c r="B81" s="11" t="s">
        <v>171</v>
      </c>
      <c r="C81" s="12" t="s">
        <v>28</v>
      </c>
      <c r="D81" s="12" t="s">
        <v>29</v>
      </c>
      <c r="E81" s="12"/>
      <c r="F81" s="12" t="s">
        <v>172</v>
      </c>
      <c r="G81" s="15" t="s">
        <v>173</v>
      </c>
      <c r="H81" s="13">
        <v>43938.99</v>
      </c>
      <c r="I81" s="13">
        <v>21795140.57</v>
      </c>
      <c r="J81" s="13">
        <v>21795333.350000001</v>
      </c>
      <c r="K81" s="13">
        <v>44131.77</v>
      </c>
      <c r="L81" s="13">
        <f t="shared" si="0"/>
        <v>192.77999999999884</v>
      </c>
      <c r="M81" s="2"/>
      <c r="N81" s="2"/>
      <c r="O81" s="2"/>
      <c r="P81" s="2"/>
      <c r="Q81" s="2"/>
      <c r="R81" s="2"/>
      <c r="S81" s="2"/>
      <c r="T81" s="2"/>
      <c r="U81" s="2"/>
      <c r="V81" s="2"/>
      <c r="W81" s="2"/>
      <c r="X81" s="2"/>
      <c r="Y81" s="2"/>
      <c r="Z81" s="2"/>
      <c r="AA81" s="2"/>
      <c r="AB81" s="2"/>
      <c r="AC81" s="2"/>
      <c r="AD81" s="2"/>
      <c r="AE81" s="2"/>
    </row>
    <row r="82" spans="1:31" ht="12.75" customHeight="1">
      <c r="A82" s="11"/>
      <c r="B82" s="11" t="s">
        <v>171</v>
      </c>
      <c r="C82" s="12" t="s">
        <v>28</v>
      </c>
      <c r="D82" s="12" t="s">
        <v>29</v>
      </c>
      <c r="E82" s="12"/>
      <c r="F82" s="12" t="s">
        <v>174</v>
      </c>
      <c r="G82" s="15" t="s">
        <v>175</v>
      </c>
      <c r="H82" s="13">
        <v>4266382.87</v>
      </c>
      <c r="I82" s="13">
        <v>23396773.73</v>
      </c>
      <c r="J82" s="13">
        <v>23423568.640000001</v>
      </c>
      <c r="K82" s="13">
        <v>4293177.78</v>
      </c>
      <c r="L82" s="13">
        <f t="shared" si="0"/>
        <v>26794.910000000149</v>
      </c>
      <c r="M82" s="2"/>
      <c r="N82" s="2"/>
      <c r="O82" s="2"/>
      <c r="P82" s="2"/>
      <c r="Q82" s="2"/>
      <c r="R82" s="2"/>
      <c r="S82" s="2"/>
      <c r="T82" s="2"/>
      <c r="U82" s="2"/>
      <c r="V82" s="2"/>
      <c r="W82" s="2"/>
      <c r="X82" s="2"/>
      <c r="Y82" s="2"/>
      <c r="Z82" s="2"/>
      <c r="AA82" s="2"/>
      <c r="AB82" s="2"/>
      <c r="AC82" s="2"/>
      <c r="AD82" s="2"/>
      <c r="AE82" s="2"/>
    </row>
    <row r="83" spans="1:31" ht="12.75" customHeight="1">
      <c r="A83" s="11"/>
      <c r="B83" s="11" t="s">
        <v>176</v>
      </c>
      <c r="C83" s="12" t="s">
        <v>28</v>
      </c>
      <c r="D83" s="12" t="s">
        <v>29</v>
      </c>
      <c r="E83" s="12"/>
      <c r="F83" s="12" t="s">
        <v>177</v>
      </c>
      <c r="G83" s="15" t="s">
        <v>178</v>
      </c>
      <c r="H83" s="13">
        <v>-992.38</v>
      </c>
      <c r="I83" s="13">
        <v>10035466.23</v>
      </c>
      <c r="J83" s="13">
        <v>10036893.630000001</v>
      </c>
      <c r="K83" s="13">
        <v>435.02</v>
      </c>
      <c r="L83" s="13">
        <f t="shared" si="0"/>
        <v>1427.4</v>
      </c>
      <c r="M83" s="2"/>
      <c r="N83" s="2"/>
      <c r="O83" s="2"/>
      <c r="P83" s="2"/>
      <c r="Q83" s="2"/>
      <c r="R83" s="2"/>
      <c r="S83" s="2"/>
      <c r="T83" s="2"/>
      <c r="U83" s="2"/>
      <c r="V83" s="2"/>
      <c r="W83" s="2"/>
      <c r="X83" s="2"/>
      <c r="Y83" s="2"/>
      <c r="Z83" s="2"/>
      <c r="AA83" s="2"/>
      <c r="AB83" s="2"/>
      <c r="AC83" s="2"/>
      <c r="AD83" s="2"/>
      <c r="AE83" s="2"/>
    </row>
    <row r="84" spans="1:31" ht="12.75" customHeight="1">
      <c r="A84" s="11"/>
      <c r="B84" s="11" t="s">
        <v>176</v>
      </c>
      <c r="C84" s="12" t="s">
        <v>28</v>
      </c>
      <c r="D84" s="12" t="s">
        <v>29</v>
      </c>
      <c r="E84" s="12"/>
      <c r="F84" s="12" t="s">
        <v>179</v>
      </c>
      <c r="G84" s="15" t="s">
        <v>180</v>
      </c>
      <c r="H84" s="13">
        <v>420831.57</v>
      </c>
      <c r="I84" s="13">
        <v>22911</v>
      </c>
      <c r="J84" s="13">
        <v>377879.75</v>
      </c>
      <c r="K84" s="13">
        <v>775800.31999999995</v>
      </c>
      <c r="L84" s="13">
        <f t="shared" si="0"/>
        <v>354968.74999999994</v>
      </c>
      <c r="M84" s="2"/>
      <c r="N84" s="2"/>
      <c r="O84" s="2"/>
      <c r="P84" s="2"/>
      <c r="Q84" s="2"/>
      <c r="R84" s="2"/>
      <c r="S84" s="2"/>
      <c r="T84" s="2"/>
      <c r="U84" s="2"/>
      <c r="V84" s="2"/>
      <c r="W84" s="2"/>
      <c r="X84" s="2"/>
      <c r="Y84" s="2"/>
      <c r="Z84" s="2"/>
      <c r="AA84" s="2"/>
      <c r="AB84" s="2"/>
      <c r="AC84" s="2"/>
      <c r="AD84" s="2"/>
      <c r="AE84" s="2"/>
    </row>
    <row r="85" spans="1:31" ht="12.75" customHeight="1">
      <c r="A85" s="11"/>
      <c r="B85" s="11" t="s">
        <v>176</v>
      </c>
      <c r="C85" s="12" t="s">
        <v>28</v>
      </c>
      <c r="D85" s="12" t="s">
        <v>29</v>
      </c>
      <c r="E85" s="12"/>
      <c r="F85" s="12" t="s">
        <v>181</v>
      </c>
      <c r="G85" s="15" t="s">
        <v>182</v>
      </c>
      <c r="H85" s="13">
        <v>-9126.11</v>
      </c>
      <c r="I85" s="13">
        <v>769045.98</v>
      </c>
      <c r="J85" s="13">
        <v>778172.09</v>
      </c>
      <c r="K85" s="13">
        <v>0</v>
      </c>
      <c r="L85" s="13">
        <f t="shared" si="0"/>
        <v>9126.11</v>
      </c>
      <c r="M85" s="2"/>
      <c r="N85" s="2"/>
      <c r="O85" s="2"/>
      <c r="P85" s="2"/>
      <c r="Q85" s="2"/>
      <c r="R85" s="2"/>
      <c r="S85" s="2"/>
      <c r="T85" s="2"/>
      <c r="U85" s="2"/>
      <c r="V85" s="2"/>
      <c r="W85" s="2"/>
      <c r="X85" s="2"/>
      <c r="Y85" s="2"/>
      <c r="Z85" s="2"/>
      <c r="AA85" s="2"/>
      <c r="AB85" s="2"/>
      <c r="AC85" s="2"/>
      <c r="AD85" s="2"/>
      <c r="AE85" s="2"/>
    </row>
    <row r="86" spans="1:31" ht="12.75" customHeight="1">
      <c r="A86" s="11"/>
      <c r="B86" s="11" t="s">
        <v>176</v>
      </c>
      <c r="C86" s="12" t="s">
        <v>28</v>
      </c>
      <c r="D86" s="12" t="s">
        <v>29</v>
      </c>
      <c r="E86" s="12"/>
      <c r="F86" s="12" t="s">
        <v>183</v>
      </c>
      <c r="G86" s="15" t="s">
        <v>184</v>
      </c>
      <c r="H86" s="13">
        <v>0</v>
      </c>
      <c r="I86" s="13">
        <v>750298.62</v>
      </c>
      <c r="J86" s="13">
        <v>750298.62</v>
      </c>
      <c r="K86" s="13">
        <v>0</v>
      </c>
      <c r="L86" s="13">
        <f t="shared" si="0"/>
        <v>0</v>
      </c>
      <c r="M86" s="2"/>
      <c r="N86" s="2"/>
      <c r="O86" s="2"/>
      <c r="P86" s="2"/>
      <c r="Q86" s="2"/>
      <c r="R86" s="2"/>
      <c r="S86" s="2"/>
      <c r="T86" s="2"/>
      <c r="U86" s="2"/>
      <c r="V86" s="2"/>
      <c r="W86" s="2"/>
      <c r="X86" s="2"/>
      <c r="Y86" s="2"/>
      <c r="Z86" s="2"/>
      <c r="AA86" s="2"/>
      <c r="AB86" s="2"/>
      <c r="AC86" s="2"/>
      <c r="AD86" s="2"/>
      <c r="AE86" s="2"/>
    </row>
    <row r="87" spans="1:31" ht="12.75" customHeight="1">
      <c r="A87" s="11"/>
      <c r="B87" s="11" t="s">
        <v>176</v>
      </c>
      <c r="C87" s="12" t="s">
        <v>28</v>
      </c>
      <c r="D87" s="12" t="s">
        <v>29</v>
      </c>
      <c r="E87" s="12"/>
      <c r="F87" s="12" t="s">
        <v>185</v>
      </c>
      <c r="G87" s="15" t="s">
        <v>186</v>
      </c>
      <c r="H87" s="13">
        <v>13486.61</v>
      </c>
      <c r="I87" s="13">
        <v>0</v>
      </c>
      <c r="J87" s="13">
        <v>0</v>
      </c>
      <c r="K87" s="13">
        <v>13486.61</v>
      </c>
      <c r="L87" s="13">
        <f t="shared" si="0"/>
        <v>0</v>
      </c>
      <c r="M87" s="2"/>
      <c r="N87" s="2"/>
      <c r="O87" s="2"/>
      <c r="P87" s="2"/>
      <c r="Q87" s="2"/>
      <c r="R87" s="2"/>
      <c r="S87" s="2"/>
      <c r="T87" s="2"/>
      <c r="U87" s="2"/>
      <c r="V87" s="2"/>
      <c r="W87" s="2"/>
      <c r="X87" s="2"/>
      <c r="Y87" s="2"/>
      <c r="Z87" s="2"/>
      <c r="AA87" s="2"/>
      <c r="AB87" s="2"/>
      <c r="AC87" s="2"/>
      <c r="AD87" s="2"/>
      <c r="AE87" s="2"/>
    </row>
    <row r="88" spans="1:31" ht="12.75" customHeight="1">
      <c r="A88" s="11"/>
      <c r="B88" s="11" t="s">
        <v>176</v>
      </c>
      <c r="C88" s="12" t="s">
        <v>28</v>
      </c>
      <c r="D88" s="12" t="s">
        <v>29</v>
      </c>
      <c r="E88" s="12"/>
      <c r="F88" s="12" t="s">
        <v>187</v>
      </c>
      <c r="G88" s="15" t="s">
        <v>188</v>
      </c>
      <c r="H88" s="13">
        <v>82381.710000000006</v>
      </c>
      <c r="I88" s="13">
        <v>86072.27</v>
      </c>
      <c r="J88" s="13">
        <v>94470.07</v>
      </c>
      <c r="K88" s="13">
        <v>90779.51</v>
      </c>
      <c r="L88" s="13">
        <f t="shared" si="0"/>
        <v>8397.7999999999884</v>
      </c>
      <c r="M88" s="2"/>
      <c r="N88" s="2"/>
      <c r="O88" s="2"/>
      <c r="P88" s="2"/>
      <c r="Q88" s="2"/>
      <c r="R88" s="2"/>
      <c r="S88" s="2"/>
      <c r="T88" s="2"/>
      <c r="U88" s="2"/>
      <c r="V88" s="2"/>
      <c r="W88" s="2"/>
      <c r="X88" s="2"/>
      <c r="Y88" s="2"/>
      <c r="Z88" s="2"/>
      <c r="AA88" s="2"/>
      <c r="AB88" s="2"/>
      <c r="AC88" s="2"/>
      <c r="AD88" s="2"/>
      <c r="AE88" s="2"/>
    </row>
    <row r="89" spans="1:31" ht="12.75" customHeight="1">
      <c r="A89" s="11"/>
      <c r="B89" s="11" t="s">
        <v>176</v>
      </c>
      <c r="C89" s="12" t="s">
        <v>28</v>
      </c>
      <c r="D89" s="12" t="s">
        <v>29</v>
      </c>
      <c r="E89" s="12"/>
      <c r="F89" s="12" t="s">
        <v>189</v>
      </c>
      <c r="G89" s="15" t="s">
        <v>190</v>
      </c>
      <c r="H89" s="13">
        <v>71972.11</v>
      </c>
      <c r="I89" s="13">
        <v>561777.67000000004</v>
      </c>
      <c r="J89" s="13">
        <v>578484.97</v>
      </c>
      <c r="K89" s="13">
        <v>88679.41</v>
      </c>
      <c r="L89" s="13">
        <f t="shared" si="0"/>
        <v>16707.300000000003</v>
      </c>
      <c r="M89" s="2"/>
      <c r="N89" s="2"/>
      <c r="O89" s="2"/>
      <c r="P89" s="2"/>
      <c r="Q89" s="2"/>
      <c r="R89" s="2"/>
      <c r="S89" s="2"/>
      <c r="T89" s="2"/>
      <c r="U89" s="2"/>
      <c r="V89" s="2"/>
      <c r="W89" s="2"/>
      <c r="X89" s="2"/>
      <c r="Y89" s="2"/>
      <c r="Z89" s="2"/>
      <c r="AA89" s="2"/>
      <c r="AB89" s="2"/>
      <c r="AC89" s="2"/>
      <c r="AD89" s="2"/>
      <c r="AE89" s="2"/>
    </row>
    <row r="90" spans="1:31" ht="12.75" customHeight="1">
      <c r="A90" s="11"/>
      <c r="B90" s="11" t="s">
        <v>176</v>
      </c>
      <c r="C90" s="12" t="s">
        <v>28</v>
      </c>
      <c r="D90" s="12" t="s">
        <v>29</v>
      </c>
      <c r="E90" s="12"/>
      <c r="F90" s="12" t="s">
        <v>191</v>
      </c>
      <c r="G90" s="15" t="s">
        <v>192</v>
      </c>
      <c r="H90" s="13">
        <v>91255.83</v>
      </c>
      <c r="I90" s="13">
        <v>559048.93999999994</v>
      </c>
      <c r="J90" s="13">
        <v>583299.73</v>
      </c>
      <c r="K90" s="13">
        <v>115506.62</v>
      </c>
      <c r="L90" s="13">
        <f t="shared" si="0"/>
        <v>24250.789999999994</v>
      </c>
      <c r="M90" s="2"/>
      <c r="N90" s="2"/>
      <c r="O90" s="2"/>
      <c r="P90" s="2"/>
      <c r="Q90" s="2"/>
      <c r="R90" s="2"/>
      <c r="S90" s="2"/>
      <c r="T90" s="2"/>
      <c r="U90" s="2"/>
      <c r="V90" s="2"/>
      <c r="W90" s="2"/>
      <c r="X90" s="2"/>
      <c r="Y90" s="2"/>
      <c r="Z90" s="2"/>
      <c r="AA90" s="2"/>
      <c r="AB90" s="2"/>
      <c r="AC90" s="2"/>
      <c r="AD90" s="2"/>
      <c r="AE90" s="2"/>
    </row>
    <row r="91" spans="1:31" ht="12.75" customHeight="1">
      <c r="A91" s="11"/>
      <c r="B91" s="11" t="s">
        <v>176</v>
      </c>
      <c r="C91" s="12" t="s">
        <v>28</v>
      </c>
      <c r="D91" s="12" t="s">
        <v>29</v>
      </c>
      <c r="E91" s="12"/>
      <c r="F91" s="12" t="s">
        <v>193</v>
      </c>
      <c r="G91" s="15" t="s">
        <v>194</v>
      </c>
      <c r="H91" s="13">
        <v>60153.599999999999</v>
      </c>
      <c r="I91" s="13">
        <v>382053.02</v>
      </c>
      <c r="J91" s="13">
        <v>397831.23</v>
      </c>
      <c r="K91" s="13">
        <v>75931.81</v>
      </c>
      <c r="L91" s="13">
        <f t="shared" si="0"/>
        <v>15778.21</v>
      </c>
      <c r="M91" s="2"/>
      <c r="N91" s="2"/>
      <c r="O91" s="2"/>
      <c r="P91" s="2"/>
      <c r="Q91" s="2"/>
      <c r="R91" s="2"/>
      <c r="S91" s="2"/>
      <c r="T91" s="2"/>
      <c r="U91" s="2"/>
      <c r="V91" s="2"/>
      <c r="W91" s="2"/>
      <c r="X91" s="2"/>
      <c r="Y91" s="2"/>
      <c r="Z91" s="2"/>
      <c r="AA91" s="2"/>
      <c r="AB91" s="2"/>
      <c r="AC91" s="2"/>
      <c r="AD91" s="2"/>
      <c r="AE91" s="2"/>
    </row>
    <row r="92" spans="1:31" ht="12.75" customHeight="1">
      <c r="A92" s="11"/>
      <c r="B92" s="11" t="s">
        <v>176</v>
      </c>
      <c r="C92" s="12" t="s">
        <v>28</v>
      </c>
      <c r="D92" s="12" t="s">
        <v>29</v>
      </c>
      <c r="E92" s="12"/>
      <c r="F92" s="12" t="s">
        <v>195</v>
      </c>
      <c r="G92" s="15" t="s">
        <v>196</v>
      </c>
      <c r="H92" s="13">
        <v>86840.8</v>
      </c>
      <c r="I92" s="13">
        <v>368742</v>
      </c>
      <c r="J92" s="13">
        <v>408337.17</v>
      </c>
      <c r="K92" s="13">
        <v>126435.97</v>
      </c>
      <c r="L92" s="13">
        <f t="shared" si="0"/>
        <v>39595.17</v>
      </c>
      <c r="M92" s="2"/>
      <c r="N92" s="2"/>
      <c r="O92" s="2"/>
      <c r="P92" s="2"/>
      <c r="Q92" s="2"/>
      <c r="R92" s="2"/>
      <c r="S92" s="2"/>
      <c r="T92" s="2"/>
      <c r="U92" s="2"/>
      <c r="V92" s="2"/>
      <c r="W92" s="2"/>
      <c r="X92" s="2"/>
      <c r="Y92" s="2"/>
      <c r="Z92" s="2"/>
      <c r="AA92" s="2"/>
      <c r="AB92" s="2"/>
      <c r="AC92" s="2"/>
      <c r="AD92" s="2"/>
      <c r="AE92" s="2"/>
    </row>
    <row r="93" spans="1:31" ht="12.75" customHeight="1">
      <c r="A93" s="11"/>
      <c r="B93" s="11" t="s">
        <v>171</v>
      </c>
      <c r="C93" s="12" t="s">
        <v>28</v>
      </c>
      <c r="D93" s="12" t="s">
        <v>29</v>
      </c>
      <c r="E93" s="12"/>
      <c r="F93" s="12" t="s">
        <v>197</v>
      </c>
      <c r="G93" s="15" t="s">
        <v>198</v>
      </c>
      <c r="H93" s="13">
        <v>16346.55</v>
      </c>
      <c r="I93" s="13">
        <v>0</v>
      </c>
      <c r="J93" s="13">
        <v>0</v>
      </c>
      <c r="K93" s="13">
        <v>16346.55</v>
      </c>
      <c r="L93" s="13">
        <f t="shared" si="0"/>
        <v>0</v>
      </c>
      <c r="M93" s="2"/>
      <c r="N93" s="2"/>
      <c r="O93" s="2"/>
      <c r="P93" s="2"/>
      <c r="Q93" s="2"/>
      <c r="R93" s="2"/>
      <c r="S93" s="2"/>
      <c r="T93" s="2"/>
      <c r="U93" s="2"/>
      <c r="V93" s="2"/>
      <c r="W93" s="2"/>
      <c r="X93" s="2"/>
      <c r="Y93" s="2"/>
      <c r="Z93" s="2"/>
      <c r="AA93" s="2"/>
      <c r="AB93" s="2"/>
      <c r="AC93" s="2"/>
      <c r="AD93" s="2"/>
      <c r="AE93" s="2"/>
    </row>
    <row r="94" spans="1:31" ht="12.75" customHeight="1">
      <c r="A94" s="11"/>
      <c r="B94" s="11" t="s">
        <v>171</v>
      </c>
      <c r="C94" s="12" t="s">
        <v>28</v>
      </c>
      <c r="D94" s="12" t="s">
        <v>29</v>
      </c>
      <c r="E94" s="12"/>
      <c r="F94" s="12" t="s">
        <v>199</v>
      </c>
      <c r="G94" s="15" t="s">
        <v>200</v>
      </c>
      <c r="H94" s="13">
        <v>0</v>
      </c>
      <c r="I94" s="13">
        <v>0</v>
      </c>
      <c r="J94" s="13">
        <v>44362</v>
      </c>
      <c r="K94" s="13">
        <v>44362</v>
      </c>
      <c r="L94" s="13">
        <f t="shared" si="0"/>
        <v>44362</v>
      </c>
      <c r="M94" s="2"/>
      <c r="N94" s="2"/>
      <c r="O94" s="2"/>
      <c r="P94" s="2"/>
      <c r="Q94" s="2"/>
      <c r="R94" s="2"/>
      <c r="S94" s="2"/>
      <c r="T94" s="2"/>
      <c r="U94" s="2"/>
      <c r="V94" s="2"/>
      <c r="W94" s="2"/>
      <c r="X94" s="2"/>
      <c r="Y94" s="2"/>
      <c r="Z94" s="2"/>
      <c r="AA94" s="2"/>
      <c r="AB94" s="2"/>
      <c r="AC94" s="2"/>
      <c r="AD94" s="2"/>
      <c r="AE94" s="2"/>
    </row>
    <row r="95" spans="1:31" ht="12.75" customHeight="1">
      <c r="A95" s="11"/>
      <c r="B95" s="11" t="s">
        <v>171</v>
      </c>
      <c r="C95" s="12" t="s">
        <v>28</v>
      </c>
      <c r="D95" s="12" t="s">
        <v>29</v>
      </c>
      <c r="E95" s="12"/>
      <c r="F95" s="12" t="s">
        <v>201</v>
      </c>
      <c r="G95" s="15" t="s">
        <v>202</v>
      </c>
      <c r="H95" s="13">
        <v>346940.87</v>
      </c>
      <c r="I95" s="13">
        <v>204935.7</v>
      </c>
      <c r="J95" s="13">
        <v>0</v>
      </c>
      <c r="K95" s="13">
        <v>142005.17000000001</v>
      </c>
      <c r="L95" s="13">
        <f t="shared" si="0"/>
        <v>-204935.69999999998</v>
      </c>
      <c r="M95" s="2"/>
      <c r="N95" s="2"/>
      <c r="O95" s="2"/>
      <c r="P95" s="2"/>
      <c r="Q95" s="2"/>
      <c r="R95" s="2"/>
      <c r="S95" s="2"/>
      <c r="T95" s="2"/>
      <c r="U95" s="2"/>
      <c r="V95" s="2"/>
      <c r="W95" s="2"/>
      <c r="X95" s="2"/>
      <c r="Y95" s="2"/>
      <c r="Z95" s="2"/>
      <c r="AA95" s="2"/>
      <c r="AB95" s="2"/>
      <c r="AC95" s="2"/>
      <c r="AD95" s="2"/>
      <c r="AE95" s="2"/>
    </row>
    <row r="96" spans="1:31" ht="12.75" customHeight="1">
      <c r="A96" s="11"/>
      <c r="B96" s="11" t="s">
        <v>171</v>
      </c>
      <c r="C96" s="12" t="s">
        <v>28</v>
      </c>
      <c r="D96" s="12" t="s">
        <v>29</v>
      </c>
      <c r="E96" s="12"/>
      <c r="F96" s="12" t="s">
        <v>203</v>
      </c>
      <c r="G96" s="15" t="s">
        <v>204</v>
      </c>
      <c r="H96" s="13">
        <v>366971.53</v>
      </c>
      <c r="I96" s="13">
        <v>2935428</v>
      </c>
      <c r="J96" s="13">
        <v>3349956.34</v>
      </c>
      <c r="K96" s="13">
        <v>781499.87</v>
      </c>
      <c r="L96" s="13">
        <f t="shared" si="0"/>
        <v>414528.33999999997</v>
      </c>
      <c r="M96" s="2"/>
      <c r="N96" s="2"/>
      <c r="O96" s="2"/>
      <c r="P96" s="2"/>
      <c r="Q96" s="2"/>
      <c r="R96" s="2"/>
      <c r="S96" s="2"/>
      <c r="T96" s="2"/>
      <c r="U96" s="2"/>
      <c r="V96" s="2"/>
      <c r="W96" s="2"/>
      <c r="X96" s="2"/>
      <c r="Y96" s="2"/>
      <c r="Z96" s="2"/>
      <c r="AA96" s="2"/>
      <c r="AB96" s="2"/>
      <c r="AC96" s="2"/>
      <c r="AD96" s="2"/>
      <c r="AE96" s="2"/>
    </row>
    <row r="97" spans="1:31" ht="12.75" customHeight="1">
      <c r="A97" s="11"/>
      <c r="B97" s="11" t="s">
        <v>171</v>
      </c>
      <c r="C97" s="12" t="s">
        <v>28</v>
      </c>
      <c r="D97" s="12" t="s">
        <v>68</v>
      </c>
      <c r="E97" s="12"/>
      <c r="F97" s="12" t="s">
        <v>205</v>
      </c>
      <c r="G97" s="15" t="s">
        <v>206</v>
      </c>
      <c r="H97" s="13">
        <v>-330.93</v>
      </c>
      <c r="I97" s="13">
        <v>19868</v>
      </c>
      <c r="J97" s="13">
        <v>21584.91</v>
      </c>
      <c r="K97" s="13">
        <v>1385.98</v>
      </c>
      <c r="L97" s="13">
        <f t="shared" si="0"/>
        <v>1716.91</v>
      </c>
      <c r="M97" s="2"/>
      <c r="N97" s="2"/>
      <c r="O97" s="2"/>
      <c r="P97" s="2"/>
      <c r="Q97" s="2"/>
      <c r="R97" s="2"/>
      <c r="S97" s="2"/>
      <c r="T97" s="2"/>
      <c r="U97" s="2"/>
      <c r="V97" s="2"/>
      <c r="W97" s="2"/>
      <c r="X97" s="2"/>
      <c r="Y97" s="2"/>
      <c r="Z97" s="2"/>
      <c r="AA97" s="2"/>
      <c r="AB97" s="2"/>
      <c r="AC97" s="2"/>
      <c r="AD97" s="2"/>
      <c r="AE97" s="2"/>
    </row>
    <row r="98" spans="1:31" ht="12.75" customHeight="1">
      <c r="A98" s="11"/>
      <c r="B98" s="11" t="s">
        <v>171</v>
      </c>
      <c r="C98" s="12" t="s">
        <v>28</v>
      </c>
      <c r="D98" s="12" t="s">
        <v>29</v>
      </c>
      <c r="E98" s="12"/>
      <c r="F98" s="12" t="s">
        <v>207</v>
      </c>
      <c r="G98" s="15" t="s">
        <v>208</v>
      </c>
      <c r="H98" s="13">
        <v>7549.91</v>
      </c>
      <c r="I98" s="13">
        <v>37167.919999999998</v>
      </c>
      <c r="J98" s="13">
        <v>34532.019999999997</v>
      </c>
      <c r="K98" s="13">
        <v>4914.01</v>
      </c>
      <c r="L98" s="13">
        <f t="shared" si="0"/>
        <v>-2635.8999999999996</v>
      </c>
      <c r="M98" s="2"/>
      <c r="N98" s="2"/>
      <c r="O98" s="2"/>
      <c r="P98" s="2"/>
      <c r="Q98" s="2"/>
      <c r="R98" s="2"/>
      <c r="S98" s="2"/>
      <c r="T98" s="2"/>
      <c r="U98" s="2"/>
      <c r="V98" s="2"/>
      <c r="W98" s="2"/>
      <c r="X98" s="2"/>
      <c r="Y98" s="2"/>
      <c r="Z98" s="2"/>
      <c r="AA98" s="2"/>
      <c r="AB98" s="2"/>
      <c r="AC98" s="2"/>
      <c r="AD98" s="2"/>
      <c r="AE98" s="2"/>
    </row>
    <row r="99" spans="1:31" ht="12.75" customHeight="1">
      <c r="A99" s="11"/>
      <c r="B99" s="11" t="s">
        <v>171</v>
      </c>
      <c r="C99" s="12" t="s">
        <v>28</v>
      </c>
      <c r="D99" s="12" t="s">
        <v>29</v>
      </c>
      <c r="E99" s="12"/>
      <c r="F99" s="12" t="s">
        <v>209</v>
      </c>
      <c r="G99" s="15" t="s">
        <v>210</v>
      </c>
      <c r="H99" s="13">
        <v>15804.81</v>
      </c>
      <c r="I99" s="13">
        <v>135941.82999999999</v>
      </c>
      <c r="J99" s="13">
        <v>143208.37</v>
      </c>
      <c r="K99" s="13">
        <v>23071.35</v>
      </c>
      <c r="L99" s="13">
        <f t="shared" si="0"/>
        <v>7266.5399999999991</v>
      </c>
      <c r="M99" s="2"/>
      <c r="N99" s="2"/>
      <c r="O99" s="2"/>
      <c r="P99" s="2"/>
      <c r="Q99" s="2"/>
      <c r="R99" s="2"/>
      <c r="S99" s="2"/>
      <c r="T99" s="2"/>
      <c r="U99" s="2"/>
      <c r="V99" s="2"/>
      <c r="W99" s="2"/>
      <c r="X99" s="2"/>
      <c r="Y99" s="2"/>
      <c r="Z99" s="2"/>
      <c r="AA99" s="2"/>
      <c r="AB99" s="2"/>
      <c r="AC99" s="2"/>
      <c r="AD99" s="2"/>
      <c r="AE99" s="2"/>
    </row>
    <row r="100" spans="1:31" ht="12.75" customHeight="1">
      <c r="A100" s="11"/>
      <c r="B100" s="11" t="s">
        <v>171</v>
      </c>
      <c r="C100" s="12" t="s">
        <v>28</v>
      </c>
      <c r="D100" s="12" t="s">
        <v>29</v>
      </c>
      <c r="E100" s="12"/>
      <c r="F100" s="12" t="s">
        <v>211</v>
      </c>
      <c r="G100" s="15" t="s">
        <v>212</v>
      </c>
      <c r="H100" s="13">
        <v>33562.06</v>
      </c>
      <c r="I100" s="13">
        <v>192671.08</v>
      </c>
      <c r="J100" s="13">
        <v>214230.55</v>
      </c>
      <c r="K100" s="13">
        <v>55121.53</v>
      </c>
      <c r="L100" s="13">
        <f t="shared" si="0"/>
        <v>21559.47</v>
      </c>
      <c r="M100" s="2"/>
      <c r="N100" s="2"/>
      <c r="O100" s="2"/>
      <c r="P100" s="2"/>
      <c r="Q100" s="2"/>
      <c r="R100" s="2"/>
      <c r="S100" s="2"/>
      <c r="T100" s="2"/>
      <c r="U100" s="2"/>
      <c r="V100" s="2"/>
      <c r="W100" s="2"/>
      <c r="X100" s="2"/>
      <c r="Y100" s="2"/>
      <c r="Z100" s="2"/>
      <c r="AA100" s="2"/>
      <c r="AB100" s="2"/>
      <c r="AC100" s="2"/>
      <c r="AD100" s="2"/>
      <c r="AE100" s="2"/>
    </row>
    <row r="101" spans="1:31" ht="12.75" customHeight="1">
      <c r="A101" s="11"/>
      <c r="B101" s="11" t="s">
        <v>171</v>
      </c>
      <c r="C101" s="12" t="s">
        <v>28</v>
      </c>
      <c r="D101" s="12" t="s">
        <v>29</v>
      </c>
      <c r="E101" s="12"/>
      <c r="F101" s="12" t="s">
        <v>213</v>
      </c>
      <c r="G101" s="15" t="s">
        <v>214</v>
      </c>
      <c r="H101" s="13">
        <v>-13657.96</v>
      </c>
      <c r="I101" s="13">
        <v>59035.24</v>
      </c>
      <c r="J101" s="13">
        <v>72748.94</v>
      </c>
      <c r="K101" s="13">
        <v>55.74</v>
      </c>
      <c r="L101" s="13">
        <f t="shared" si="0"/>
        <v>13713.699999999999</v>
      </c>
      <c r="M101" s="2"/>
      <c r="N101" s="2"/>
      <c r="O101" s="2"/>
      <c r="P101" s="2"/>
      <c r="Q101" s="2"/>
      <c r="R101" s="2"/>
      <c r="S101" s="2"/>
      <c r="T101" s="2"/>
      <c r="U101" s="2"/>
      <c r="V101" s="2"/>
      <c r="W101" s="2"/>
      <c r="X101" s="2"/>
      <c r="Y101" s="2"/>
      <c r="Z101" s="2"/>
      <c r="AA101" s="2"/>
      <c r="AB101" s="2"/>
      <c r="AC101" s="2"/>
      <c r="AD101" s="2"/>
      <c r="AE101" s="2"/>
    </row>
    <row r="102" spans="1:31" ht="12.75" customHeight="1">
      <c r="A102" s="11"/>
      <c r="B102" s="11" t="s">
        <v>171</v>
      </c>
      <c r="C102" s="12" t="s">
        <v>28</v>
      </c>
      <c r="D102" s="12" t="s">
        <v>29</v>
      </c>
      <c r="E102" s="12"/>
      <c r="F102" s="12" t="s">
        <v>215</v>
      </c>
      <c r="G102" s="15" t="s">
        <v>216</v>
      </c>
      <c r="H102" s="13">
        <v>36690.449999999997</v>
      </c>
      <c r="I102" s="13">
        <v>122021.85</v>
      </c>
      <c r="J102" s="13">
        <v>112749.81</v>
      </c>
      <c r="K102" s="13">
        <v>27418.41</v>
      </c>
      <c r="L102" s="13">
        <f t="shared" si="0"/>
        <v>-9272.0399999999972</v>
      </c>
      <c r="M102" s="2"/>
      <c r="N102" s="2"/>
      <c r="O102" s="2"/>
      <c r="P102" s="2"/>
      <c r="Q102" s="2"/>
      <c r="R102" s="2"/>
      <c r="S102" s="2"/>
      <c r="T102" s="2"/>
      <c r="U102" s="2"/>
      <c r="V102" s="2"/>
      <c r="W102" s="2"/>
      <c r="X102" s="2"/>
      <c r="Y102" s="2"/>
      <c r="Z102" s="2"/>
      <c r="AA102" s="2"/>
      <c r="AB102" s="2"/>
      <c r="AC102" s="2"/>
      <c r="AD102" s="2"/>
      <c r="AE102" s="2"/>
    </row>
    <row r="103" spans="1:31" ht="12.75" customHeight="1">
      <c r="A103" s="11"/>
      <c r="B103" s="11" t="s">
        <v>217</v>
      </c>
      <c r="C103" s="12" t="s">
        <v>28</v>
      </c>
      <c r="D103" s="12" t="s">
        <v>29</v>
      </c>
      <c r="E103" s="12"/>
      <c r="F103" s="12" t="s">
        <v>218</v>
      </c>
      <c r="G103" s="15" t="s">
        <v>219</v>
      </c>
      <c r="H103" s="13">
        <v>102119.83</v>
      </c>
      <c r="I103" s="13">
        <v>5314590.6100000003</v>
      </c>
      <c r="J103" s="13">
        <v>6495731.9800000004</v>
      </c>
      <c r="K103" s="13">
        <v>1283261.2</v>
      </c>
      <c r="L103" s="13">
        <f t="shared" si="0"/>
        <v>1181141.3699999999</v>
      </c>
      <c r="M103" s="2"/>
      <c r="N103" s="2"/>
      <c r="O103" s="2"/>
      <c r="P103" s="2"/>
      <c r="Q103" s="2"/>
      <c r="R103" s="2"/>
      <c r="S103" s="2"/>
      <c r="T103" s="2"/>
      <c r="U103" s="2"/>
      <c r="V103" s="2"/>
      <c r="W103" s="2"/>
      <c r="X103" s="2"/>
      <c r="Y103" s="2"/>
      <c r="Z103" s="2"/>
      <c r="AA103" s="2"/>
      <c r="AB103" s="2"/>
      <c r="AC103" s="2"/>
      <c r="AD103" s="2"/>
      <c r="AE103" s="2"/>
    </row>
    <row r="104" spans="1:31" ht="12.75" customHeight="1">
      <c r="A104" s="11"/>
      <c r="B104" s="11" t="s">
        <v>217</v>
      </c>
      <c r="C104" s="12" t="s">
        <v>28</v>
      </c>
      <c r="D104" s="12" t="s">
        <v>29</v>
      </c>
      <c r="E104" s="12"/>
      <c r="F104" s="12" t="s">
        <v>220</v>
      </c>
      <c r="G104" s="15" t="s">
        <v>221</v>
      </c>
      <c r="H104" s="13">
        <v>30096.78</v>
      </c>
      <c r="I104" s="13">
        <v>630598.62</v>
      </c>
      <c r="J104" s="13">
        <v>619942.82999999996</v>
      </c>
      <c r="K104" s="13">
        <v>19440.990000000002</v>
      </c>
      <c r="L104" s="13">
        <f t="shared" si="0"/>
        <v>-10655.789999999997</v>
      </c>
      <c r="M104" s="14"/>
      <c r="N104" s="2"/>
      <c r="O104" s="2"/>
      <c r="P104" s="2"/>
      <c r="Q104" s="2"/>
      <c r="R104" s="2"/>
      <c r="S104" s="2"/>
      <c r="T104" s="2"/>
      <c r="U104" s="2"/>
      <c r="V104" s="2"/>
      <c r="W104" s="2"/>
      <c r="X104" s="2"/>
      <c r="Y104" s="2"/>
      <c r="Z104" s="2"/>
      <c r="AA104" s="2"/>
      <c r="AB104" s="2"/>
      <c r="AC104" s="2"/>
      <c r="AD104" s="2"/>
      <c r="AE104" s="2"/>
    </row>
    <row r="105" spans="1:31" ht="12.75" customHeight="1">
      <c r="A105" s="11"/>
      <c r="B105" s="11" t="s">
        <v>217</v>
      </c>
      <c r="C105" s="12" t="s">
        <v>28</v>
      </c>
      <c r="D105" s="12" t="s">
        <v>29</v>
      </c>
      <c r="E105" s="12"/>
      <c r="F105" s="12" t="s">
        <v>222</v>
      </c>
      <c r="G105" s="15" t="s">
        <v>223</v>
      </c>
      <c r="H105" s="13">
        <v>1309883.48</v>
      </c>
      <c r="I105" s="13">
        <v>1312220.52</v>
      </c>
      <c r="J105" s="13">
        <v>2150539.7000000002</v>
      </c>
      <c r="K105" s="13">
        <v>2148202.66</v>
      </c>
      <c r="L105" s="13">
        <f t="shared" si="0"/>
        <v>838319.18000000017</v>
      </c>
      <c r="M105" s="2"/>
      <c r="N105" s="2"/>
      <c r="O105" s="2"/>
      <c r="P105" s="2"/>
      <c r="Q105" s="2"/>
      <c r="R105" s="2"/>
      <c r="S105" s="2"/>
      <c r="T105" s="2"/>
      <c r="U105" s="2"/>
      <c r="V105" s="2"/>
      <c r="W105" s="2"/>
      <c r="X105" s="2"/>
      <c r="Y105" s="2"/>
      <c r="Z105" s="2"/>
      <c r="AA105" s="2"/>
      <c r="AB105" s="2"/>
      <c r="AC105" s="2"/>
      <c r="AD105" s="2"/>
      <c r="AE105" s="2"/>
    </row>
    <row r="106" spans="1:31" ht="12.75" customHeight="1">
      <c r="A106" s="11"/>
      <c r="B106" s="11" t="s">
        <v>224</v>
      </c>
      <c r="C106" s="12" t="s">
        <v>28</v>
      </c>
      <c r="D106" s="12" t="s">
        <v>29</v>
      </c>
      <c r="E106" s="12"/>
      <c r="F106" s="12" t="s">
        <v>225</v>
      </c>
      <c r="G106" s="15" t="s">
        <v>226</v>
      </c>
      <c r="H106" s="13">
        <v>5000</v>
      </c>
      <c r="I106" s="13">
        <v>0</v>
      </c>
      <c r="J106" s="13">
        <v>0</v>
      </c>
      <c r="K106" s="13">
        <v>5000</v>
      </c>
      <c r="L106" s="13">
        <f t="shared" si="0"/>
        <v>0</v>
      </c>
      <c r="M106" s="2"/>
      <c r="N106" s="2"/>
      <c r="O106" s="2"/>
      <c r="P106" s="2"/>
      <c r="Q106" s="2"/>
      <c r="R106" s="2"/>
      <c r="S106" s="2"/>
      <c r="T106" s="2"/>
      <c r="U106" s="2"/>
      <c r="V106" s="2"/>
      <c r="W106" s="2"/>
      <c r="X106" s="2"/>
      <c r="Y106" s="2"/>
      <c r="Z106" s="2"/>
      <c r="AA106" s="2"/>
      <c r="AB106" s="2"/>
      <c r="AC106" s="2"/>
      <c r="AD106" s="2"/>
      <c r="AE106" s="2"/>
    </row>
    <row r="107" spans="1:31" ht="12.75" customHeight="1">
      <c r="A107" s="11"/>
      <c r="B107" s="11" t="s">
        <v>224</v>
      </c>
      <c r="C107" s="12" t="s">
        <v>28</v>
      </c>
      <c r="D107" s="12" t="s">
        <v>29</v>
      </c>
      <c r="E107" s="12"/>
      <c r="F107" s="12" t="s">
        <v>227</v>
      </c>
      <c r="G107" s="15" t="s">
        <v>78</v>
      </c>
      <c r="H107" s="13">
        <v>5000</v>
      </c>
      <c r="I107" s="13">
        <v>0</v>
      </c>
      <c r="J107" s="13">
        <v>0</v>
      </c>
      <c r="K107" s="13">
        <v>5000</v>
      </c>
      <c r="L107" s="13">
        <f t="shared" si="0"/>
        <v>0</v>
      </c>
      <c r="M107" s="2"/>
      <c r="N107" s="2"/>
      <c r="O107" s="2"/>
      <c r="P107" s="2"/>
      <c r="Q107" s="2"/>
      <c r="R107" s="2"/>
      <c r="S107" s="2"/>
      <c r="T107" s="2"/>
      <c r="U107" s="2"/>
      <c r="V107" s="2"/>
      <c r="W107" s="2"/>
      <c r="X107" s="2"/>
      <c r="Y107" s="2"/>
      <c r="Z107" s="2"/>
      <c r="AA107" s="2"/>
      <c r="AB107" s="2"/>
      <c r="AC107" s="2"/>
      <c r="AD107" s="2"/>
      <c r="AE107" s="2"/>
    </row>
    <row r="108" spans="1:31" ht="12.75" customHeight="1">
      <c r="A108" s="11"/>
      <c r="B108" s="11" t="s">
        <v>224</v>
      </c>
      <c r="C108" s="12" t="s">
        <v>28</v>
      </c>
      <c r="D108" s="12" t="s">
        <v>29</v>
      </c>
      <c r="E108" s="12"/>
      <c r="F108" s="12" t="s">
        <v>228</v>
      </c>
      <c r="G108" s="15" t="s">
        <v>229</v>
      </c>
      <c r="H108" s="13">
        <v>0</v>
      </c>
      <c r="I108" s="13">
        <v>0</v>
      </c>
      <c r="J108" s="13">
        <v>22832073.989999998</v>
      </c>
      <c r="K108" s="13">
        <v>22832073.989999998</v>
      </c>
      <c r="L108" s="13">
        <f t="shared" si="0"/>
        <v>22832073.989999998</v>
      </c>
      <c r="M108" s="2"/>
      <c r="N108" s="2"/>
      <c r="O108" s="2"/>
      <c r="P108" s="2"/>
      <c r="Q108" s="2"/>
      <c r="R108" s="2"/>
      <c r="S108" s="2"/>
      <c r="T108" s="2"/>
      <c r="U108" s="2"/>
      <c r="V108" s="2"/>
      <c r="W108" s="2"/>
      <c r="X108" s="2"/>
      <c r="Y108" s="2"/>
      <c r="Z108" s="2"/>
      <c r="AA108" s="2"/>
      <c r="AB108" s="2"/>
      <c r="AC108" s="2"/>
      <c r="AD108" s="2"/>
      <c r="AE108" s="2"/>
    </row>
    <row r="109" spans="1:31" ht="12.75" customHeight="1">
      <c r="A109" s="11"/>
      <c r="B109" s="11" t="s">
        <v>230</v>
      </c>
      <c r="C109" s="12" t="s">
        <v>28</v>
      </c>
      <c r="D109" s="12" t="s">
        <v>29</v>
      </c>
      <c r="E109" s="12"/>
      <c r="F109" s="12" t="s">
        <v>231</v>
      </c>
      <c r="G109" s="15" t="s">
        <v>230</v>
      </c>
      <c r="H109" s="13">
        <v>19028735.870000001</v>
      </c>
      <c r="I109" s="13">
        <v>22832073.989999998</v>
      </c>
      <c r="J109" s="13">
        <v>3803338.12</v>
      </c>
      <c r="K109" s="13">
        <v>0</v>
      </c>
      <c r="L109" s="13">
        <f t="shared" si="0"/>
        <v>-19028735.870000001</v>
      </c>
      <c r="M109" s="2"/>
      <c r="N109" s="2"/>
      <c r="O109" s="2"/>
      <c r="P109" s="2"/>
      <c r="Q109" s="2"/>
      <c r="R109" s="2"/>
      <c r="S109" s="2"/>
      <c r="T109" s="2"/>
      <c r="U109" s="2"/>
      <c r="V109" s="2"/>
      <c r="W109" s="2"/>
      <c r="X109" s="2"/>
      <c r="Y109" s="2"/>
      <c r="Z109" s="2"/>
      <c r="AA109" s="2"/>
      <c r="AB109" s="2"/>
      <c r="AC109" s="2"/>
      <c r="AD109" s="2"/>
      <c r="AE109" s="2"/>
    </row>
    <row r="110" spans="1:31" ht="12.75" customHeight="1">
      <c r="A110" s="11"/>
      <c r="B110" s="11" t="s">
        <v>232</v>
      </c>
      <c r="C110" s="12" t="s">
        <v>28</v>
      </c>
      <c r="D110" s="12" t="s">
        <v>29</v>
      </c>
      <c r="E110" s="12"/>
      <c r="F110" s="12" t="s">
        <v>233</v>
      </c>
      <c r="G110" s="15" t="s">
        <v>234</v>
      </c>
      <c r="H110" s="13">
        <v>5576629.29</v>
      </c>
      <c r="I110" s="13">
        <v>0</v>
      </c>
      <c r="J110" s="13">
        <v>0</v>
      </c>
      <c r="K110" s="13">
        <v>5576629.29</v>
      </c>
      <c r="L110" s="13">
        <f t="shared" si="0"/>
        <v>0</v>
      </c>
      <c r="M110" s="2"/>
      <c r="N110" s="2"/>
      <c r="O110" s="2"/>
      <c r="P110" s="2"/>
      <c r="Q110" s="2"/>
      <c r="R110" s="2"/>
      <c r="S110" s="2"/>
      <c r="T110" s="2"/>
      <c r="U110" s="2"/>
      <c r="V110" s="2"/>
      <c r="W110" s="2"/>
      <c r="X110" s="2"/>
      <c r="Y110" s="2"/>
      <c r="Z110" s="2"/>
      <c r="AA110" s="2"/>
      <c r="AB110" s="2"/>
      <c r="AC110" s="2"/>
      <c r="AD110" s="2"/>
      <c r="AE110" s="2"/>
    </row>
    <row r="111" spans="1:31" ht="12.75" customHeight="1">
      <c r="A111" s="11"/>
      <c r="B111" s="11" t="s">
        <v>235</v>
      </c>
      <c r="C111" s="12" t="s">
        <v>28</v>
      </c>
      <c r="D111" s="12" t="s">
        <v>29</v>
      </c>
      <c r="E111" s="12"/>
      <c r="F111" s="12" t="s">
        <v>236</v>
      </c>
      <c r="G111" s="15" t="s">
        <v>237</v>
      </c>
      <c r="H111" s="13">
        <v>0</v>
      </c>
      <c r="I111" s="13">
        <v>6017637.6299999999</v>
      </c>
      <c r="J111" s="13">
        <v>0</v>
      </c>
      <c r="K111" s="13">
        <v>-6017637.6299999999</v>
      </c>
      <c r="L111" s="13">
        <f t="shared" si="0"/>
        <v>-6017637.6299999999</v>
      </c>
      <c r="M111" s="2"/>
      <c r="N111" s="2"/>
      <c r="O111" s="2"/>
      <c r="P111" s="2"/>
      <c r="Q111" s="2"/>
      <c r="R111" s="2"/>
      <c r="S111" s="2"/>
      <c r="T111" s="2"/>
      <c r="U111" s="2"/>
      <c r="V111" s="2"/>
      <c r="W111" s="2"/>
      <c r="X111" s="2"/>
      <c r="Y111" s="2"/>
      <c r="Z111" s="2"/>
      <c r="AA111" s="2"/>
      <c r="AB111" s="2"/>
      <c r="AC111" s="2"/>
      <c r="AD111" s="2"/>
      <c r="AE111" s="2"/>
    </row>
    <row r="112" spans="1:31" ht="12.75" customHeight="1">
      <c r="A112" s="11"/>
      <c r="B112" s="11" t="s">
        <v>235</v>
      </c>
      <c r="C112" s="12" t="s">
        <v>28</v>
      </c>
      <c r="D112" s="12" t="s">
        <v>29</v>
      </c>
      <c r="E112" s="12"/>
      <c r="F112" s="12" t="s">
        <v>238</v>
      </c>
      <c r="G112" s="15" t="s">
        <v>239</v>
      </c>
      <c r="H112" s="13">
        <v>-2245357.75</v>
      </c>
      <c r="I112" s="13">
        <v>0</v>
      </c>
      <c r="J112" s="13">
        <v>0</v>
      </c>
      <c r="K112" s="13">
        <v>-2245357.75</v>
      </c>
      <c r="L112" s="13">
        <f t="shared" si="0"/>
        <v>0</v>
      </c>
      <c r="M112" s="2"/>
      <c r="N112" s="2"/>
      <c r="O112" s="2"/>
      <c r="P112" s="2"/>
      <c r="Q112" s="2"/>
      <c r="R112" s="2"/>
      <c r="S112" s="2"/>
      <c r="T112" s="2"/>
      <c r="U112" s="2"/>
      <c r="V112" s="2"/>
      <c r="W112" s="2"/>
      <c r="X112" s="2"/>
      <c r="Y112" s="2"/>
      <c r="Z112" s="2"/>
      <c r="AA112" s="2"/>
      <c r="AB112" s="2"/>
      <c r="AC112" s="2"/>
      <c r="AD112" s="2"/>
      <c r="AE112" s="2"/>
    </row>
    <row r="113" spans="1:31" ht="12.75" customHeight="1">
      <c r="A113" s="11"/>
      <c r="B113" s="11" t="s">
        <v>235</v>
      </c>
      <c r="C113" s="12" t="s">
        <v>28</v>
      </c>
      <c r="D113" s="12" t="s">
        <v>29</v>
      </c>
      <c r="E113" s="12"/>
      <c r="F113" s="12" t="s">
        <v>240</v>
      </c>
      <c r="G113" s="15" t="s">
        <v>241</v>
      </c>
      <c r="H113" s="13">
        <v>-7666472.4800000004</v>
      </c>
      <c r="I113" s="13">
        <v>0</v>
      </c>
      <c r="J113" s="13">
        <v>0</v>
      </c>
      <c r="K113" s="13">
        <v>-7666472.4800000004</v>
      </c>
      <c r="L113" s="13">
        <f t="shared" si="0"/>
        <v>0</v>
      </c>
      <c r="M113" s="2"/>
      <c r="N113" s="2"/>
      <c r="O113" s="2"/>
      <c r="P113" s="2"/>
      <c r="Q113" s="2"/>
      <c r="R113" s="2"/>
      <c r="S113" s="2"/>
      <c r="T113" s="2"/>
      <c r="U113" s="2"/>
      <c r="V113" s="2"/>
      <c r="W113" s="2"/>
      <c r="X113" s="2"/>
      <c r="Y113" s="2"/>
      <c r="Z113" s="2"/>
      <c r="AA113" s="2"/>
      <c r="AB113" s="2"/>
      <c r="AC113" s="2"/>
      <c r="AD113" s="2"/>
      <c r="AE113" s="2"/>
    </row>
    <row r="114" spans="1:31" ht="12.75" customHeight="1">
      <c r="A114" s="11"/>
      <c r="B114" s="11" t="s">
        <v>242</v>
      </c>
      <c r="C114" s="12" t="s">
        <v>243</v>
      </c>
      <c r="D114" s="12" t="s">
        <v>29</v>
      </c>
      <c r="E114" s="12" t="s">
        <v>242</v>
      </c>
      <c r="F114" s="12" t="s">
        <v>244</v>
      </c>
      <c r="G114" s="15" t="s">
        <v>245</v>
      </c>
      <c r="H114" s="13">
        <v>0</v>
      </c>
      <c r="I114" s="13">
        <v>0</v>
      </c>
      <c r="J114" s="13">
        <v>54370778.039999999</v>
      </c>
      <c r="K114" s="13">
        <v>54370778.039999999</v>
      </c>
      <c r="L114" s="13">
        <f t="shared" si="0"/>
        <v>54370778.039999999</v>
      </c>
      <c r="M114" s="2"/>
      <c r="N114" s="2"/>
      <c r="O114" s="2"/>
      <c r="P114" s="2"/>
      <c r="Q114" s="2"/>
      <c r="R114" s="2"/>
      <c r="S114" s="2"/>
      <c r="T114" s="2"/>
      <c r="U114" s="2"/>
      <c r="V114" s="2"/>
      <c r="W114" s="2"/>
      <c r="X114" s="2"/>
      <c r="Y114" s="2"/>
      <c r="Z114" s="2"/>
      <c r="AA114" s="2"/>
      <c r="AB114" s="2"/>
      <c r="AC114" s="2"/>
      <c r="AD114" s="2"/>
      <c r="AE114" s="2"/>
    </row>
    <row r="115" spans="1:31" ht="12.75" customHeight="1">
      <c r="A115" s="11"/>
      <c r="B115" s="11" t="s">
        <v>242</v>
      </c>
      <c r="C115" s="12" t="s">
        <v>243</v>
      </c>
      <c r="D115" s="12" t="s">
        <v>29</v>
      </c>
      <c r="E115" s="12" t="s">
        <v>242</v>
      </c>
      <c r="F115" s="12" t="s">
        <v>246</v>
      </c>
      <c r="G115" s="15" t="s">
        <v>247</v>
      </c>
      <c r="H115" s="13">
        <v>0</v>
      </c>
      <c r="I115" s="13">
        <v>0</v>
      </c>
      <c r="J115" s="13">
        <v>95683366.540000007</v>
      </c>
      <c r="K115" s="13">
        <v>95683366.540000007</v>
      </c>
      <c r="L115" s="13">
        <f t="shared" si="0"/>
        <v>95683366.540000007</v>
      </c>
      <c r="M115" s="2"/>
      <c r="N115" s="2"/>
      <c r="O115" s="2"/>
      <c r="P115" s="2"/>
      <c r="Q115" s="2"/>
      <c r="R115" s="2"/>
      <c r="S115" s="2"/>
      <c r="T115" s="2"/>
      <c r="U115" s="2"/>
      <c r="V115" s="2"/>
      <c r="W115" s="2"/>
      <c r="X115" s="2"/>
      <c r="Y115" s="2"/>
      <c r="Z115" s="2"/>
      <c r="AA115" s="2"/>
      <c r="AB115" s="2"/>
      <c r="AC115" s="2"/>
      <c r="AD115" s="2"/>
      <c r="AE115" s="2"/>
    </row>
    <row r="116" spans="1:31" ht="12.75" customHeight="1">
      <c r="A116" s="11"/>
      <c r="B116" s="11" t="s">
        <v>242</v>
      </c>
      <c r="C116" s="12" t="s">
        <v>243</v>
      </c>
      <c r="D116" s="12" t="s">
        <v>29</v>
      </c>
      <c r="E116" s="12" t="s">
        <v>242</v>
      </c>
      <c r="F116" s="12" t="s">
        <v>248</v>
      </c>
      <c r="G116" s="15" t="s">
        <v>249</v>
      </c>
      <c r="H116" s="13">
        <v>0</v>
      </c>
      <c r="I116" s="13">
        <v>3902059.18</v>
      </c>
      <c r="J116" s="13">
        <v>125057.81</v>
      </c>
      <c r="K116" s="13">
        <v>-3777001.37</v>
      </c>
      <c r="L116" s="13">
        <f t="shared" si="0"/>
        <v>-3777001.37</v>
      </c>
      <c r="M116" s="2"/>
      <c r="N116" s="2"/>
      <c r="O116" s="2"/>
      <c r="P116" s="2"/>
      <c r="Q116" s="2"/>
      <c r="R116" s="2"/>
      <c r="S116" s="2"/>
      <c r="T116" s="2"/>
      <c r="U116" s="2"/>
      <c r="V116" s="2"/>
      <c r="W116" s="2"/>
      <c r="X116" s="2"/>
      <c r="Y116" s="2"/>
      <c r="Z116" s="2"/>
      <c r="AA116" s="2"/>
      <c r="AB116" s="2"/>
      <c r="AC116" s="2"/>
      <c r="AD116" s="2"/>
      <c r="AE116" s="2"/>
    </row>
    <row r="117" spans="1:31" ht="12.75" customHeight="1">
      <c r="A117" s="11"/>
      <c r="B117" s="11" t="s">
        <v>242</v>
      </c>
      <c r="C117" s="12" t="s">
        <v>243</v>
      </c>
      <c r="D117" s="12" t="s">
        <v>29</v>
      </c>
      <c r="E117" s="12" t="s">
        <v>242</v>
      </c>
      <c r="F117" s="12" t="s">
        <v>250</v>
      </c>
      <c r="G117" s="15" t="s">
        <v>251</v>
      </c>
      <c r="H117" s="13">
        <v>0</v>
      </c>
      <c r="I117" s="13">
        <v>0</v>
      </c>
      <c r="J117" s="13">
        <v>486745.43</v>
      </c>
      <c r="K117" s="13">
        <v>486745.43</v>
      </c>
      <c r="L117" s="13">
        <f t="shared" si="0"/>
        <v>486745.43</v>
      </c>
      <c r="M117" s="2"/>
      <c r="N117" s="2"/>
      <c r="O117" s="2"/>
      <c r="P117" s="2"/>
      <c r="Q117" s="2"/>
      <c r="R117" s="2"/>
      <c r="S117" s="2"/>
      <c r="T117" s="2"/>
      <c r="U117" s="2"/>
      <c r="V117" s="2"/>
      <c r="W117" s="2"/>
      <c r="X117" s="2"/>
      <c r="Y117" s="2"/>
      <c r="Z117" s="2"/>
      <c r="AA117" s="2"/>
      <c r="AB117" s="2"/>
      <c r="AC117" s="2"/>
      <c r="AD117" s="2"/>
      <c r="AE117" s="2"/>
    </row>
    <row r="118" spans="1:31" ht="12.75" customHeight="1">
      <c r="A118" s="11"/>
      <c r="B118" s="11" t="s">
        <v>252</v>
      </c>
      <c r="C118" s="12" t="s">
        <v>243</v>
      </c>
      <c r="D118" s="12" t="s">
        <v>29</v>
      </c>
      <c r="E118" s="12" t="s">
        <v>253</v>
      </c>
      <c r="F118" s="12" t="s">
        <v>254</v>
      </c>
      <c r="G118" s="15" t="s">
        <v>255</v>
      </c>
      <c r="H118" s="13">
        <v>0</v>
      </c>
      <c r="I118" s="13">
        <v>4938761.1900000004</v>
      </c>
      <c r="J118" s="13">
        <v>568.62</v>
      </c>
      <c r="K118" s="13">
        <v>4938192.57</v>
      </c>
      <c r="L118" s="13">
        <f t="shared" si="0"/>
        <v>4938192.57</v>
      </c>
      <c r="M118" s="2"/>
      <c r="N118" s="2"/>
      <c r="O118" s="2"/>
      <c r="P118" s="2"/>
      <c r="Q118" s="2"/>
      <c r="R118" s="2"/>
      <c r="S118" s="2"/>
      <c r="T118" s="2"/>
      <c r="U118" s="2"/>
      <c r="V118" s="2"/>
      <c r="W118" s="2"/>
      <c r="X118" s="2"/>
      <c r="Y118" s="2"/>
      <c r="Z118" s="2"/>
      <c r="AA118" s="2"/>
      <c r="AB118" s="2"/>
      <c r="AC118" s="2"/>
      <c r="AD118" s="2"/>
      <c r="AE118" s="2"/>
    </row>
    <row r="119" spans="1:31" ht="12.75" customHeight="1">
      <c r="A119" s="11"/>
      <c r="B119" s="11" t="s">
        <v>256</v>
      </c>
      <c r="C119" s="12" t="s">
        <v>243</v>
      </c>
      <c r="D119" s="12" t="s">
        <v>29</v>
      </c>
      <c r="E119" s="12" t="s">
        <v>257</v>
      </c>
      <c r="F119" s="12" t="s">
        <v>258</v>
      </c>
      <c r="G119" s="15" t="s">
        <v>259</v>
      </c>
      <c r="H119" s="13">
        <v>0</v>
      </c>
      <c r="I119" s="13">
        <v>8283659.9000000004</v>
      </c>
      <c r="J119" s="13">
        <v>339782.35</v>
      </c>
      <c r="K119" s="13">
        <v>7943877.5499999998</v>
      </c>
      <c r="L119" s="13">
        <f t="shared" si="0"/>
        <v>7943877.5499999998</v>
      </c>
      <c r="M119" s="2"/>
      <c r="N119" s="2"/>
      <c r="O119" s="2"/>
      <c r="P119" s="2"/>
      <c r="Q119" s="2"/>
      <c r="R119" s="2"/>
      <c r="S119" s="2"/>
      <c r="T119" s="2"/>
      <c r="U119" s="2"/>
      <c r="V119" s="2"/>
      <c r="W119" s="2"/>
      <c r="X119" s="2"/>
      <c r="Y119" s="2"/>
      <c r="Z119" s="2"/>
      <c r="AA119" s="2"/>
      <c r="AB119" s="2"/>
      <c r="AC119" s="2"/>
      <c r="AD119" s="2"/>
      <c r="AE119" s="2"/>
    </row>
    <row r="120" spans="1:31" ht="12.75" customHeight="1">
      <c r="A120" s="11"/>
      <c r="B120" s="11" t="s">
        <v>256</v>
      </c>
      <c r="C120" s="12" t="s">
        <v>243</v>
      </c>
      <c r="D120" s="12" t="s">
        <v>29</v>
      </c>
      <c r="E120" s="12" t="s">
        <v>257</v>
      </c>
      <c r="F120" s="12" t="s">
        <v>260</v>
      </c>
      <c r="G120" s="15" t="s">
        <v>261</v>
      </c>
      <c r="H120" s="13">
        <v>0</v>
      </c>
      <c r="I120" s="13">
        <v>2300519.79</v>
      </c>
      <c r="J120" s="13">
        <v>593761.17000000004</v>
      </c>
      <c r="K120" s="13">
        <v>1706758.62</v>
      </c>
      <c r="L120" s="13">
        <f t="shared" si="0"/>
        <v>1706758.62</v>
      </c>
      <c r="M120" s="2"/>
      <c r="N120" s="2"/>
      <c r="O120" s="2"/>
      <c r="P120" s="2"/>
      <c r="Q120" s="2"/>
      <c r="R120" s="2"/>
      <c r="S120" s="2"/>
      <c r="T120" s="2"/>
      <c r="U120" s="2"/>
      <c r="V120" s="2"/>
      <c r="W120" s="2"/>
      <c r="X120" s="2"/>
      <c r="Y120" s="2"/>
      <c r="Z120" s="2"/>
      <c r="AA120" s="2"/>
      <c r="AB120" s="2"/>
      <c r="AC120" s="2"/>
      <c r="AD120" s="2"/>
      <c r="AE120" s="2"/>
    </row>
    <row r="121" spans="1:31" ht="12.75" customHeight="1">
      <c r="A121" s="11"/>
      <c r="B121" s="11" t="s">
        <v>256</v>
      </c>
      <c r="C121" s="12" t="s">
        <v>243</v>
      </c>
      <c r="D121" s="12" t="s">
        <v>29</v>
      </c>
      <c r="E121" s="12" t="s">
        <v>257</v>
      </c>
      <c r="F121" s="12" t="s">
        <v>262</v>
      </c>
      <c r="G121" s="15" t="s">
        <v>263</v>
      </c>
      <c r="H121" s="13">
        <v>0</v>
      </c>
      <c r="I121" s="13">
        <v>60200189.369999997</v>
      </c>
      <c r="J121" s="13">
        <v>0</v>
      </c>
      <c r="K121" s="13">
        <v>60200189.369999997</v>
      </c>
      <c r="L121" s="13">
        <f t="shared" si="0"/>
        <v>60200189.369999997</v>
      </c>
      <c r="M121" s="2"/>
      <c r="N121" s="2"/>
      <c r="O121" s="2"/>
      <c r="P121" s="2"/>
      <c r="Q121" s="2"/>
      <c r="R121" s="2"/>
      <c r="S121" s="2"/>
      <c r="T121" s="2"/>
      <c r="U121" s="2"/>
      <c r="V121" s="2"/>
      <c r="W121" s="2"/>
      <c r="X121" s="2"/>
      <c r="Y121" s="2"/>
      <c r="Z121" s="2"/>
      <c r="AA121" s="2"/>
      <c r="AB121" s="2"/>
      <c r="AC121" s="2"/>
      <c r="AD121" s="2"/>
      <c r="AE121" s="2"/>
    </row>
    <row r="122" spans="1:31" ht="12.75" customHeight="1">
      <c r="A122" s="11"/>
      <c r="B122" s="11" t="s">
        <v>256</v>
      </c>
      <c r="C122" s="12" t="s">
        <v>243</v>
      </c>
      <c r="D122" s="12" t="s">
        <v>29</v>
      </c>
      <c r="E122" s="12" t="s">
        <v>257</v>
      </c>
      <c r="F122" s="12" t="s">
        <v>264</v>
      </c>
      <c r="G122" s="15" t="s">
        <v>265</v>
      </c>
      <c r="H122" s="13">
        <v>0</v>
      </c>
      <c r="I122" s="13">
        <v>21556107.27</v>
      </c>
      <c r="J122" s="13">
        <v>0</v>
      </c>
      <c r="K122" s="13">
        <v>21556107.27</v>
      </c>
      <c r="L122" s="13">
        <f t="shared" si="0"/>
        <v>21556107.27</v>
      </c>
      <c r="M122" s="2"/>
      <c r="N122" s="2"/>
      <c r="O122" s="2"/>
      <c r="P122" s="2"/>
      <c r="Q122" s="2"/>
      <c r="R122" s="2"/>
      <c r="S122" s="2"/>
      <c r="T122" s="2"/>
      <c r="U122" s="2"/>
      <c r="V122" s="2"/>
      <c r="W122" s="2"/>
      <c r="X122" s="2"/>
      <c r="Y122" s="2"/>
      <c r="Z122" s="2"/>
      <c r="AA122" s="2"/>
      <c r="AB122" s="2"/>
      <c r="AC122" s="2"/>
      <c r="AD122" s="2"/>
      <c r="AE122" s="2"/>
    </row>
    <row r="123" spans="1:31" ht="12.75" customHeight="1">
      <c r="A123" s="11"/>
      <c r="B123" s="11" t="s">
        <v>256</v>
      </c>
      <c r="C123" s="12" t="s">
        <v>243</v>
      </c>
      <c r="D123" s="12" t="s">
        <v>29</v>
      </c>
      <c r="E123" s="12" t="s">
        <v>257</v>
      </c>
      <c r="F123" s="12" t="s">
        <v>266</v>
      </c>
      <c r="G123" s="15" t="s">
        <v>267</v>
      </c>
      <c r="H123" s="13">
        <v>0</v>
      </c>
      <c r="I123" s="13">
        <v>2589238.5</v>
      </c>
      <c r="J123" s="13">
        <v>0</v>
      </c>
      <c r="K123" s="13">
        <v>2589238.5</v>
      </c>
      <c r="L123" s="13">
        <f t="shared" si="0"/>
        <v>2589238.5</v>
      </c>
      <c r="M123" s="2"/>
      <c r="N123" s="2"/>
      <c r="O123" s="2"/>
      <c r="P123" s="2"/>
      <c r="Q123" s="2"/>
      <c r="R123" s="2"/>
      <c r="S123" s="2"/>
      <c r="T123" s="2"/>
      <c r="U123" s="2"/>
      <c r="V123" s="2"/>
      <c r="W123" s="2"/>
      <c r="X123" s="2"/>
      <c r="Y123" s="2"/>
      <c r="Z123" s="2"/>
      <c r="AA123" s="2"/>
      <c r="AB123" s="2"/>
      <c r="AC123" s="2"/>
      <c r="AD123" s="2"/>
      <c r="AE123" s="2"/>
    </row>
    <row r="124" spans="1:31" ht="12.75" customHeight="1">
      <c r="A124" s="11"/>
      <c r="B124" s="11" t="s">
        <v>256</v>
      </c>
      <c r="C124" s="12" t="s">
        <v>243</v>
      </c>
      <c r="D124" s="12" t="s">
        <v>29</v>
      </c>
      <c r="E124" s="12" t="s">
        <v>257</v>
      </c>
      <c r="F124" s="12" t="s">
        <v>268</v>
      </c>
      <c r="G124" s="15" t="s">
        <v>269</v>
      </c>
      <c r="H124" s="13">
        <v>0</v>
      </c>
      <c r="I124" s="13">
        <v>844337.6</v>
      </c>
      <c r="J124" s="13">
        <v>3900</v>
      </c>
      <c r="K124" s="13">
        <v>840437.6</v>
      </c>
      <c r="L124" s="13">
        <f t="shared" si="0"/>
        <v>840437.6</v>
      </c>
      <c r="M124" s="2"/>
      <c r="N124" s="2"/>
      <c r="O124" s="2"/>
      <c r="P124" s="2"/>
      <c r="Q124" s="2"/>
      <c r="R124" s="2"/>
      <c r="S124" s="2"/>
      <c r="T124" s="2"/>
      <c r="U124" s="2"/>
      <c r="V124" s="2"/>
      <c r="W124" s="2"/>
      <c r="X124" s="2"/>
      <c r="Y124" s="2"/>
      <c r="Z124" s="2"/>
      <c r="AA124" s="2"/>
      <c r="AB124" s="2"/>
      <c r="AC124" s="2"/>
      <c r="AD124" s="2"/>
      <c r="AE124" s="2"/>
    </row>
    <row r="125" spans="1:31" ht="12.75" customHeight="1">
      <c r="A125" s="11"/>
      <c r="B125" s="11" t="s">
        <v>256</v>
      </c>
      <c r="C125" s="12" t="s">
        <v>243</v>
      </c>
      <c r="D125" s="12" t="s">
        <v>29</v>
      </c>
      <c r="E125" s="12" t="s">
        <v>257</v>
      </c>
      <c r="F125" s="12" t="s">
        <v>270</v>
      </c>
      <c r="G125" s="15" t="s">
        <v>271</v>
      </c>
      <c r="H125" s="13">
        <v>0</v>
      </c>
      <c r="I125" s="13">
        <v>1138470.33</v>
      </c>
      <c r="J125" s="13">
        <v>1138470.33</v>
      </c>
      <c r="K125" s="13">
        <v>0</v>
      </c>
      <c r="L125" s="13">
        <f t="shared" si="0"/>
        <v>0</v>
      </c>
      <c r="M125" s="2"/>
      <c r="N125" s="2"/>
      <c r="O125" s="2"/>
      <c r="P125" s="2"/>
      <c r="Q125" s="2"/>
      <c r="R125" s="2"/>
      <c r="S125" s="2"/>
      <c r="T125" s="2"/>
      <c r="U125" s="2"/>
      <c r="V125" s="2"/>
      <c r="W125" s="2"/>
      <c r="X125" s="2"/>
      <c r="Y125" s="2"/>
      <c r="Z125" s="2"/>
      <c r="AA125" s="2"/>
      <c r="AB125" s="2"/>
      <c r="AC125" s="2"/>
      <c r="AD125" s="2"/>
      <c r="AE125" s="2"/>
    </row>
    <row r="126" spans="1:31" ht="12.75" customHeight="1">
      <c r="A126" s="11"/>
      <c r="B126" s="11" t="s">
        <v>256</v>
      </c>
      <c r="C126" s="12" t="s">
        <v>243</v>
      </c>
      <c r="D126" s="12" t="s">
        <v>29</v>
      </c>
      <c r="E126" s="12" t="s">
        <v>257</v>
      </c>
      <c r="F126" s="12" t="s">
        <v>272</v>
      </c>
      <c r="G126" s="15" t="s">
        <v>273</v>
      </c>
      <c r="H126" s="13">
        <v>0</v>
      </c>
      <c r="I126" s="13">
        <v>2758579.75</v>
      </c>
      <c r="J126" s="13">
        <v>11271</v>
      </c>
      <c r="K126" s="13">
        <v>2747308.75</v>
      </c>
      <c r="L126" s="13">
        <f t="shared" si="0"/>
        <v>2747308.75</v>
      </c>
      <c r="M126" s="2"/>
      <c r="N126" s="2"/>
      <c r="O126" s="2"/>
      <c r="P126" s="2"/>
      <c r="Q126" s="2"/>
      <c r="R126" s="2"/>
      <c r="S126" s="2"/>
      <c r="T126" s="2"/>
      <c r="U126" s="2"/>
      <c r="V126" s="2"/>
      <c r="W126" s="2"/>
      <c r="X126" s="2"/>
      <c r="Y126" s="2"/>
      <c r="Z126" s="2"/>
      <c r="AA126" s="2"/>
      <c r="AB126" s="2"/>
      <c r="AC126" s="2"/>
      <c r="AD126" s="2"/>
      <c r="AE126" s="2"/>
    </row>
    <row r="127" spans="1:31" ht="12.75" customHeight="1">
      <c r="A127" s="11"/>
      <c r="B127" s="11" t="s">
        <v>256</v>
      </c>
      <c r="C127" s="12" t="s">
        <v>243</v>
      </c>
      <c r="D127" s="12" t="s">
        <v>29</v>
      </c>
      <c r="E127" s="12" t="s">
        <v>257</v>
      </c>
      <c r="F127" s="12" t="s">
        <v>274</v>
      </c>
      <c r="G127" s="15" t="s">
        <v>275</v>
      </c>
      <c r="H127" s="13">
        <v>0</v>
      </c>
      <c r="I127" s="13">
        <v>6569052.3399999999</v>
      </c>
      <c r="J127" s="13">
        <v>3127636.21</v>
      </c>
      <c r="K127" s="13">
        <v>3441416.13</v>
      </c>
      <c r="L127" s="13">
        <f t="shared" si="0"/>
        <v>3441416.13</v>
      </c>
      <c r="M127" s="2"/>
      <c r="N127" s="2"/>
      <c r="O127" s="2"/>
      <c r="P127" s="2"/>
      <c r="Q127" s="2"/>
      <c r="R127" s="2"/>
      <c r="S127" s="2"/>
      <c r="T127" s="2"/>
      <c r="U127" s="2"/>
      <c r="V127" s="2"/>
      <c r="W127" s="2"/>
      <c r="X127" s="2"/>
      <c r="Y127" s="2"/>
      <c r="Z127" s="2"/>
      <c r="AA127" s="2"/>
      <c r="AB127" s="2"/>
      <c r="AC127" s="2"/>
      <c r="AD127" s="2"/>
      <c r="AE127" s="2"/>
    </row>
    <row r="128" spans="1:31" ht="12.75" customHeight="1">
      <c r="A128" s="11"/>
      <c r="B128" s="11" t="s">
        <v>256</v>
      </c>
      <c r="C128" s="12" t="s">
        <v>243</v>
      </c>
      <c r="D128" s="12" t="s">
        <v>29</v>
      </c>
      <c r="E128" s="12" t="s">
        <v>257</v>
      </c>
      <c r="F128" s="12" t="s">
        <v>276</v>
      </c>
      <c r="G128" s="15" t="s">
        <v>277</v>
      </c>
      <c r="H128" s="13">
        <v>0</v>
      </c>
      <c r="I128" s="13">
        <v>776667.24</v>
      </c>
      <c r="J128" s="13">
        <v>0</v>
      </c>
      <c r="K128" s="13">
        <v>776667.24</v>
      </c>
      <c r="L128" s="13">
        <f t="shared" si="0"/>
        <v>776667.24</v>
      </c>
      <c r="M128" s="2"/>
      <c r="N128" s="2"/>
      <c r="O128" s="2"/>
      <c r="P128" s="2"/>
      <c r="Q128" s="2"/>
      <c r="R128" s="2"/>
      <c r="S128" s="2"/>
      <c r="T128" s="2"/>
      <c r="U128" s="2"/>
      <c r="V128" s="2"/>
      <c r="W128" s="2"/>
      <c r="X128" s="2"/>
      <c r="Y128" s="2"/>
      <c r="Z128" s="2"/>
      <c r="AA128" s="2"/>
      <c r="AB128" s="2"/>
      <c r="AC128" s="2"/>
      <c r="AD128" s="2"/>
      <c r="AE128" s="2"/>
    </row>
    <row r="129" spans="1:31" ht="12.75" customHeight="1">
      <c r="A129" s="11"/>
      <c r="B129" s="11" t="s">
        <v>256</v>
      </c>
      <c r="C129" s="12" t="s">
        <v>243</v>
      </c>
      <c r="D129" s="12" t="s">
        <v>29</v>
      </c>
      <c r="E129" s="12" t="s">
        <v>257</v>
      </c>
      <c r="F129" s="12" t="s">
        <v>278</v>
      </c>
      <c r="G129" s="15" t="s">
        <v>279</v>
      </c>
      <c r="H129" s="13">
        <v>0</v>
      </c>
      <c r="I129" s="13">
        <v>899309.27</v>
      </c>
      <c r="J129" s="13">
        <v>0</v>
      </c>
      <c r="K129" s="13">
        <v>899309.27</v>
      </c>
      <c r="L129" s="13">
        <f t="shared" si="0"/>
        <v>899309.27</v>
      </c>
      <c r="M129" s="2"/>
      <c r="N129" s="2"/>
      <c r="O129" s="2"/>
      <c r="P129" s="2"/>
      <c r="Q129" s="2"/>
      <c r="R129" s="2"/>
      <c r="S129" s="2"/>
      <c r="T129" s="2"/>
      <c r="U129" s="2"/>
      <c r="V129" s="2"/>
      <c r="W129" s="2"/>
      <c r="X129" s="2"/>
      <c r="Y129" s="2"/>
      <c r="Z129" s="2"/>
      <c r="AA129" s="2"/>
      <c r="AB129" s="2"/>
      <c r="AC129" s="2"/>
      <c r="AD129" s="2"/>
      <c r="AE129" s="2"/>
    </row>
    <row r="130" spans="1:31" ht="12.75" customHeight="1">
      <c r="A130" s="11"/>
      <c r="B130" s="11" t="s">
        <v>256</v>
      </c>
      <c r="C130" s="12" t="s">
        <v>243</v>
      </c>
      <c r="D130" s="12" t="s">
        <v>29</v>
      </c>
      <c r="E130" s="12" t="s">
        <v>257</v>
      </c>
      <c r="F130" s="12" t="s">
        <v>280</v>
      </c>
      <c r="G130" s="15" t="s">
        <v>281</v>
      </c>
      <c r="H130" s="13">
        <v>0</v>
      </c>
      <c r="I130" s="13">
        <v>980466.83</v>
      </c>
      <c r="J130" s="13">
        <v>4766.29</v>
      </c>
      <c r="K130" s="13">
        <v>975700.54</v>
      </c>
      <c r="L130" s="13">
        <f t="shared" si="0"/>
        <v>975700.54</v>
      </c>
      <c r="M130" s="2"/>
      <c r="N130" s="2"/>
      <c r="O130" s="2"/>
      <c r="P130" s="2"/>
      <c r="Q130" s="2"/>
      <c r="R130" s="2"/>
      <c r="S130" s="2"/>
      <c r="T130" s="2"/>
      <c r="U130" s="2"/>
      <c r="V130" s="2"/>
      <c r="W130" s="2"/>
      <c r="X130" s="2"/>
      <c r="Y130" s="2"/>
      <c r="Z130" s="2"/>
      <c r="AA130" s="2"/>
      <c r="AB130" s="2"/>
      <c r="AC130" s="2"/>
      <c r="AD130" s="2"/>
      <c r="AE130" s="2"/>
    </row>
    <row r="131" spans="1:31" ht="12.75" customHeight="1">
      <c r="A131" s="11"/>
      <c r="B131" s="11" t="s">
        <v>256</v>
      </c>
      <c r="C131" s="12" t="s">
        <v>243</v>
      </c>
      <c r="D131" s="12" t="s">
        <v>29</v>
      </c>
      <c r="E131" s="12" t="s">
        <v>257</v>
      </c>
      <c r="F131" s="12" t="s">
        <v>282</v>
      </c>
      <c r="G131" s="15" t="s">
        <v>283</v>
      </c>
      <c r="H131" s="13">
        <v>0</v>
      </c>
      <c r="I131" s="13">
        <v>2706047.12</v>
      </c>
      <c r="J131" s="13">
        <v>0</v>
      </c>
      <c r="K131" s="13">
        <v>2706047.12</v>
      </c>
      <c r="L131" s="13">
        <f t="shared" si="0"/>
        <v>2706047.12</v>
      </c>
      <c r="M131" s="2"/>
      <c r="N131" s="2"/>
      <c r="O131" s="2"/>
      <c r="P131" s="2"/>
      <c r="Q131" s="2"/>
      <c r="R131" s="2"/>
      <c r="S131" s="2"/>
      <c r="T131" s="2"/>
      <c r="U131" s="2"/>
      <c r="V131" s="2"/>
      <c r="W131" s="2"/>
      <c r="X131" s="2"/>
      <c r="Y131" s="2"/>
      <c r="Z131" s="2"/>
      <c r="AA131" s="2"/>
      <c r="AB131" s="2"/>
      <c r="AC131" s="2"/>
      <c r="AD131" s="2"/>
      <c r="AE131" s="2"/>
    </row>
    <row r="132" spans="1:31" ht="12.75" customHeight="1">
      <c r="A132" s="11"/>
      <c r="B132" s="11" t="s">
        <v>256</v>
      </c>
      <c r="C132" s="12" t="s">
        <v>243</v>
      </c>
      <c r="D132" s="12" t="s">
        <v>29</v>
      </c>
      <c r="E132" s="12" t="s">
        <v>257</v>
      </c>
      <c r="F132" s="12" t="s">
        <v>284</v>
      </c>
      <c r="G132" s="15" t="s">
        <v>285</v>
      </c>
      <c r="H132" s="13">
        <v>0</v>
      </c>
      <c r="I132" s="13">
        <v>196551.53</v>
      </c>
      <c r="J132" s="13">
        <v>0</v>
      </c>
      <c r="K132" s="13">
        <v>196551.53</v>
      </c>
      <c r="L132" s="13">
        <f t="shared" si="0"/>
        <v>196551.53</v>
      </c>
      <c r="M132" s="2"/>
      <c r="N132" s="2"/>
      <c r="O132" s="2"/>
      <c r="P132" s="2"/>
      <c r="Q132" s="2"/>
      <c r="R132" s="2"/>
      <c r="S132" s="2"/>
      <c r="T132" s="2"/>
      <c r="U132" s="2"/>
      <c r="V132" s="2"/>
      <c r="W132" s="2"/>
      <c r="X132" s="2"/>
      <c r="Y132" s="2"/>
      <c r="Z132" s="2"/>
      <c r="AA132" s="2"/>
      <c r="AB132" s="2"/>
      <c r="AC132" s="2"/>
      <c r="AD132" s="2"/>
      <c r="AE132" s="2"/>
    </row>
    <row r="133" spans="1:31" ht="12.75" customHeight="1">
      <c r="A133" s="11"/>
      <c r="B133" s="11" t="s">
        <v>256</v>
      </c>
      <c r="C133" s="12" t="s">
        <v>243</v>
      </c>
      <c r="D133" s="12" t="s">
        <v>29</v>
      </c>
      <c r="E133" s="12" t="s">
        <v>257</v>
      </c>
      <c r="F133" s="12" t="s">
        <v>286</v>
      </c>
      <c r="G133" s="15" t="s">
        <v>287</v>
      </c>
      <c r="H133" s="13">
        <v>0</v>
      </c>
      <c r="I133" s="13">
        <v>138231</v>
      </c>
      <c r="J133" s="13">
        <v>0</v>
      </c>
      <c r="K133" s="13">
        <v>138231</v>
      </c>
      <c r="L133" s="13">
        <f t="shared" si="0"/>
        <v>138231</v>
      </c>
      <c r="M133" s="2"/>
      <c r="N133" s="2"/>
      <c r="O133" s="2"/>
      <c r="P133" s="2"/>
      <c r="Q133" s="2"/>
      <c r="R133" s="2"/>
      <c r="S133" s="2"/>
      <c r="T133" s="2"/>
      <c r="U133" s="2"/>
      <c r="V133" s="2"/>
      <c r="W133" s="2"/>
      <c r="X133" s="2"/>
      <c r="Y133" s="2"/>
      <c r="Z133" s="2"/>
      <c r="AA133" s="2"/>
      <c r="AB133" s="2"/>
      <c r="AC133" s="2"/>
      <c r="AD133" s="2"/>
      <c r="AE133" s="2"/>
    </row>
    <row r="134" spans="1:31" ht="12.75" customHeight="1">
      <c r="A134" s="11"/>
      <c r="B134" s="11" t="s">
        <v>288</v>
      </c>
      <c r="C134" s="12" t="s">
        <v>243</v>
      </c>
      <c r="D134" s="12" t="s">
        <v>29</v>
      </c>
      <c r="E134" s="12" t="s">
        <v>289</v>
      </c>
      <c r="F134" s="12" t="s">
        <v>290</v>
      </c>
      <c r="G134" s="15" t="s">
        <v>289</v>
      </c>
      <c r="H134" s="13">
        <v>0</v>
      </c>
      <c r="I134" s="13">
        <v>10694469.859999999</v>
      </c>
      <c r="J134" s="13">
        <v>8039</v>
      </c>
      <c r="K134" s="13">
        <v>10686430.859999999</v>
      </c>
      <c r="L134" s="13">
        <f t="shared" si="0"/>
        <v>10686430.859999999</v>
      </c>
      <c r="M134" s="2"/>
      <c r="N134" s="2"/>
      <c r="O134" s="2"/>
      <c r="P134" s="2"/>
      <c r="Q134" s="2"/>
      <c r="R134" s="2"/>
      <c r="S134" s="2"/>
      <c r="T134" s="2"/>
      <c r="U134" s="2"/>
      <c r="V134" s="2"/>
      <c r="W134" s="2"/>
      <c r="X134" s="2"/>
      <c r="Y134" s="2"/>
      <c r="Z134" s="2"/>
      <c r="AA134" s="2"/>
      <c r="AB134" s="2"/>
      <c r="AC134" s="2"/>
      <c r="AD134" s="2"/>
      <c r="AE134" s="2"/>
    </row>
    <row r="135" spans="1:31" ht="12.75" customHeight="1">
      <c r="A135" s="11"/>
      <c r="B135" s="11" t="s">
        <v>288</v>
      </c>
      <c r="C135" s="12" t="s">
        <v>243</v>
      </c>
      <c r="D135" s="12" t="s">
        <v>29</v>
      </c>
      <c r="E135" s="12" t="s">
        <v>291</v>
      </c>
      <c r="F135" s="12" t="s">
        <v>292</v>
      </c>
      <c r="G135" s="15" t="s">
        <v>291</v>
      </c>
      <c r="H135" s="13">
        <v>0</v>
      </c>
      <c r="I135" s="13">
        <v>377879.75</v>
      </c>
      <c r="J135" s="13">
        <v>0</v>
      </c>
      <c r="K135" s="13">
        <v>377879.75</v>
      </c>
      <c r="L135" s="13">
        <f t="shared" si="0"/>
        <v>377879.75</v>
      </c>
      <c r="M135" s="2"/>
      <c r="N135" s="2"/>
      <c r="O135" s="2"/>
      <c r="P135" s="2"/>
      <c r="Q135" s="2"/>
      <c r="R135" s="2"/>
      <c r="S135" s="2"/>
      <c r="T135" s="2"/>
      <c r="U135" s="2"/>
      <c r="V135" s="2"/>
      <c r="W135" s="2"/>
      <c r="X135" s="2"/>
      <c r="Y135" s="2"/>
      <c r="Z135" s="2"/>
      <c r="AA135" s="2"/>
      <c r="AB135" s="2"/>
      <c r="AC135" s="2"/>
      <c r="AD135" s="2"/>
      <c r="AE135" s="2"/>
    </row>
    <row r="136" spans="1:31" ht="12.75" customHeight="1">
      <c r="A136" s="11"/>
      <c r="B136" s="11" t="s">
        <v>288</v>
      </c>
      <c r="C136" s="12" t="s">
        <v>243</v>
      </c>
      <c r="D136" s="12" t="s">
        <v>29</v>
      </c>
      <c r="E136" s="12" t="s">
        <v>293</v>
      </c>
      <c r="F136" s="12" t="s">
        <v>294</v>
      </c>
      <c r="G136" s="15" t="s">
        <v>293</v>
      </c>
      <c r="H136" s="13">
        <v>0</v>
      </c>
      <c r="I136" s="13">
        <v>94470.07</v>
      </c>
      <c r="J136" s="13">
        <v>0</v>
      </c>
      <c r="K136" s="13">
        <v>94470.07</v>
      </c>
      <c r="L136" s="13">
        <f t="shared" si="0"/>
        <v>94470.07</v>
      </c>
      <c r="M136" s="2"/>
      <c r="N136" s="2"/>
      <c r="O136" s="2"/>
      <c r="P136" s="2"/>
      <c r="Q136" s="2"/>
      <c r="R136" s="2"/>
      <c r="S136" s="2"/>
      <c r="T136" s="2"/>
      <c r="U136" s="2"/>
      <c r="V136" s="2"/>
      <c r="W136" s="2"/>
      <c r="X136" s="2"/>
      <c r="Y136" s="2"/>
      <c r="Z136" s="2"/>
      <c r="AA136" s="2"/>
      <c r="AB136" s="2"/>
      <c r="AC136" s="2"/>
      <c r="AD136" s="2"/>
      <c r="AE136" s="2"/>
    </row>
    <row r="137" spans="1:31" ht="12.75" customHeight="1">
      <c r="A137" s="11"/>
      <c r="B137" s="11" t="s">
        <v>288</v>
      </c>
      <c r="C137" s="12" t="s">
        <v>243</v>
      </c>
      <c r="D137" s="12" t="s">
        <v>29</v>
      </c>
      <c r="E137" s="12" t="s">
        <v>295</v>
      </c>
      <c r="F137" s="12" t="s">
        <v>296</v>
      </c>
      <c r="G137" s="15" t="s">
        <v>295</v>
      </c>
      <c r="H137" s="13">
        <v>0</v>
      </c>
      <c r="I137" s="13">
        <v>1805855.03</v>
      </c>
      <c r="J137" s="13">
        <v>0</v>
      </c>
      <c r="K137" s="13">
        <v>1805855.03</v>
      </c>
      <c r="L137" s="13">
        <f t="shared" si="0"/>
        <v>1805855.03</v>
      </c>
      <c r="M137" s="2"/>
      <c r="N137" s="2"/>
      <c r="O137" s="2"/>
      <c r="P137" s="2"/>
      <c r="Q137" s="2"/>
      <c r="R137" s="2"/>
      <c r="S137" s="2"/>
      <c r="T137" s="2"/>
      <c r="U137" s="2"/>
      <c r="V137" s="2"/>
      <c r="W137" s="2"/>
      <c r="X137" s="2"/>
      <c r="Y137" s="2"/>
      <c r="Z137" s="2"/>
      <c r="AA137" s="2"/>
      <c r="AB137" s="2"/>
      <c r="AC137" s="2"/>
      <c r="AD137" s="2"/>
      <c r="AE137" s="2"/>
    </row>
    <row r="138" spans="1:31" ht="12.75" customHeight="1">
      <c r="A138" s="11"/>
      <c r="B138" s="11" t="s">
        <v>288</v>
      </c>
      <c r="C138" s="12" t="s">
        <v>243</v>
      </c>
      <c r="D138" s="12" t="s">
        <v>29</v>
      </c>
      <c r="E138" s="12" t="s">
        <v>297</v>
      </c>
      <c r="F138" s="12" t="s">
        <v>298</v>
      </c>
      <c r="G138" s="15" t="s">
        <v>297</v>
      </c>
      <c r="H138" s="13">
        <v>0</v>
      </c>
      <c r="I138" s="13">
        <v>799178.43</v>
      </c>
      <c r="J138" s="13">
        <v>0</v>
      </c>
      <c r="K138" s="13">
        <v>799178.43</v>
      </c>
      <c r="L138" s="13">
        <f t="shared" si="0"/>
        <v>799178.43</v>
      </c>
      <c r="M138" s="2"/>
      <c r="N138" s="2"/>
      <c r="O138" s="2"/>
      <c r="P138" s="2"/>
      <c r="Q138" s="2"/>
      <c r="R138" s="2"/>
      <c r="S138" s="2"/>
      <c r="T138" s="2"/>
      <c r="U138" s="2"/>
      <c r="V138" s="2"/>
      <c r="W138" s="2"/>
      <c r="X138" s="2"/>
      <c r="Y138" s="2"/>
      <c r="Z138" s="2"/>
      <c r="AA138" s="2"/>
      <c r="AB138" s="2"/>
      <c r="AC138" s="2"/>
      <c r="AD138" s="2"/>
      <c r="AE138" s="2"/>
    </row>
    <row r="139" spans="1:31" ht="12.75" customHeight="1">
      <c r="A139" s="11"/>
      <c r="B139" s="11" t="s">
        <v>288</v>
      </c>
      <c r="C139" s="12" t="s">
        <v>243</v>
      </c>
      <c r="D139" s="12" t="s">
        <v>29</v>
      </c>
      <c r="E139" s="12" t="s">
        <v>299</v>
      </c>
      <c r="F139" s="12" t="s">
        <v>300</v>
      </c>
      <c r="G139" s="15" t="s">
        <v>301</v>
      </c>
      <c r="H139" s="13">
        <v>0</v>
      </c>
      <c r="I139" s="13">
        <v>329826.65999999997</v>
      </c>
      <c r="J139" s="13">
        <v>0</v>
      </c>
      <c r="K139" s="13">
        <v>329826.65999999997</v>
      </c>
      <c r="L139" s="13">
        <f t="shared" si="0"/>
        <v>329826.65999999997</v>
      </c>
      <c r="M139" s="2"/>
      <c r="N139" s="2"/>
      <c r="O139" s="2"/>
      <c r="P139" s="2"/>
      <c r="Q139" s="2"/>
      <c r="R139" s="2"/>
      <c r="S139" s="2"/>
      <c r="T139" s="2"/>
      <c r="U139" s="2"/>
      <c r="V139" s="2"/>
      <c r="W139" s="2"/>
      <c r="X139" s="2"/>
      <c r="Y139" s="2"/>
      <c r="Z139" s="2"/>
      <c r="AA139" s="2"/>
      <c r="AB139" s="2"/>
      <c r="AC139" s="2"/>
      <c r="AD139" s="2"/>
      <c r="AE139" s="2"/>
    </row>
    <row r="140" spans="1:31" ht="12.75" customHeight="1">
      <c r="A140" s="11"/>
      <c r="B140" s="11" t="s">
        <v>288</v>
      </c>
      <c r="C140" s="12" t="s">
        <v>243</v>
      </c>
      <c r="D140" s="12" t="s">
        <v>29</v>
      </c>
      <c r="E140" s="12" t="s">
        <v>299</v>
      </c>
      <c r="F140" s="12" t="s">
        <v>302</v>
      </c>
      <c r="G140" s="15" t="s">
        <v>303</v>
      </c>
      <c r="H140" s="13">
        <v>0</v>
      </c>
      <c r="I140" s="13">
        <v>10565</v>
      </c>
      <c r="J140" s="13">
        <v>0</v>
      </c>
      <c r="K140" s="13">
        <v>10565</v>
      </c>
      <c r="L140" s="13">
        <f t="shared" si="0"/>
        <v>10565</v>
      </c>
      <c r="M140" s="2"/>
      <c r="N140" s="2"/>
      <c r="O140" s="2"/>
      <c r="P140" s="2"/>
      <c r="Q140" s="2"/>
      <c r="R140" s="2"/>
      <c r="S140" s="2"/>
      <c r="T140" s="2"/>
      <c r="U140" s="2"/>
      <c r="V140" s="2"/>
      <c r="W140" s="2"/>
      <c r="X140" s="2"/>
      <c r="Y140" s="2"/>
      <c r="Z140" s="2"/>
      <c r="AA140" s="2"/>
      <c r="AB140" s="2"/>
      <c r="AC140" s="2"/>
      <c r="AD140" s="2"/>
      <c r="AE140" s="2"/>
    </row>
    <row r="141" spans="1:31" ht="12.75" customHeight="1">
      <c r="A141" s="11"/>
      <c r="B141" s="11" t="s">
        <v>288</v>
      </c>
      <c r="C141" s="12" t="s">
        <v>243</v>
      </c>
      <c r="D141" s="12" t="s">
        <v>29</v>
      </c>
      <c r="E141" s="12" t="s">
        <v>299</v>
      </c>
      <c r="F141" s="12" t="s">
        <v>304</v>
      </c>
      <c r="G141" s="15" t="s">
        <v>305</v>
      </c>
      <c r="H141" s="13">
        <v>0</v>
      </c>
      <c r="I141" s="13">
        <v>374849.31</v>
      </c>
      <c r="J141" s="13">
        <v>0</v>
      </c>
      <c r="K141" s="13">
        <v>374849.31</v>
      </c>
      <c r="L141" s="13">
        <f t="shared" si="0"/>
        <v>374849.31</v>
      </c>
      <c r="M141" s="2"/>
      <c r="N141" s="2"/>
      <c r="O141" s="2"/>
      <c r="P141" s="2"/>
      <c r="Q141" s="2"/>
      <c r="R141" s="2"/>
      <c r="S141" s="2"/>
      <c r="T141" s="2"/>
      <c r="U141" s="2"/>
      <c r="V141" s="2"/>
      <c r="W141" s="2"/>
      <c r="X141" s="2"/>
      <c r="Y141" s="2"/>
      <c r="Z141" s="2"/>
      <c r="AA141" s="2"/>
      <c r="AB141" s="2"/>
      <c r="AC141" s="2"/>
      <c r="AD141" s="2"/>
      <c r="AE141" s="2"/>
    </row>
    <row r="142" spans="1:31" ht="12.75" customHeight="1">
      <c r="A142" s="11"/>
      <c r="B142" s="11" t="s">
        <v>288</v>
      </c>
      <c r="C142" s="12" t="s">
        <v>243</v>
      </c>
      <c r="D142" s="12" t="s">
        <v>29</v>
      </c>
      <c r="E142" s="12" t="s">
        <v>299</v>
      </c>
      <c r="F142" s="12" t="s">
        <v>306</v>
      </c>
      <c r="G142" s="15" t="s">
        <v>307</v>
      </c>
      <c r="H142" s="13">
        <v>0</v>
      </c>
      <c r="I142" s="13">
        <v>227428.33</v>
      </c>
      <c r="J142" s="13">
        <v>0</v>
      </c>
      <c r="K142" s="13">
        <v>227428.33</v>
      </c>
      <c r="L142" s="13">
        <f t="shared" si="0"/>
        <v>227428.33</v>
      </c>
      <c r="M142" s="2"/>
      <c r="N142" s="2"/>
      <c r="O142" s="2"/>
      <c r="P142" s="2"/>
      <c r="Q142" s="2"/>
      <c r="R142" s="2"/>
      <c r="S142" s="2"/>
      <c r="T142" s="2"/>
      <c r="U142" s="2"/>
      <c r="V142" s="2"/>
      <c r="W142" s="2"/>
      <c r="X142" s="2"/>
      <c r="Y142" s="2"/>
      <c r="Z142" s="2"/>
      <c r="AA142" s="2"/>
      <c r="AB142" s="2"/>
      <c r="AC142" s="2"/>
      <c r="AD142" s="2"/>
      <c r="AE142" s="2"/>
    </row>
    <row r="143" spans="1:31" ht="12.75" customHeight="1">
      <c r="A143" s="11"/>
      <c r="B143" s="11" t="s">
        <v>288</v>
      </c>
      <c r="C143" s="12" t="s">
        <v>243</v>
      </c>
      <c r="D143" s="12" t="s">
        <v>29</v>
      </c>
      <c r="E143" s="12" t="s">
        <v>308</v>
      </c>
      <c r="F143" s="12" t="s">
        <v>309</v>
      </c>
      <c r="G143" s="15" t="s">
        <v>310</v>
      </c>
      <c r="H143" s="13">
        <v>0</v>
      </c>
      <c r="I143" s="13">
        <v>578484.97</v>
      </c>
      <c r="J143" s="13">
        <v>0</v>
      </c>
      <c r="K143" s="13">
        <v>578484.97</v>
      </c>
      <c r="L143" s="13">
        <f t="shared" si="0"/>
        <v>578484.97</v>
      </c>
      <c r="M143" s="2"/>
      <c r="N143" s="2"/>
      <c r="O143" s="2"/>
      <c r="P143" s="2"/>
      <c r="Q143" s="2"/>
      <c r="R143" s="2"/>
      <c r="S143" s="2"/>
      <c r="T143" s="2"/>
      <c r="U143" s="2"/>
      <c r="V143" s="2"/>
      <c r="W143" s="2"/>
      <c r="X143" s="2"/>
      <c r="Y143" s="2"/>
      <c r="Z143" s="2"/>
      <c r="AA143" s="2"/>
      <c r="AB143" s="2"/>
      <c r="AC143" s="2"/>
      <c r="AD143" s="2"/>
      <c r="AE143" s="2"/>
    </row>
    <row r="144" spans="1:31" ht="12.75" customHeight="1">
      <c r="A144" s="11"/>
      <c r="B144" s="11" t="s">
        <v>288</v>
      </c>
      <c r="C144" s="12" t="s">
        <v>243</v>
      </c>
      <c r="D144" s="12" t="s">
        <v>29</v>
      </c>
      <c r="E144" s="12" t="s">
        <v>311</v>
      </c>
      <c r="F144" s="12" t="s">
        <v>312</v>
      </c>
      <c r="G144" s="15" t="s">
        <v>313</v>
      </c>
      <c r="H144" s="13">
        <v>0</v>
      </c>
      <c r="I144" s="13">
        <v>397831.23</v>
      </c>
      <c r="J144" s="13">
        <v>0</v>
      </c>
      <c r="K144" s="13">
        <v>397831.23</v>
      </c>
      <c r="L144" s="13">
        <f t="shared" si="0"/>
        <v>397831.23</v>
      </c>
      <c r="M144" s="2"/>
      <c r="N144" s="2"/>
      <c r="O144" s="2"/>
      <c r="P144" s="2"/>
      <c r="Q144" s="2"/>
      <c r="R144" s="2"/>
      <c r="S144" s="2"/>
      <c r="T144" s="2"/>
      <c r="U144" s="2"/>
      <c r="V144" s="2"/>
      <c r="W144" s="2"/>
      <c r="X144" s="2"/>
      <c r="Y144" s="2"/>
      <c r="Z144" s="2"/>
      <c r="AA144" s="2"/>
      <c r="AB144" s="2"/>
      <c r="AC144" s="2"/>
      <c r="AD144" s="2"/>
      <c r="AE144" s="2"/>
    </row>
    <row r="145" spans="1:31" ht="12.75" customHeight="1">
      <c r="A145" s="11"/>
      <c r="B145" s="11" t="s">
        <v>288</v>
      </c>
      <c r="C145" s="12" t="s">
        <v>243</v>
      </c>
      <c r="D145" s="12" t="s">
        <v>29</v>
      </c>
      <c r="E145" s="12" t="s">
        <v>314</v>
      </c>
      <c r="F145" s="12" t="s">
        <v>315</v>
      </c>
      <c r="G145" s="15" t="s">
        <v>316</v>
      </c>
      <c r="H145" s="13">
        <v>0</v>
      </c>
      <c r="I145" s="13">
        <v>583299.73</v>
      </c>
      <c r="J145" s="13">
        <v>0</v>
      </c>
      <c r="K145" s="13">
        <v>583299.73</v>
      </c>
      <c r="L145" s="13">
        <f t="shared" si="0"/>
        <v>583299.73</v>
      </c>
      <c r="M145" s="2"/>
      <c r="N145" s="2"/>
      <c r="O145" s="2"/>
      <c r="P145" s="2"/>
      <c r="Q145" s="2"/>
      <c r="R145" s="2"/>
      <c r="S145" s="2"/>
      <c r="T145" s="2"/>
      <c r="U145" s="2"/>
      <c r="V145" s="2"/>
      <c r="W145" s="2"/>
      <c r="X145" s="2"/>
      <c r="Y145" s="2"/>
      <c r="Z145" s="2"/>
      <c r="AA145" s="2"/>
      <c r="AB145" s="2"/>
      <c r="AC145" s="2"/>
      <c r="AD145" s="2"/>
      <c r="AE145" s="2"/>
    </row>
    <row r="146" spans="1:31" ht="12.75" customHeight="1">
      <c r="A146" s="11"/>
      <c r="B146" s="11" t="s">
        <v>288</v>
      </c>
      <c r="C146" s="12" t="s">
        <v>243</v>
      </c>
      <c r="D146" s="12" t="s">
        <v>29</v>
      </c>
      <c r="E146" s="12" t="s">
        <v>317</v>
      </c>
      <c r="F146" s="12" t="s">
        <v>318</v>
      </c>
      <c r="G146" s="15" t="s">
        <v>319</v>
      </c>
      <c r="H146" s="13">
        <v>0</v>
      </c>
      <c r="I146" s="13">
        <v>406601.97</v>
      </c>
      <c r="J146" s="13">
        <v>0</v>
      </c>
      <c r="K146" s="13">
        <v>406601.97</v>
      </c>
      <c r="L146" s="13">
        <f t="shared" si="0"/>
        <v>406601.97</v>
      </c>
      <c r="M146" s="2"/>
      <c r="N146" s="2"/>
      <c r="O146" s="2"/>
      <c r="P146" s="2"/>
      <c r="Q146" s="2"/>
      <c r="R146" s="2"/>
      <c r="S146" s="2"/>
      <c r="T146" s="2"/>
      <c r="U146" s="2"/>
      <c r="V146" s="2"/>
      <c r="W146" s="2"/>
      <c r="X146" s="2"/>
      <c r="Y146" s="2"/>
      <c r="Z146" s="2"/>
      <c r="AA146" s="2"/>
      <c r="AB146" s="2"/>
      <c r="AC146" s="2"/>
      <c r="AD146" s="2"/>
      <c r="AE146" s="2"/>
    </row>
    <row r="147" spans="1:31" ht="12.75" customHeight="1">
      <c r="A147" s="11"/>
      <c r="B147" s="11" t="s">
        <v>288</v>
      </c>
      <c r="C147" s="12" t="s">
        <v>243</v>
      </c>
      <c r="D147" s="12" t="s">
        <v>29</v>
      </c>
      <c r="E147" s="12" t="s">
        <v>289</v>
      </c>
      <c r="F147" s="12" t="s">
        <v>320</v>
      </c>
      <c r="G147" s="15" t="s">
        <v>321</v>
      </c>
      <c r="H147" s="13">
        <v>0</v>
      </c>
      <c r="I147" s="13">
        <v>309636.8</v>
      </c>
      <c r="J147" s="13">
        <v>0</v>
      </c>
      <c r="K147" s="13">
        <v>309636.8</v>
      </c>
      <c r="L147" s="13">
        <f t="shared" si="0"/>
        <v>309636.8</v>
      </c>
      <c r="M147" s="2"/>
      <c r="N147" s="2"/>
      <c r="O147" s="2"/>
      <c r="P147" s="2"/>
      <c r="Q147" s="2"/>
      <c r="R147" s="2"/>
      <c r="S147" s="2"/>
      <c r="T147" s="2"/>
      <c r="U147" s="2"/>
      <c r="V147" s="2"/>
      <c r="W147" s="2"/>
      <c r="X147" s="2"/>
      <c r="Y147" s="2"/>
      <c r="Z147" s="2"/>
      <c r="AA147" s="2"/>
      <c r="AB147" s="2"/>
      <c r="AC147" s="2"/>
      <c r="AD147" s="2"/>
      <c r="AE147" s="2"/>
    </row>
    <row r="148" spans="1:31" ht="12.75" customHeight="1">
      <c r="A148" s="11"/>
      <c r="B148" s="11" t="s">
        <v>288</v>
      </c>
      <c r="C148" s="12" t="s">
        <v>243</v>
      </c>
      <c r="D148" s="12" t="s">
        <v>29</v>
      </c>
      <c r="E148" s="12" t="s">
        <v>299</v>
      </c>
      <c r="F148" s="12" t="s">
        <v>322</v>
      </c>
      <c r="G148" s="15" t="s">
        <v>323</v>
      </c>
      <c r="H148" s="13">
        <v>0</v>
      </c>
      <c r="I148" s="13">
        <v>135200.53</v>
      </c>
      <c r="J148" s="13">
        <v>0</v>
      </c>
      <c r="K148" s="13">
        <v>135200.53</v>
      </c>
      <c r="L148" s="13">
        <f t="shared" si="0"/>
        <v>135200.53</v>
      </c>
      <c r="M148" s="2"/>
      <c r="N148" s="2"/>
      <c r="O148" s="2"/>
      <c r="P148" s="2"/>
      <c r="Q148" s="2"/>
      <c r="R148" s="2"/>
      <c r="S148" s="2"/>
      <c r="T148" s="2"/>
      <c r="U148" s="2"/>
      <c r="V148" s="2"/>
      <c r="W148" s="2"/>
      <c r="X148" s="2"/>
      <c r="Y148" s="2"/>
      <c r="Z148" s="2"/>
      <c r="AA148" s="2"/>
      <c r="AB148" s="2"/>
      <c r="AC148" s="2"/>
      <c r="AD148" s="2"/>
      <c r="AE148" s="2"/>
    </row>
    <row r="149" spans="1:31" ht="12.75" customHeight="1">
      <c r="A149" s="11"/>
      <c r="B149" s="11" t="s">
        <v>288</v>
      </c>
      <c r="C149" s="12" t="s">
        <v>243</v>
      </c>
      <c r="D149" s="12" t="s">
        <v>29</v>
      </c>
      <c r="E149" s="12" t="s">
        <v>324</v>
      </c>
      <c r="F149" s="12" t="s">
        <v>325</v>
      </c>
      <c r="G149" s="15" t="s">
        <v>326</v>
      </c>
      <c r="H149" s="13">
        <v>0</v>
      </c>
      <c r="I149" s="13">
        <v>3448.28</v>
      </c>
      <c r="J149" s="13">
        <v>0</v>
      </c>
      <c r="K149" s="13">
        <v>3448.28</v>
      </c>
      <c r="L149" s="13">
        <f t="shared" si="0"/>
        <v>3448.28</v>
      </c>
      <c r="M149" s="2"/>
      <c r="N149" s="2"/>
      <c r="O149" s="2"/>
      <c r="P149" s="2"/>
      <c r="Q149" s="2"/>
      <c r="R149" s="2"/>
      <c r="S149" s="2"/>
      <c r="T149" s="2"/>
      <c r="U149" s="2"/>
      <c r="V149" s="2"/>
      <c r="W149" s="2"/>
      <c r="X149" s="2"/>
      <c r="Y149" s="2"/>
      <c r="Z149" s="2"/>
      <c r="AA149" s="2"/>
      <c r="AB149" s="2"/>
      <c r="AC149" s="2"/>
      <c r="AD149" s="2"/>
      <c r="AE149" s="2"/>
    </row>
    <row r="150" spans="1:31" ht="12.75" customHeight="1">
      <c r="A150" s="11"/>
      <c r="B150" s="11" t="s">
        <v>288</v>
      </c>
      <c r="C150" s="12" t="s">
        <v>243</v>
      </c>
      <c r="D150" s="12" t="s">
        <v>29</v>
      </c>
      <c r="E150" s="12" t="s">
        <v>299</v>
      </c>
      <c r="F150" s="12" t="s">
        <v>327</v>
      </c>
      <c r="G150" s="15" t="s">
        <v>328</v>
      </c>
      <c r="H150" s="13">
        <v>0</v>
      </c>
      <c r="I150" s="13">
        <v>1388488.74</v>
      </c>
      <c r="J150" s="13">
        <v>7354</v>
      </c>
      <c r="K150" s="13">
        <v>1381134.74</v>
      </c>
      <c r="L150" s="13">
        <f t="shared" si="0"/>
        <v>1381134.74</v>
      </c>
      <c r="M150" s="2"/>
      <c r="N150" s="2"/>
      <c r="O150" s="2"/>
      <c r="P150" s="2"/>
      <c r="Q150" s="2"/>
      <c r="R150" s="2"/>
      <c r="S150" s="2"/>
      <c r="T150" s="2"/>
      <c r="U150" s="2"/>
      <c r="V150" s="2"/>
      <c r="W150" s="2"/>
      <c r="X150" s="2"/>
      <c r="Y150" s="2"/>
      <c r="Z150" s="2"/>
      <c r="AA150" s="2"/>
      <c r="AB150" s="2"/>
      <c r="AC150" s="2"/>
      <c r="AD150" s="2"/>
      <c r="AE150" s="2"/>
    </row>
    <row r="151" spans="1:31" ht="12.75" customHeight="1">
      <c r="A151" s="11"/>
      <c r="B151" s="11" t="s">
        <v>288</v>
      </c>
      <c r="C151" s="12" t="s">
        <v>243</v>
      </c>
      <c r="D151" s="12" t="s">
        <v>29</v>
      </c>
      <c r="E151" s="12" t="s">
        <v>299</v>
      </c>
      <c r="F151" s="12" t="s">
        <v>329</v>
      </c>
      <c r="G151" s="15" t="s">
        <v>330</v>
      </c>
      <c r="H151" s="13">
        <v>0</v>
      </c>
      <c r="I151" s="13">
        <v>1006611.71</v>
      </c>
      <c r="J151" s="13">
        <v>0</v>
      </c>
      <c r="K151" s="13">
        <v>1006611.71</v>
      </c>
      <c r="L151" s="13">
        <f t="shared" si="0"/>
        <v>1006611.71</v>
      </c>
      <c r="M151" s="2"/>
      <c r="N151" s="2"/>
      <c r="O151" s="2"/>
      <c r="P151" s="2"/>
      <c r="Q151" s="2"/>
      <c r="R151" s="2"/>
      <c r="S151" s="2"/>
      <c r="T151" s="2"/>
      <c r="U151" s="2"/>
      <c r="V151" s="2"/>
      <c r="W151" s="2"/>
      <c r="X151" s="2"/>
      <c r="Y151" s="2"/>
      <c r="Z151" s="2"/>
      <c r="AA151" s="2"/>
      <c r="AB151" s="2"/>
      <c r="AC151" s="2"/>
      <c r="AD151" s="2"/>
      <c r="AE151" s="2"/>
    </row>
    <row r="152" spans="1:31" ht="12.75" customHeight="1">
      <c r="A152" s="11"/>
      <c r="B152" s="11" t="s">
        <v>288</v>
      </c>
      <c r="C152" s="12" t="s">
        <v>243</v>
      </c>
      <c r="D152" s="12" t="s">
        <v>29</v>
      </c>
      <c r="E152" s="12" t="s">
        <v>331</v>
      </c>
      <c r="F152" s="12" t="s">
        <v>332</v>
      </c>
      <c r="G152" s="15" t="s">
        <v>331</v>
      </c>
      <c r="H152" s="13">
        <v>0</v>
      </c>
      <c r="I152" s="13">
        <v>5586.84</v>
      </c>
      <c r="J152" s="13">
        <v>0</v>
      </c>
      <c r="K152" s="13">
        <v>5586.84</v>
      </c>
      <c r="L152" s="13">
        <f t="shared" si="0"/>
        <v>5586.84</v>
      </c>
      <c r="M152" s="2"/>
      <c r="N152" s="2"/>
      <c r="O152" s="2"/>
      <c r="P152" s="2"/>
      <c r="Q152" s="2"/>
      <c r="R152" s="2"/>
      <c r="S152" s="2"/>
      <c r="T152" s="2"/>
      <c r="U152" s="2"/>
      <c r="V152" s="2"/>
      <c r="W152" s="2"/>
      <c r="X152" s="2"/>
      <c r="Y152" s="2"/>
      <c r="Z152" s="2"/>
      <c r="AA152" s="2"/>
      <c r="AB152" s="2"/>
      <c r="AC152" s="2"/>
      <c r="AD152" s="2"/>
      <c r="AE152" s="2"/>
    </row>
    <row r="153" spans="1:31" ht="12.75" customHeight="1">
      <c r="A153" s="11"/>
      <c r="B153" s="11" t="s">
        <v>288</v>
      </c>
      <c r="C153" s="12" t="s">
        <v>243</v>
      </c>
      <c r="D153" s="12" t="s">
        <v>29</v>
      </c>
      <c r="E153" s="12" t="s">
        <v>333</v>
      </c>
      <c r="F153" s="12" t="s">
        <v>334</v>
      </c>
      <c r="G153" s="15" t="s">
        <v>333</v>
      </c>
      <c r="H153" s="13">
        <v>0</v>
      </c>
      <c r="I153" s="13">
        <v>736244.24</v>
      </c>
      <c r="J153" s="13">
        <v>10083</v>
      </c>
      <c r="K153" s="13">
        <v>726161.24</v>
      </c>
      <c r="L153" s="13">
        <f t="shared" si="0"/>
        <v>726161.24</v>
      </c>
      <c r="M153" s="2"/>
      <c r="N153" s="2"/>
      <c r="O153" s="2"/>
      <c r="P153" s="2"/>
      <c r="Q153" s="2"/>
      <c r="R153" s="2"/>
      <c r="S153" s="2"/>
      <c r="T153" s="2"/>
      <c r="U153" s="2"/>
      <c r="V153" s="2"/>
      <c r="W153" s="2"/>
      <c r="X153" s="2"/>
      <c r="Y153" s="2"/>
      <c r="Z153" s="2"/>
      <c r="AA153" s="2"/>
      <c r="AB153" s="2"/>
      <c r="AC153" s="2"/>
      <c r="AD153" s="2"/>
      <c r="AE153" s="2"/>
    </row>
    <row r="154" spans="1:31" ht="12.75" customHeight="1">
      <c r="A154" s="11"/>
      <c r="B154" s="11" t="s">
        <v>288</v>
      </c>
      <c r="C154" s="12" t="s">
        <v>243</v>
      </c>
      <c r="D154" s="12" t="s">
        <v>29</v>
      </c>
      <c r="E154" s="12" t="s">
        <v>299</v>
      </c>
      <c r="F154" s="12" t="s">
        <v>335</v>
      </c>
      <c r="G154" s="15" t="s">
        <v>336</v>
      </c>
      <c r="H154" s="13">
        <v>0</v>
      </c>
      <c r="I154" s="13">
        <v>82180.509999999995</v>
      </c>
      <c r="J154" s="13">
        <v>0</v>
      </c>
      <c r="K154" s="13">
        <v>82180.509999999995</v>
      </c>
      <c r="L154" s="13">
        <f t="shared" si="0"/>
        <v>82180.509999999995</v>
      </c>
      <c r="M154" s="2"/>
      <c r="N154" s="2"/>
      <c r="O154" s="2"/>
      <c r="P154" s="2"/>
      <c r="Q154" s="2"/>
      <c r="R154" s="2"/>
      <c r="S154" s="2"/>
      <c r="T154" s="2"/>
      <c r="U154" s="2"/>
      <c r="V154" s="2"/>
      <c r="W154" s="2"/>
      <c r="X154" s="2"/>
      <c r="Y154" s="2"/>
      <c r="Z154" s="2"/>
      <c r="AA154" s="2"/>
      <c r="AB154" s="2"/>
      <c r="AC154" s="2"/>
      <c r="AD154" s="2"/>
      <c r="AE154" s="2"/>
    </row>
    <row r="155" spans="1:31" ht="12.75" customHeight="1">
      <c r="A155" s="11"/>
      <c r="B155" s="11" t="s">
        <v>288</v>
      </c>
      <c r="C155" s="12" t="s">
        <v>243</v>
      </c>
      <c r="D155" s="12" t="s">
        <v>29</v>
      </c>
      <c r="E155" s="12" t="s">
        <v>299</v>
      </c>
      <c r="F155" s="12" t="s">
        <v>337</v>
      </c>
      <c r="G155" s="15" t="s">
        <v>338</v>
      </c>
      <c r="H155" s="13">
        <v>0</v>
      </c>
      <c r="I155" s="13">
        <v>3707.2</v>
      </c>
      <c r="J155" s="13">
        <v>0</v>
      </c>
      <c r="K155" s="13">
        <v>3707.2</v>
      </c>
      <c r="L155" s="13">
        <f t="shared" si="0"/>
        <v>3707.2</v>
      </c>
      <c r="M155" s="2"/>
      <c r="N155" s="2"/>
      <c r="O155" s="2"/>
      <c r="P155" s="2"/>
      <c r="Q155" s="2"/>
      <c r="R155" s="2"/>
      <c r="S155" s="2"/>
      <c r="T155" s="2"/>
      <c r="U155" s="2"/>
      <c r="V155" s="2"/>
      <c r="W155" s="2"/>
      <c r="X155" s="2"/>
      <c r="Y155" s="2"/>
      <c r="Z155" s="2"/>
      <c r="AA155" s="2"/>
      <c r="AB155" s="2"/>
      <c r="AC155" s="2"/>
      <c r="AD155" s="2"/>
      <c r="AE155" s="2"/>
    </row>
    <row r="156" spans="1:31" ht="12.75" customHeight="1">
      <c r="A156" s="11"/>
      <c r="B156" s="11" t="s">
        <v>288</v>
      </c>
      <c r="C156" s="12" t="s">
        <v>243</v>
      </c>
      <c r="D156" s="12" t="s">
        <v>29</v>
      </c>
      <c r="E156" s="12" t="s">
        <v>299</v>
      </c>
      <c r="F156" s="12" t="s">
        <v>339</v>
      </c>
      <c r="G156" s="15" t="s">
        <v>340</v>
      </c>
      <c r="H156" s="13">
        <v>0</v>
      </c>
      <c r="I156" s="13">
        <v>30395</v>
      </c>
      <c r="J156" s="13">
        <v>0</v>
      </c>
      <c r="K156" s="13">
        <v>30395</v>
      </c>
      <c r="L156" s="13">
        <f t="shared" si="0"/>
        <v>30395</v>
      </c>
      <c r="M156" s="2"/>
      <c r="N156" s="2"/>
      <c r="O156" s="2"/>
      <c r="P156" s="2"/>
      <c r="Q156" s="2"/>
      <c r="R156" s="2"/>
      <c r="S156" s="2"/>
      <c r="T156" s="2"/>
      <c r="U156" s="2"/>
      <c r="V156" s="2"/>
      <c r="W156" s="2"/>
      <c r="X156" s="2"/>
      <c r="Y156" s="2"/>
      <c r="Z156" s="2"/>
      <c r="AA156" s="2"/>
      <c r="AB156" s="2"/>
      <c r="AC156" s="2"/>
      <c r="AD156" s="2"/>
      <c r="AE156" s="2"/>
    </row>
    <row r="157" spans="1:31" ht="12.75" customHeight="1">
      <c r="A157" s="11"/>
      <c r="B157" s="11" t="s">
        <v>288</v>
      </c>
      <c r="C157" s="12" t="s">
        <v>243</v>
      </c>
      <c r="D157" s="12" t="s">
        <v>29</v>
      </c>
      <c r="E157" s="12" t="s">
        <v>299</v>
      </c>
      <c r="F157" s="12" t="s">
        <v>341</v>
      </c>
      <c r="G157" s="15" t="s">
        <v>342</v>
      </c>
      <c r="H157" s="13">
        <v>0</v>
      </c>
      <c r="I157" s="13">
        <v>4028.45</v>
      </c>
      <c r="J157" s="13">
        <v>0</v>
      </c>
      <c r="K157" s="13">
        <v>4028.45</v>
      </c>
      <c r="L157" s="13">
        <f t="shared" si="0"/>
        <v>4028.45</v>
      </c>
      <c r="M157" s="2"/>
      <c r="N157" s="2"/>
      <c r="O157" s="2"/>
      <c r="P157" s="2"/>
      <c r="Q157" s="2"/>
      <c r="R157" s="2"/>
      <c r="S157" s="2"/>
      <c r="T157" s="2"/>
      <c r="U157" s="2"/>
      <c r="V157" s="2"/>
      <c r="W157" s="2"/>
      <c r="X157" s="2"/>
      <c r="Y157" s="2"/>
      <c r="Z157" s="2"/>
      <c r="AA157" s="2"/>
      <c r="AB157" s="2"/>
      <c r="AC157" s="2"/>
      <c r="AD157" s="2"/>
      <c r="AE157" s="2"/>
    </row>
    <row r="158" spans="1:31" ht="12.75" customHeight="1">
      <c r="A158" s="11"/>
      <c r="B158" s="11" t="s">
        <v>288</v>
      </c>
      <c r="C158" s="12" t="s">
        <v>243</v>
      </c>
      <c r="D158" s="12" t="s">
        <v>29</v>
      </c>
      <c r="E158" s="12" t="s">
        <v>343</v>
      </c>
      <c r="F158" s="12" t="s">
        <v>344</v>
      </c>
      <c r="G158" s="15" t="s">
        <v>345</v>
      </c>
      <c r="H158" s="13">
        <v>0</v>
      </c>
      <c r="I158" s="13">
        <v>271638.34000000003</v>
      </c>
      <c r="J158" s="13">
        <v>35498.5</v>
      </c>
      <c r="K158" s="13">
        <v>236139.84</v>
      </c>
      <c r="L158" s="13">
        <f t="shared" si="0"/>
        <v>236139.84</v>
      </c>
      <c r="M158" s="2"/>
      <c r="N158" s="2"/>
      <c r="O158" s="2"/>
      <c r="P158" s="2"/>
      <c r="Q158" s="2"/>
      <c r="R158" s="2"/>
      <c r="S158" s="2"/>
      <c r="T158" s="2"/>
      <c r="U158" s="2"/>
      <c r="V158" s="2"/>
      <c r="W158" s="2"/>
      <c r="X158" s="2"/>
      <c r="Y158" s="2"/>
      <c r="Z158" s="2"/>
      <c r="AA158" s="2"/>
      <c r="AB158" s="2"/>
      <c r="AC158" s="2"/>
      <c r="AD158" s="2"/>
      <c r="AE158" s="2"/>
    </row>
    <row r="159" spans="1:31" ht="12.75" customHeight="1">
      <c r="A159" s="11"/>
      <c r="B159" s="11" t="s">
        <v>288</v>
      </c>
      <c r="C159" s="12" t="s">
        <v>243</v>
      </c>
      <c r="D159" s="12" t="s">
        <v>29</v>
      </c>
      <c r="E159" s="12" t="s">
        <v>299</v>
      </c>
      <c r="F159" s="12" t="s">
        <v>346</v>
      </c>
      <c r="G159" s="15" t="s">
        <v>347</v>
      </c>
      <c r="H159" s="13">
        <v>0</v>
      </c>
      <c r="I159" s="13">
        <v>41991.53</v>
      </c>
      <c r="J159" s="13">
        <v>0</v>
      </c>
      <c r="K159" s="13">
        <v>41991.53</v>
      </c>
      <c r="L159" s="13">
        <f t="shared" si="0"/>
        <v>41991.53</v>
      </c>
      <c r="M159" s="2"/>
      <c r="N159" s="2"/>
      <c r="O159" s="2"/>
      <c r="P159" s="2"/>
      <c r="Q159" s="2"/>
      <c r="R159" s="2"/>
      <c r="S159" s="2"/>
      <c r="T159" s="2"/>
      <c r="U159" s="2"/>
      <c r="V159" s="2"/>
      <c r="W159" s="2"/>
      <c r="X159" s="2"/>
      <c r="Y159" s="2"/>
      <c r="Z159" s="2"/>
      <c r="AA159" s="2"/>
      <c r="AB159" s="2"/>
      <c r="AC159" s="2"/>
      <c r="AD159" s="2"/>
      <c r="AE159" s="2"/>
    </row>
    <row r="160" spans="1:31" ht="12.75" customHeight="1">
      <c r="A160" s="11"/>
      <c r="B160" s="11" t="s">
        <v>288</v>
      </c>
      <c r="C160" s="12" t="s">
        <v>243</v>
      </c>
      <c r="D160" s="12" t="s">
        <v>29</v>
      </c>
      <c r="E160" s="12" t="s">
        <v>348</v>
      </c>
      <c r="F160" s="12" t="s">
        <v>349</v>
      </c>
      <c r="G160" s="15" t="s">
        <v>350</v>
      </c>
      <c r="H160" s="13">
        <v>0</v>
      </c>
      <c r="I160" s="13">
        <v>790799.85</v>
      </c>
      <c r="J160" s="13">
        <v>1336.21</v>
      </c>
      <c r="K160" s="13">
        <v>789463.64</v>
      </c>
      <c r="L160" s="13">
        <f t="shared" si="0"/>
        <v>789463.64</v>
      </c>
      <c r="M160" s="2"/>
      <c r="N160" s="2"/>
      <c r="O160" s="2"/>
      <c r="P160" s="2"/>
      <c r="Q160" s="2"/>
      <c r="R160" s="2"/>
      <c r="S160" s="2"/>
      <c r="T160" s="2"/>
      <c r="U160" s="2"/>
      <c r="V160" s="2"/>
      <c r="W160" s="2"/>
      <c r="X160" s="2"/>
      <c r="Y160" s="2"/>
      <c r="Z160" s="2"/>
      <c r="AA160" s="2"/>
      <c r="AB160" s="2"/>
      <c r="AC160" s="2"/>
      <c r="AD160" s="2"/>
      <c r="AE160" s="2"/>
    </row>
    <row r="161" spans="1:31" ht="12.75" customHeight="1">
      <c r="A161" s="11"/>
      <c r="B161" s="11" t="s">
        <v>288</v>
      </c>
      <c r="C161" s="12" t="s">
        <v>243</v>
      </c>
      <c r="D161" s="12" t="s">
        <v>29</v>
      </c>
      <c r="E161" s="12" t="s">
        <v>351</v>
      </c>
      <c r="F161" s="12" t="s">
        <v>352</v>
      </c>
      <c r="G161" s="15" t="s">
        <v>353</v>
      </c>
      <c r="H161" s="13">
        <v>0</v>
      </c>
      <c r="I161" s="13">
        <v>10765.15</v>
      </c>
      <c r="J161" s="13">
        <v>0</v>
      </c>
      <c r="K161" s="13">
        <v>10765.15</v>
      </c>
      <c r="L161" s="13">
        <f t="shared" si="0"/>
        <v>10765.15</v>
      </c>
      <c r="M161" s="2"/>
      <c r="N161" s="2"/>
      <c r="O161" s="2"/>
      <c r="P161" s="2"/>
      <c r="Q161" s="2"/>
      <c r="R161" s="2"/>
      <c r="S161" s="2"/>
      <c r="T161" s="2"/>
      <c r="U161" s="2"/>
      <c r="V161" s="2"/>
      <c r="W161" s="2"/>
      <c r="X161" s="2"/>
      <c r="Y161" s="2"/>
      <c r="Z161" s="2"/>
      <c r="AA161" s="2"/>
      <c r="AB161" s="2"/>
      <c r="AC161" s="2"/>
      <c r="AD161" s="2"/>
      <c r="AE161" s="2"/>
    </row>
    <row r="162" spans="1:31" ht="12.75" customHeight="1">
      <c r="A162" s="11"/>
      <c r="B162" s="11" t="s">
        <v>288</v>
      </c>
      <c r="C162" s="12" t="s">
        <v>243</v>
      </c>
      <c r="D162" s="12" t="s">
        <v>29</v>
      </c>
      <c r="E162" s="12" t="s">
        <v>299</v>
      </c>
      <c r="F162" s="12" t="s">
        <v>354</v>
      </c>
      <c r="G162" s="15" t="s">
        <v>355</v>
      </c>
      <c r="H162" s="13">
        <v>0</v>
      </c>
      <c r="I162" s="13">
        <v>273287.53999999998</v>
      </c>
      <c r="J162" s="13">
        <v>0</v>
      </c>
      <c r="K162" s="13">
        <v>273287.53999999998</v>
      </c>
      <c r="L162" s="13">
        <f t="shared" si="0"/>
        <v>273287.53999999998</v>
      </c>
      <c r="M162" s="2"/>
      <c r="N162" s="2"/>
      <c r="O162" s="2"/>
      <c r="P162" s="2"/>
      <c r="Q162" s="2"/>
      <c r="R162" s="2"/>
      <c r="S162" s="2"/>
      <c r="T162" s="2"/>
      <c r="U162" s="2"/>
      <c r="V162" s="2"/>
      <c r="W162" s="2"/>
      <c r="X162" s="2"/>
      <c r="Y162" s="2"/>
      <c r="Z162" s="2"/>
      <c r="AA162" s="2"/>
      <c r="AB162" s="2"/>
      <c r="AC162" s="2"/>
      <c r="AD162" s="2"/>
      <c r="AE162" s="2"/>
    </row>
    <row r="163" spans="1:31" ht="12.75" customHeight="1">
      <c r="A163" s="11"/>
      <c r="B163" s="11" t="s">
        <v>288</v>
      </c>
      <c r="C163" s="12" t="s">
        <v>243</v>
      </c>
      <c r="D163" s="12" t="s">
        <v>29</v>
      </c>
      <c r="E163" s="12" t="s">
        <v>299</v>
      </c>
      <c r="F163" s="12" t="s">
        <v>356</v>
      </c>
      <c r="G163" s="15" t="s">
        <v>357</v>
      </c>
      <c r="H163" s="13">
        <v>0</v>
      </c>
      <c r="I163" s="13">
        <v>376182.48</v>
      </c>
      <c r="J163" s="13">
        <v>0</v>
      </c>
      <c r="K163" s="13">
        <v>376182.48</v>
      </c>
      <c r="L163" s="13">
        <f t="shared" si="0"/>
        <v>376182.48</v>
      </c>
      <c r="M163" s="2"/>
      <c r="N163" s="2"/>
      <c r="O163" s="2"/>
      <c r="P163" s="2"/>
      <c r="Q163" s="2"/>
      <c r="R163" s="2"/>
      <c r="S163" s="2"/>
      <c r="T163" s="2"/>
      <c r="U163" s="2"/>
      <c r="V163" s="2"/>
      <c r="W163" s="2"/>
      <c r="X163" s="2"/>
      <c r="Y163" s="2"/>
      <c r="Z163" s="2"/>
      <c r="AA163" s="2"/>
      <c r="AB163" s="2"/>
      <c r="AC163" s="2"/>
      <c r="AD163" s="2"/>
      <c r="AE163" s="2"/>
    </row>
    <row r="164" spans="1:31" ht="12.75" customHeight="1">
      <c r="A164" s="11"/>
      <c r="B164" s="11" t="s">
        <v>288</v>
      </c>
      <c r="C164" s="12" t="s">
        <v>243</v>
      </c>
      <c r="D164" s="12" t="s">
        <v>29</v>
      </c>
      <c r="E164" s="12" t="s">
        <v>299</v>
      </c>
      <c r="F164" s="12" t="s">
        <v>358</v>
      </c>
      <c r="G164" s="15" t="s">
        <v>359</v>
      </c>
      <c r="H164" s="13">
        <v>0</v>
      </c>
      <c r="I164" s="13">
        <v>23000</v>
      </c>
      <c r="J164" s="13">
        <v>0</v>
      </c>
      <c r="K164" s="13">
        <v>23000</v>
      </c>
      <c r="L164" s="13">
        <f t="shared" si="0"/>
        <v>23000</v>
      </c>
      <c r="M164" s="2"/>
      <c r="N164" s="2"/>
      <c r="O164" s="2"/>
      <c r="P164" s="2"/>
      <c r="Q164" s="2"/>
      <c r="R164" s="2"/>
      <c r="S164" s="2"/>
      <c r="T164" s="2"/>
      <c r="U164" s="2"/>
      <c r="V164" s="2"/>
      <c r="W164" s="2"/>
      <c r="X164" s="2"/>
      <c r="Y164" s="2"/>
      <c r="Z164" s="2"/>
      <c r="AA164" s="2"/>
      <c r="AB164" s="2"/>
      <c r="AC164" s="2"/>
      <c r="AD164" s="2"/>
      <c r="AE164" s="2"/>
    </row>
    <row r="165" spans="1:31" ht="12.75" customHeight="1">
      <c r="A165" s="11"/>
      <c r="B165" s="11" t="s">
        <v>288</v>
      </c>
      <c r="C165" s="12" t="s">
        <v>243</v>
      </c>
      <c r="D165" s="12" t="s">
        <v>29</v>
      </c>
      <c r="E165" s="12" t="s">
        <v>299</v>
      </c>
      <c r="F165" s="12" t="s">
        <v>360</v>
      </c>
      <c r="G165" s="15" t="s">
        <v>361</v>
      </c>
      <c r="H165" s="13">
        <v>0</v>
      </c>
      <c r="I165" s="13">
        <v>20180</v>
      </c>
      <c r="J165" s="13">
        <v>0</v>
      </c>
      <c r="K165" s="13">
        <v>20180</v>
      </c>
      <c r="L165" s="13">
        <f t="shared" si="0"/>
        <v>20180</v>
      </c>
      <c r="M165" s="2"/>
      <c r="N165" s="2"/>
      <c r="O165" s="2"/>
      <c r="P165" s="2"/>
      <c r="Q165" s="2"/>
      <c r="R165" s="2"/>
      <c r="S165" s="2"/>
      <c r="T165" s="2"/>
      <c r="U165" s="2"/>
      <c r="V165" s="2"/>
      <c r="W165" s="2"/>
      <c r="X165" s="2"/>
      <c r="Y165" s="2"/>
      <c r="Z165" s="2"/>
      <c r="AA165" s="2"/>
      <c r="AB165" s="2"/>
      <c r="AC165" s="2"/>
      <c r="AD165" s="2"/>
      <c r="AE165" s="2"/>
    </row>
    <row r="166" spans="1:31" ht="12.75" customHeight="1">
      <c r="A166" s="11"/>
      <c r="B166" s="11" t="s">
        <v>288</v>
      </c>
      <c r="C166" s="12" t="s">
        <v>243</v>
      </c>
      <c r="D166" s="12" t="s">
        <v>29</v>
      </c>
      <c r="E166" s="12" t="s">
        <v>362</v>
      </c>
      <c r="F166" s="12" t="s">
        <v>363</v>
      </c>
      <c r="G166" s="12" t="s">
        <v>362</v>
      </c>
      <c r="H166" s="13">
        <v>0</v>
      </c>
      <c r="I166" s="13">
        <v>28232.15</v>
      </c>
      <c r="J166" s="13">
        <v>0</v>
      </c>
      <c r="K166" s="13">
        <v>28232.15</v>
      </c>
      <c r="L166" s="13">
        <f t="shared" si="0"/>
        <v>28232.15</v>
      </c>
      <c r="M166" s="2"/>
      <c r="N166" s="2"/>
      <c r="O166" s="2"/>
      <c r="P166" s="2"/>
      <c r="Q166" s="2"/>
      <c r="R166" s="2"/>
      <c r="S166" s="2"/>
      <c r="T166" s="2"/>
      <c r="U166" s="2"/>
      <c r="V166" s="2"/>
      <c r="W166" s="2"/>
      <c r="X166" s="2"/>
      <c r="Y166" s="2"/>
      <c r="Z166" s="2"/>
      <c r="AA166" s="2"/>
      <c r="AB166" s="2"/>
      <c r="AC166" s="2"/>
      <c r="AD166" s="2"/>
      <c r="AE166" s="2"/>
    </row>
    <row r="167" spans="1:31" ht="12.75" customHeight="1">
      <c r="A167" s="11"/>
      <c r="B167" s="11" t="s">
        <v>288</v>
      </c>
      <c r="C167" s="12" t="s">
        <v>243</v>
      </c>
      <c r="D167" s="12" t="s">
        <v>29</v>
      </c>
      <c r="E167" s="12" t="s">
        <v>351</v>
      </c>
      <c r="F167" s="12" t="s">
        <v>364</v>
      </c>
      <c r="G167" s="12" t="s">
        <v>365</v>
      </c>
      <c r="H167" s="13">
        <v>0</v>
      </c>
      <c r="I167" s="13">
        <v>566098.37</v>
      </c>
      <c r="J167" s="13">
        <v>3491.55</v>
      </c>
      <c r="K167" s="13">
        <v>562606.81999999995</v>
      </c>
      <c r="L167" s="13">
        <f t="shared" si="0"/>
        <v>562606.81999999995</v>
      </c>
      <c r="M167" s="2"/>
      <c r="N167" s="2"/>
      <c r="O167" s="2"/>
      <c r="P167" s="2"/>
      <c r="Q167" s="2"/>
      <c r="R167" s="2"/>
      <c r="S167" s="2"/>
      <c r="T167" s="2"/>
      <c r="U167" s="2"/>
      <c r="V167" s="2"/>
      <c r="W167" s="2"/>
      <c r="X167" s="2"/>
      <c r="Y167" s="2"/>
      <c r="Z167" s="2"/>
      <c r="AA167" s="2"/>
      <c r="AB167" s="2"/>
      <c r="AC167" s="2"/>
      <c r="AD167" s="2"/>
      <c r="AE167" s="2"/>
    </row>
    <row r="168" spans="1:31" ht="12.75" customHeight="1">
      <c r="A168" s="2"/>
      <c r="B168" s="11" t="s">
        <v>288</v>
      </c>
      <c r="C168" s="12" t="s">
        <v>243</v>
      </c>
      <c r="D168" s="12" t="s">
        <v>29</v>
      </c>
      <c r="E168" s="12" t="s">
        <v>351</v>
      </c>
      <c r="F168" s="12" t="s">
        <v>366</v>
      </c>
      <c r="G168" s="12" t="s">
        <v>367</v>
      </c>
      <c r="H168" s="13">
        <v>0</v>
      </c>
      <c r="I168" s="13">
        <v>947582.87</v>
      </c>
      <c r="J168" s="13">
        <v>0</v>
      </c>
      <c r="K168" s="13">
        <v>947582.87</v>
      </c>
      <c r="L168" s="13">
        <f t="shared" si="0"/>
        <v>947582.87</v>
      </c>
      <c r="M168" s="2"/>
      <c r="N168" s="2"/>
      <c r="O168" s="2"/>
      <c r="P168" s="2"/>
      <c r="Q168" s="2"/>
      <c r="R168" s="2"/>
      <c r="S168" s="2"/>
      <c r="T168" s="2"/>
      <c r="U168" s="2"/>
      <c r="V168" s="2"/>
      <c r="W168" s="2"/>
      <c r="X168" s="2"/>
      <c r="Y168" s="2"/>
      <c r="Z168" s="2"/>
      <c r="AA168" s="2"/>
      <c r="AB168" s="2"/>
      <c r="AC168" s="2"/>
      <c r="AD168" s="2"/>
      <c r="AE168" s="2"/>
    </row>
    <row r="169" spans="1:31" ht="12.75" customHeight="1">
      <c r="A169" s="2"/>
      <c r="B169" s="11" t="s">
        <v>288</v>
      </c>
      <c r="C169" s="12" t="s">
        <v>243</v>
      </c>
      <c r="D169" s="12" t="s">
        <v>29</v>
      </c>
      <c r="E169" s="12" t="s">
        <v>351</v>
      </c>
      <c r="F169" s="12" t="s">
        <v>368</v>
      </c>
      <c r="G169" s="12" t="s">
        <v>369</v>
      </c>
      <c r="H169" s="13">
        <v>0</v>
      </c>
      <c r="I169" s="13">
        <v>1538.27</v>
      </c>
      <c r="J169" s="13">
        <v>0</v>
      </c>
      <c r="K169" s="13">
        <v>1538.27</v>
      </c>
      <c r="L169" s="13">
        <f t="shared" si="0"/>
        <v>1538.27</v>
      </c>
      <c r="M169" s="2"/>
      <c r="N169" s="2"/>
      <c r="O169" s="2"/>
      <c r="P169" s="2"/>
      <c r="Q169" s="2"/>
      <c r="R169" s="2"/>
      <c r="S169" s="2"/>
      <c r="T169" s="2"/>
      <c r="U169" s="2"/>
      <c r="V169" s="2"/>
      <c r="W169" s="2"/>
      <c r="X169" s="2"/>
      <c r="Y169" s="2"/>
      <c r="Z169" s="2"/>
      <c r="AA169" s="2"/>
      <c r="AB169" s="2"/>
      <c r="AC169" s="2"/>
      <c r="AD169" s="2"/>
      <c r="AE169" s="2"/>
    </row>
    <row r="170" spans="1:31" ht="12.75" customHeight="1">
      <c r="A170" s="2"/>
      <c r="B170" s="11" t="s">
        <v>288</v>
      </c>
      <c r="C170" s="12" t="s">
        <v>243</v>
      </c>
      <c r="D170" s="12" t="s">
        <v>29</v>
      </c>
      <c r="E170" s="12" t="s">
        <v>351</v>
      </c>
      <c r="F170" s="12" t="s">
        <v>370</v>
      </c>
      <c r="G170" s="12" t="s">
        <v>371</v>
      </c>
      <c r="H170" s="13">
        <v>0</v>
      </c>
      <c r="I170" s="13">
        <v>32739</v>
      </c>
      <c r="J170" s="13">
        <v>0</v>
      </c>
      <c r="K170" s="13">
        <v>32739</v>
      </c>
      <c r="L170" s="13">
        <f t="shared" si="0"/>
        <v>32739</v>
      </c>
      <c r="M170" s="2"/>
      <c r="N170" s="2"/>
      <c r="O170" s="2"/>
      <c r="P170" s="2"/>
      <c r="Q170" s="2"/>
      <c r="R170" s="2"/>
      <c r="S170" s="2"/>
      <c r="T170" s="2"/>
      <c r="U170" s="2"/>
      <c r="V170" s="2"/>
      <c r="W170" s="2"/>
      <c r="X170" s="2"/>
      <c r="Y170" s="2"/>
      <c r="Z170" s="2"/>
      <c r="AA170" s="2"/>
      <c r="AB170" s="2"/>
      <c r="AC170" s="2"/>
      <c r="AD170" s="2"/>
      <c r="AE170" s="2"/>
    </row>
    <row r="171" spans="1:31" ht="12.75" customHeight="1">
      <c r="A171" s="2"/>
      <c r="B171" s="11" t="s">
        <v>288</v>
      </c>
      <c r="C171" s="12" t="s">
        <v>243</v>
      </c>
      <c r="D171" s="12" t="s">
        <v>29</v>
      </c>
      <c r="E171" s="12" t="s">
        <v>351</v>
      </c>
      <c r="F171" s="12" t="s">
        <v>372</v>
      </c>
      <c r="G171" s="12" t="s">
        <v>373</v>
      </c>
      <c r="H171" s="13">
        <v>0</v>
      </c>
      <c r="I171" s="13">
        <v>667816.15</v>
      </c>
      <c r="J171" s="13">
        <v>0</v>
      </c>
      <c r="K171" s="13">
        <v>667816.15</v>
      </c>
      <c r="L171" s="13">
        <f t="shared" si="0"/>
        <v>667816.15</v>
      </c>
      <c r="M171" s="2"/>
      <c r="N171" s="2"/>
      <c r="O171" s="2"/>
      <c r="P171" s="2"/>
      <c r="Q171" s="2"/>
      <c r="R171" s="2"/>
      <c r="S171" s="2"/>
      <c r="T171" s="2"/>
      <c r="U171" s="2"/>
      <c r="V171" s="2"/>
      <c r="W171" s="2"/>
      <c r="X171" s="2"/>
      <c r="Y171" s="2"/>
      <c r="Z171" s="2"/>
      <c r="AA171" s="2"/>
      <c r="AB171" s="2"/>
      <c r="AC171" s="2"/>
      <c r="AD171" s="2"/>
      <c r="AE171" s="2"/>
    </row>
    <row r="172" spans="1:31" ht="12.75" customHeight="1">
      <c r="A172" s="2"/>
      <c r="B172" s="11" t="s">
        <v>288</v>
      </c>
      <c r="C172" s="12" t="s">
        <v>243</v>
      </c>
      <c r="D172" s="12" t="s">
        <v>29</v>
      </c>
      <c r="E172" s="12" t="s">
        <v>351</v>
      </c>
      <c r="F172" s="12" t="s">
        <v>374</v>
      </c>
      <c r="G172" s="12" t="s">
        <v>375</v>
      </c>
      <c r="H172" s="13">
        <v>0</v>
      </c>
      <c r="I172" s="13">
        <v>469536.74</v>
      </c>
      <c r="J172" s="13">
        <v>0</v>
      </c>
      <c r="K172" s="13">
        <v>469536.74</v>
      </c>
      <c r="L172" s="13">
        <f t="shared" si="0"/>
        <v>469536.74</v>
      </c>
      <c r="M172" s="2"/>
      <c r="N172" s="2"/>
      <c r="O172" s="2"/>
      <c r="P172" s="2"/>
      <c r="Q172" s="2"/>
      <c r="R172" s="2"/>
      <c r="S172" s="2"/>
      <c r="T172" s="2"/>
      <c r="U172" s="2"/>
      <c r="V172" s="2"/>
      <c r="W172" s="2"/>
      <c r="X172" s="2"/>
      <c r="Y172" s="2"/>
      <c r="Z172" s="2"/>
      <c r="AA172" s="2"/>
      <c r="AB172" s="2"/>
      <c r="AC172" s="2"/>
      <c r="AD172" s="2"/>
      <c r="AE172" s="2"/>
    </row>
    <row r="173" spans="1:31" ht="12.75" customHeight="1">
      <c r="A173" s="2"/>
      <c r="B173" s="11" t="s">
        <v>288</v>
      </c>
      <c r="C173" s="12" t="s">
        <v>243</v>
      </c>
      <c r="D173" s="12" t="s">
        <v>29</v>
      </c>
      <c r="E173" s="12" t="s">
        <v>351</v>
      </c>
      <c r="F173" s="12" t="s">
        <v>376</v>
      </c>
      <c r="G173" s="12" t="s">
        <v>377</v>
      </c>
      <c r="H173" s="13">
        <v>0</v>
      </c>
      <c r="I173" s="13">
        <v>0</v>
      </c>
      <c r="J173" s="13">
        <v>495764.42</v>
      </c>
      <c r="K173" s="13">
        <v>-495764.42</v>
      </c>
      <c r="L173" s="13">
        <f t="shared" si="0"/>
        <v>-495764.42</v>
      </c>
      <c r="M173" s="2"/>
      <c r="N173" s="2"/>
      <c r="O173" s="2"/>
      <c r="P173" s="2"/>
      <c r="Q173" s="2"/>
      <c r="R173" s="2"/>
      <c r="S173" s="2"/>
      <c r="T173" s="2"/>
      <c r="U173" s="2"/>
      <c r="V173" s="2"/>
      <c r="W173" s="2"/>
      <c r="X173" s="2"/>
      <c r="Y173" s="2"/>
      <c r="Z173" s="2"/>
      <c r="AA173" s="2"/>
      <c r="AB173" s="2"/>
      <c r="AC173" s="2"/>
      <c r="AD173" s="2"/>
      <c r="AE173" s="2"/>
    </row>
    <row r="174" spans="1:31" ht="12.75" customHeight="1">
      <c r="A174" s="2"/>
      <c r="B174" s="11" t="s">
        <v>288</v>
      </c>
      <c r="C174" s="12" t="s">
        <v>243</v>
      </c>
      <c r="D174" s="12" t="s">
        <v>29</v>
      </c>
      <c r="E174" s="12" t="s">
        <v>351</v>
      </c>
      <c r="F174" s="12" t="s">
        <v>378</v>
      </c>
      <c r="G174" s="12" t="s">
        <v>379</v>
      </c>
      <c r="H174" s="13">
        <v>0</v>
      </c>
      <c r="I174" s="13">
        <v>2337.04</v>
      </c>
      <c r="J174" s="13">
        <v>816456.1</v>
      </c>
      <c r="K174" s="13">
        <v>-814119.06</v>
      </c>
      <c r="L174" s="13">
        <f t="shared" si="0"/>
        <v>-814119.06</v>
      </c>
      <c r="M174" s="2"/>
      <c r="N174" s="2"/>
      <c r="O174" s="2"/>
      <c r="P174" s="2"/>
      <c r="Q174" s="2"/>
      <c r="R174" s="2"/>
      <c r="S174" s="2"/>
      <c r="T174" s="2"/>
      <c r="U174" s="2"/>
      <c r="V174" s="2"/>
      <c r="W174" s="2"/>
      <c r="X174" s="2"/>
      <c r="Y174" s="2"/>
      <c r="Z174" s="2"/>
      <c r="AA174" s="2"/>
      <c r="AB174" s="2"/>
      <c r="AC174" s="2"/>
      <c r="AD174" s="2"/>
      <c r="AE174" s="2"/>
    </row>
    <row r="175" spans="1:31" ht="12.75" customHeight="1">
      <c r="A175" s="2"/>
      <c r="B175" s="11" t="s">
        <v>288</v>
      </c>
      <c r="C175" s="12" t="s">
        <v>243</v>
      </c>
      <c r="D175" s="12" t="s">
        <v>29</v>
      </c>
      <c r="E175" s="12" t="s">
        <v>299</v>
      </c>
      <c r="F175" s="12" t="s">
        <v>380</v>
      </c>
      <c r="G175" s="12" t="s">
        <v>381</v>
      </c>
      <c r="H175" s="13">
        <v>0</v>
      </c>
      <c r="I175" s="13">
        <v>1039253.85</v>
      </c>
      <c r="J175" s="13">
        <v>222.88</v>
      </c>
      <c r="K175" s="13">
        <v>1039030.97</v>
      </c>
      <c r="L175" s="13">
        <f t="shared" si="0"/>
        <v>1039030.97</v>
      </c>
      <c r="M175" s="2"/>
      <c r="N175" s="2"/>
      <c r="O175" s="2"/>
      <c r="P175" s="2"/>
      <c r="Q175" s="2"/>
      <c r="R175" s="2"/>
      <c r="S175" s="2"/>
      <c r="T175" s="2"/>
      <c r="U175" s="2"/>
      <c r="V175" s="2"/>
      <c r="W175" s="2"/>
      <c r="X175" s="2"/>
      <c r="Y175" s="2"/>
      <c r="Z175" s="2"/>
      <c r="AA175" s="2"/>
      <c r="AB175" s="2"/>
      <c r="AC175" s="2"/>
      <c r="AD175" s="2"/>
      <c r="AE175" s="2"/>
    </row>
    <row r="176" spans="1:31" ht="12.75" customHeight="1">
      <c r="A176" s="2"/>
      <c r="B176" s="11" t="s">
        <v>288</v>
      </c>
      <c r="C176" s="12" t="s">
        <v>243</v>
      </c>
      <c r="D176" s="12" t="s">
        <v>29</v>
      </c>
      <c r="E176" s="12" t="s">
        <v>299</v>
      </c>
      <c r="F176" s="12" t="s">
        <v>382</v>
      </c>
      <c r="G176" s="12" t="s">
        <v>383</v>
      </c>
      <c r="H176" s="13">
        <v>0</v>
      </c>
      <c r="I176" s="13">
        <v>61302.51</v>
      </c>
      <c r="J176" s="13">
        <v>0</v>
      </c>
      <c r="K176" s="13">
        <v>61302.51</v>
      </c>
      <c r="L176" s="13">
        <f t="shared" si="0"/>
        <v>61302.51</v>
      </c>
      <c r="M176" s="2"/>
      <c r="N176" s="2"/>
      <c r="O176" s="2"/>
      <c r="P176" s="2"/>
      <c r="Q176" s="2"/>
      <c r="R176" s="2"/>
      <c r="S176" s="2"/>
      <c r="T176" s="2"/>
      <c r="U176" s="2"/>
      <c r="V176" s="2"/>
      <c r="W176" s="2"/>
      <c r="X176" s="2"/>
      <c r="Y176" s="2"/>
      <c r="Z176" s="2"/>
      <c r="AA176" s="2"/>
      <c r="AB176" s="2"/>
      <c r="AC176" s="2"/>
      <c r="AD176" s="2"/>
      <c r="AE176" s="2"/>
    </row>
    <row r="177" spans="1:31" ht="12.75" customHeight="1">
      <c r="A177" s="2"/>
      <c r="B177" s="11" t="s">
        <v>288</v>
      </c>
      <c r="C177" s="12" t="s">
        <v>243</v>
      </c>
      <c r="D177" s="12" t="s">
        <v>29</v>
      </c>
      <c r="E177" s="12" t="s">
        <v>299</v>
      </c>
      <c r="F177" s="12" t="s">
        <v>384</v>
      </c>
      <c r="G177" s="12" t="s">
        <v>385</v>
      </c>
      <c r="H177" s="13">
        <v>0</v>
      </c>
      <c r="I177" s="13">
        <v>453580.36</v>
      </c>
      <c r="J177" s="13">
        <v>0</v>
      </c>
      <c r="K177" s="13">
        <v>453580.36</v>
      </c>
      <c r="L177" s="13">
        <f t="shared" si="0"/>
        <v>453580.36</v>
      </c>
      <c r="M177" s="2"/>
      <c r="N177" s="2"/>
      <c r="O177" s="2"/>
      <c r="P177" s="2"/>
      <c r="Q177" s="2"/>
      <c r="R177" s="2"/>
      <c r="S177" s="2"/>
      <c r="T177" s="2"/>
      <c r="U177" s="2"/>
      <c r="V177" s="2"/>
      <c r="W177" s="2"/>
      <c r="X177" s="2"/>
      <c r="Y177" s="2"/>
      <c r="Z177" s="2"/>
      <c r="AA177" s="2"/>
      <c r="AB177" s="2"/>
      <c r="AC177" s="2"/>
      <c r="AD177" s="2"/>
      <c r="AE177" s="2"/>
    </row>
    <row r="178" spans="1:31" ht="12.75" customHeight="1">
      <c r="A178" s="2"/>
      <c r="B178" s="11" t="s">
        <v>288</v>
      </c>
      <c r="C178" s="12" t="s">
        <v>243</v>
      </c>
      <c r="D178" s="12" t="s">
        <v>29</v>
      </c>
      <c r="E178" s="12" t="s">
        <v>299</v>
      </c>
      <c r="F178" s="12" t="s">
        <v>386</v>
      </c>
      <c r="G178" s="12" t="s">
        <v>387</v>
      </c>
      <c r="H178" s="13">
        <v>0</v>
      </c>
      <c r="I178" s="13">
        <v>3488730.39</v>
      </c>
      <c r="J178" s="13">
        <v>20</v>
      </c>
      <c r="K178" s="13">
        <v>3488710.39</v>
      </c>
      <c r="L178" s="13">
        <f t="shared" si="0"/>
        <v>3488710.39</v>
      </c>
      <c r="M178" s="2"/>
      <c r="N178" s="2"/>
      <c r="O178" s="2"/>
      <c r="P178" s="2"/>
      <c r="Q178" s="2"/>
      <c r="R178" s="2"/>
      <c r="S178" s="2"/>
      <c r="T178" s="2"/>
      <c r="U178" s="2"/>
      <c r="V178" s="2"/>
      <c r="W178" s="2"/>
      <c r="X178" s="2"/>
      <c r="Y178" s="2"/>
      <c r="Z178" s="2"/>
      <c r="AA178" s="2"/>
      <c r="AB178" s="2"/>
      <c r="AC178" s="2"/>
      <c r="AD178" s="2"/>
      <c r="AE178" s="2"/>
    </row>
    <row r="179" spans="1:31" ht="12.75" customHeight="1">
      <c r="A179" s="2"/>
      <c r="B179" s="11" t="s">
        <v>288</v>
      </c>
      <c r="C179" s="12" t="s">
        <v>243</v>
      </c>
      <c r="D179" s="12" t="s">
        <v>29</v>
      </c>
      <c r="E179" s="12" t="s">
        <v>113</v>
      </c>
      <c r="F179" s="12" t="s">
        <v>388</v>
      </c>
      <c r="G179" s="12" t="s">
        <v>389</v>
      </c>
      <c r="H179" s="13">
        <v>0</v>
      </c>
      <c r="I179" s="13">
        <v>35531.379999999997</v>
      </c>
      <c r="J179" s="13">
        <v>0</v>
      </c>
      <c r="K179" s="13">
        <v>35531.379999999997</v>
      </c>
      <c r="L179" s="13">
        <f t="shared" si="0"/>
        <v>35531.379999999997</v>
      </c>
      <c r="M179" s="2"/>
      <c r="N179" s="2"/>
      <c r="O179" s="2"/>
      <c r="P179" s="2"/>
      <c r="Q179" s="2"/>
      <c r="R179" s="2"/>
      <c r="S179" s="2"/>
      <c r="T179" s="2"/>
      <c r="U179" s="2"/>
      <c r="V179" s="2"/>
      <c r="W179" s="2"/>
      <c r="X179" s="2"/>
      <c r="Y179" s="2"/>
      <c r="Z179" s="2"/>
      <c r="AA179" s="2"/>
      <c r="AB179" s="2"/>
      <c r="AC179" s="2"/>
      <c r="AD179" s="2"/>
      <c r="AE179" s="2"/>
    </row>
    <row r="180" spans="1:31" ht="12.75" customHeight="1">
      <c r="A180" s="2"/>
      <c r="B180" s="11" t="s">
        <v>288</v>
      </c>
      <c r="C180" s="12" t="s">
        <v>243</v>
      </c>
      <c r="D180" s="12" t="s">
        <v>29</v>
      </c>
      <c r="E180" s="12" t="s">
        <v>390</v>
      </c>
      <c r="F180" s="12" t="s">
        <v>391</v>
      </c>
      <c r="G180" s="12" t="s">
        <v>392</v>
      </c>
      <c r="H180" s="13">
        <v>0</v>
      </c>
      <c r="I180" s="13">
        <v>123271.88</v>
      </c>
      <c r="J180" s="13">
        <v>0</v>
      </c>
      <c r="K180" s="13">
        <v>123271.88</v>
      </c>
      <c r="L180" s="13">
        <f t="shared" si="0"/>
        <v>123271.88</v>
      </c>
      <c r="M180" s="2"/>
      <c r="N180" s="2"/>
      <c r="O180" s="2"/>
      <c r="P180" s="2"/>
      <c r="Q180" s="2"/>
      <c r="R180" s="2"/>
      <c r="S180" s="2"/>
      <c r="T180" s="2"/>
      <c r="U180" s="2"/>
      <c r="V180" s="2"/>
      <c r="W180" s="2"/>
      <c r="X180" s="2"/>
      <c r="Y180" s="2"/>
      <c r="Z180" s="2"/>
      <c r="AA180" s="2"/>
      <c r="AB180" s="2"/>
      <c r="AC180" s="2"/>
      <c r="AD180" s="2"/>
      <c r="AE180" s="2"/>
    </row>
    <row r="181" spans="1:31" ht="12.75" customHeight="1">
      <c r="A181" s="2"/>
      <c r="B181" s="11" t="s">
        <v>288</v>
      </c>
      <c r="C181" s="12" t="s">
        <v>243</v>
      </c>
      <c r="D181" s="12" t="s">
        <v>29</v>
      </c>
      <c r="E181" s="12" t="s">
        <v>393</v>
      </c>
      <c r="F181" s="12" t="s">
        <v>394</v>
      </c>
      <c r="G181" s="12" t="s">
        <v>395</v>
      </c>
      <c r="H181" s="13">
        <v>0</v>
      </c>
      <c r="I181" s="13">
        <v>3193.28</v>
      </c>
      <c r="J181" s="13">
        <v>0</v>
      </c>
      <c r="K181" s="13">
        <v>3193.28</v>
      </c>
      <c r="L181" s="13">
        <f t="shared" si="0"/>
        <v>3193.28</v>
      </c>
      <c r="M181" s="2"/>
      <c r="N181" s="2"/>
      <c r="O181" s="2"/>
      <c r="P181" s="2"/>
      <c r="Q181" s="2"/>
      <c r="R181" s="2"/>
      <c r="S181" s="2"/>
      <c r="T181" s="2"/>
      <c r="U181" s="2"/>
      <c r="V181" s="2"/>
      <c r="W181" s="2"/>
      <c r="X181" s="2"/>
      <c r="Y181" s="2"/>
      <c r="Z181" s="2"/>
      <c r="AA181" s="2"/>
      <c r="AB181" s="2"/>
      <c r="AC181" s="2"/>
      <c r="AD181" s="2"/>
      <c r="AE181" s="2"/>
    </row>
    <row r="182" spans="1:31" ht="12.75" customHeight="1">
      <c r="A182" s="2"/>
      <c r="B182" s="11" t="s">
        <v>288</v>
      </c>
      <c r="C182" s="12" t="s">
        <v>243</v>
      </c>
      <c r="D182" s="12" t="s">
        <v>29</v>
      </c>
      <c r="E182" s="12" t="s">
        <v>299</v>
      </c>
      <c r="F182" s="12" t="s">
        <v>396</v>
      </c>
      <c r="G182" s="12" t="s">
        <v>397</v>
      </c>
      <c r="H182" s="13">
        <v>0</v>
      </c>
      <c r="I182" s="13">
        <v>105097.82</v>
      </c>
      <c r="J182" s="13">
        <v>0</v>
      </c>
      <c r="K182" s="13">
        <v>105097.82</v>
      </c>
      <c r="L182" s="13">
        <f t="shared" si="0"/>
        <v>105097.82</v>
      </c>
      <c r="M182" s="2"/>
      <c r="N182" s="2"/>
      <c r="O182" s="2"/>
      <c r="P182" s="2"/>
      <c r="Q182" s="2"/>
      <c r="R182" s="2"/>
      <c r="S182" s="2"/>
      <c r="T182" s="2"/>
      <c r="U182" s="2"/>
      <c r="V182" s="2"/>
      <c r="W182" s="2"/>
      <c r="X182" s="2"/>
      <c r="Y182" s="2"/>
      <c r="Z182" s="2"/>
      <c r="AA182" s="2"/>
      <c r="AB182" s="2"/>
      <c r="AC182" s="2"/>
      <c r="AD182" s="2"/>
      <c r="AE182" s="2"/>
    </row>
    <row r="183" spans="1:31" ht="12.75" customHeight="1">
      <c r="A183" s="2"/>
      <c r="B183" s="11" t="s">
        <v>398</v>
      </c>
      <c r="C183" s="12" t="s">
        <v>243</v>
      </c>
      <c r="D183" s="12" t="s">
        <v>29</v>
      </c>
      <c r="E183" s="12" t="s">
        <v>398</v>
      </c>
      <c r="F183" s="12" t="s">
        <v>399</v>
      </c>
      <c r="G183" s="12" t="s">
        <v>398</v>
      </c>
      <c r="H183" s="13">
        <v>0</v>
      </c>
      <c r="I183" s="13">
        <v>221413.47</v>
      </c>
      <c r="J183" s="13">
        <v>0</v>
      </c>
      <c r="K183" s="13">
        <v>221413.47</v>
      </c>
      <c r="L183" s="13">
        <f t="shared" si="0"/>
        <v>221413.47</v>
      </c>
      <c r="M183" s="2"/>
      <c r="N183" s="2"/>
      <c r="O183" s="2"/>
      <c r="P183" s="2"/>
      <c r="Q183" s="2"/>
      <c r="R183" s="2"/>
      <c r="S183" s="2"/>
      <c r="T183" s="2"/>
      <c r="U183" s="2"/>
      <c r="V183" s="2"/>
      <c r="W183" s="2"/>
      <c r="X183" s="2"/>
      <c r="Y183" s="2"/>
      <c r="Z183" s="2"/>
      <c r="AA183" s="2"/>
      <c r="AB183" s="2"/>
      <c r="AC183" s="2"/>
      <c r="AD183" s="2"/>
      <c r="AE183" s="2"/>
    </row>
    <row r="184" spans="1:31" ht="12.75" customHeight="1">
      <c r="A184" s="2"/>
      <c r="B184" s="11" t="s">
        <v>400</v>
      </c>
      <c r="C184" s="12" t="s">
        <v>243</v>
      </c>
      <c r="D184" s="12" t="s">
        <v>29</v>
      </c>
      <c r="E184" s="12" t="s">
        <v>401</v>
      </c>
      <c r="F184" s="12" t="s">
        <v>402</v>
      </c>
      <c r="G184" s="12" t="s">
        <v>403</v>
      </c>
      <c r="H184" s="13">
        <v>0</v>
      </c>
      <c r="I184" s="13">
        <v>39851.129999999997</v>
      </c>
      <c r="J184" s="13">
        <v>0</v>
      </c>
      <c r="K184" s="13">
        <v>39851.129999999997</v>
      </c>
      <c r="L184" s="13">
        <f t="shared" si="0"/>
        <v>39851.129999999997</v>
      </c>
      <c r="M184" s="2"/>
      <c r="N184" s="2"/>
      <c r="O184" s="2"/>
      <c r="P184" s="2"/>
      <c r="Q184" s="2"/>
      <c r="R184" s="2"/>
      <c r="S184" s="2"/>
      <c r="T184" s="2"/>
      <c r="U184" s="2"/>
      <c r="V184" s="2"/>
      <c r="W184" s="2"/>
      <c r="X184" s="2"/>
      <c r="Y184" s="2"/>
      <c r="Z184" s="2"/>
      <c r="AA184" s="2"/>
      <c r="AB184" s="2"/>
      <c r="AC184" s="2"/>
      <c r="AD184" s="2"/>
      <c r="AE184" s="2"/>
    </row>
    <row r="185" spans="1:31" ht="12.75" customHeight="1">
      <c r="A185" s="2"/>
      <c r="B185" s="11" t="s">
        <v>400</v>
      </c>
      <c r="C185" s="12" t="s">
        <v>243</v>
      </c>
      <c r="D185" s="12" t="s">
        <v>29</v>
      </c>
      <c r="E185" s="12" t="s">
        <v>401</v>
      </c>
      <c r="F185" s="12" t="s">
        <v>404</v>
      </c>
      <c r="G185" s="12" t="s">
        <v>405</v>
      </c>
      <c r="H185" s="13">
        <v>0</v>
      </c>
      <c r="I185" s="13">
        <v>9596700.1199999992</v>
      </c>
      <c r="J185" s="13">
        <v>35839.11</v>
      </c>
      <c r="K185" s="13">
        <v>9560861.0099999998</v>
      </c>
      <c r="L185" s="13">
        <f t="shared" si="0"/>
        <v>9560861.0099999998</v>
      </c>
      <c r="M185" s="2"/>
      <c r="N185" s="2"/>
      <c r="O185" s="2"/>
      <c r="P185" s="2"/>
      <c r="Q185" s="2"/>
      <c r="R185" s="2"/>
      <c r="S185" s="2"/>
      <c r="T185" s="2"/>
      <c r="U185" s="2"/>
      <c r="V185" s="2"/>
      <c r="W185" s="2"/>
      <c r="X185" s="2"/>
      <c r="Y185" s="2"/>
      <c r="Z185" s="2"/>
      <c r="AA185" s="2"/>
      <c r="AB185" s="2"/>
      <c r="AC185" s="2"/>
      <c r="AD185" s="2"/>
      <c r="AE185" s="2"/>
    </row>
    <row r="186" spans="1:31" ht="12.75" customHeight="1">
      <c r="A186" s="2"/>
      <c r="B186" s="11" t="s">
        <v>400</v>
      </c>
      <c r="C186" s="12" t="s">
        <v>243</v>
      </c>
      <c r="D186" s="12" t="s">
        <v>29</v>
      </c>
      <c r="E186" s="12" t="s">
        <v>401</v>
      </c>
      <c r="F186" s="12" t="s">
        <v>406</v>
      </c>
      <c r="G186" s="12" t="s">
        <v>407</v>
      </c>
      <c r="H186" s="13">
        <v>0</v>
      </c>
      <c r="I186" s="13">
        <v>106465.41</v>
      </c>
      <c r="J186" s="13">
        <v>0</v>
      </c>
      <c r="K186" s="13">
        <v>106465.41</v>
      </c>
      <c r="L186" s="13">
        <f t="shared" si="0"/>
        <v>106465.41</v>
      </c>
      <c r="M186" s="2"/>
      <c r="N186" s="2"/>
      <c r="O186" s="2"/>
      <c r="P186" s="2"/>
      <c r="Q186" s="2"/>
      <c r="R186" s="2"/>
      <c r="S186" s="2"/>
      <c r="T186" s="2"/>
      <c r="U186" s="2"/>
      <c r="V186" s="2"/>
      <c r="W186" s="2"/>
      <c r="X186" s="2"/>
      <c r="Y186" s="2"/>
      <c r="Z186" s="2"/>
      <c r="AA186" s="2"/>
      <c r="AB186" s="2"/>
      <c r="AC186" s="2"/>
      <c r="AD186" s="2"/>
      <c r="AE186" s="2"/>
    </row>
    <row r="187" spans="1:31" ht="12.75" customHeight="1">
      <c r="A187" s="2"/>
      <c r="B187" s="11" t="s">
        <v>408</v>
      </c>
      <c r="C187" s="12" t="s">
        <v>243</v>
      </c>
      <c r="D187" s="12" t="s">
        <v>29</v>
      </c>
      <c r="E187" s="12" t="s">
        <v>408</v>
      </c>
      <c r="F187" s="12" t="s">
        <v>409</v>
      </c>
      <c r="G187" s="12" t="s">
        <v>410</v>
      </c>
      <c r="H187" s="13">
        <v>0</v>
      </c>
      <c r="I187" s="13">
        <v>1275.72</v>
      </c>
      <c r="J187" s="13">
        <v>40249.29</v>
      </c>
      <c r="K187" s="13">
        <v>38973.57</v>
      </c>
      <c r="L187" s="13">
        <f t="shared" si="0"/>
        <v>38973.57</v>
      </c>
      <c r="M187" s="2"/>
      <c r="N187" s="2"/>
      <c r="O187" s="2"/>
      <c r="P187" s="2"/>
      <c r="Q187" s="2"/>
      <c r="R187" s="2"/>
      <c r="S187" s="2"/>
      <c r="T187" s="2"/>
      <c r="U187" s="2"/>
      <c r="V187" s="2"/>
      <c r="W187" s="2"/>
      <c r="X187" s="2"/>
      <c r="Y187" s="2"/>
      <c r="Z187" s="2"/>
      <c r="AA187" s="2"/>
      <c r="AB187" s="2"/>
      <c r="AC187" s="2"/>
      <c r="AD187" s="2"/>
      <c r="AE187" s="2"/>
    </row>
    <row r="188" spans="1:31" ht="12.75" customHeight="1">
      <c r="A188" s="2"/>
      <c r="B188" s="11" t="s">
        <v>411</v>
      </c>
      <c r="C188" s="12" t="s">
        <v>243</v>
      </c>
      <c r="D188" s="12" t="s">
        <v>29</v>
      </c>
      <c r="E188" s="12" t="s">
        <v>411</v>
      </c>
      <c r="F188" s="12" t="s">
        <v>412</v>
      </c>
      <c r="G188" s="12" t="s">
        <v>413</v>
      </c>
      <c r="H188" s="13">
        <v>0</v>
      </c>
      <c r="I188" s="13">
        <v>0</v>
      </c>
      <c r="J188" s="13">
        <v>1605.15</v>
      </c>
      <c r="K188" s="13">
        <v>1605.15</v>
      </c>
      <c r="L188" s="13">
        <f t="shared" si="0"/>
        <v>1605.15</v>
      </c>
      <c r="M188" s="2"/>
      <c r="N188" s="2"/>
      <c r="O188" s="2"/>
      <c r="P188" s="2"/>
      <c r="Q188" s="2"/>
      <c r="R188" s="2"/>
      <c r="S188" s="2"/>
      <c r="T188" s="2"/>
      <c r="U188" s="2"/>
      <c r="V188" s="2"/>
      <c r="W188" s="2"/>
      <c r="X188" s="2"/>
      <c r="Y188" s="2"/>
      <c r="Z188" s="2"/>
      <c r="AA188" s="2"/>
      <c r="AB188" s="2"/>
      <c r="AC188" s="2"/>
      <c r="AD188" s="2"/>
      <c r="AE188" s="2"/>
    </row>
    <row r="189" spans="1:31" ht="12.75" customHeight="1">
      <c r="A189" s="2"/>
      <c r="B189" s="2"/>
      <c r="C189" s="3"/>
      <c r="D189" s="3"/>
      <c r="E189" s="3"/>
      <c r="F189" s="3" t="s">
        <v>414</v>
      </c>
      <c r="G189" s="3" t="s">
        <v>415</v>
      </c>
      <c r="H189" s="4">
        <v>0</v>
      </c>
      <c r="I189" s="4">
        <v>61713965.009999998</v>
      </c>
      <c r="J189" s="4">
        <v>61713965.009999998</v>
      </c>
      <c r="K189" s="4">
        <v>0</v>
      </c>
      <c r="L189" s="4"/>
      <c r="M189" s="2"/>
      <c r="N189" s="2"/>
      <c r="O189" s="2"/>
      <c r="P189" s="2"/>
      <c r="Q189" s="2"/>
      <c r="R189" s="2"/>
      <c r="S189" s="2"/>
      <c r="T189" s="2"/>
      <c r="U189" s="2"/>
      <c r="V189" s="2"/>
      <c r="W189" s="2"/>
      <c r="X189" s="2"/>
      <c r="Y189" s="2"/>
      <c r="Z189" s="2"/>
      <c r="AA189" s="2"/>
      <c r="AB189" s="2"/>
      <c r="AC189" s="2"/>
      <c r="AD189" s="2"/>
      <c r="AE189" s="2"/>
    </row>
    <row r="190" spans="1:31" ht="12.75" customHeight="1">
      <c r="A190" s="2"/>
      <c r="B190" s="2"/>
      <c r="C190" s="3"/>
      <c r="D190" s="3"/>
      <c r="E190" s="3"/>
      <c r="F190" s="3"/>
      <c r="G190" s="3"/>
      <c r="H190" s="4"/>
      <c r="I190" s="4"/>
      <c r="J190" s="4"/>
      <c r="K190" s="4"/>
      <c r="L190" s="4"/>
      <c r="M190" s="2"/>
      <c r="N190" s="2"/>
      <c r="O190" s="2"/>
      <c r="P190" s="2"/>
      <c r="Q190" s="2"/>
      <c r="R190" s="2"/>
      <c r="S190" s="2"/>
      <c r="T190" s="2"/>
      <c r="U190" s="2"/>
      <c r="V190" s="2"/>
      <c r="W190" s="2"/>
      <c r="X190" s="2"/>
      <c r="Y190" s="2"/>
      <c r="Z190" s="2"/>
      <c r="AA190" s="2"/>
      <c r="AB190" s="2"/>
      <c r="AC190" s="2"/>
      <c r="AD190" s="2"/>
      <c r="AE190" s="2"/>
    </row>
    <row r="191" spans="1:31" ht="12.75" customHeight="1">
      <c r="A191" s="2"/>
      <c r="B191" s="2"/>
      <c r="C191" s="3"/>
      <c r="D191" s="3"/>
      <c r="E191" s="3"/>
      <c r="F191" s="3"/>
      <c r="G191" s="3"/>
      <c r="H191" s="4"/>
      <c r="I191" s="4"/>
      <c r="J191" s="4"/>
      <c r="K191" s="4"/>
      <c r="L191" s="4"/>
      <c r="M191" s="2"/>
      <c r="N191" s="2"/>
      <c r="O191" s="2"/>
      <c r="P191" s="2"/>
      <c r="Q191" s="2"/>
      <c r="R191" s="2"/>
      <c r="S191" s="2"/>
      <c r="T191" s="2"/>
      <c r="U191" s="2"/>
      <c r="V191" s="2"/>
      <c r="W191" s="2"/>
      <c r="X191" s="2"/>
      <c r="Y191" s="2"/>
      <c r="Z191" s="2"/>
      <c r="AA191" s="2"/>
      <c r="AB191" s="2"/>
      <c r="AC191" s="2"/>
      <c r="AD191" s="2"/>
      <c r="AE191" s="2"/>
    </row>
    <row r="192" spans="1:31" ht="12.75" customHeight="1">
      <c r="A192" s="2"/>
      <c r="B192" s="2"/>
      <c r="C192" s="3"/>
      <c r="D192" s="3"/>
      <c r="E192" s="3"/>
      <c r="F192" s="3"/>
      <c r="G192" s="3"/>
      <c r="H192" s="4"/>
      <c r="I192" s="4"/>
      <c r="J192" s="4"/>
      <c r="K192" s="4"/>
      <c r="L192" s="4"/>
      <c r="M192" s="2"/>
      <c r="N192" s="2"/>
      <c r="O192" s="2"/>
      <c r="P192" s="2"/>
      <c r="Q192" s="2"/>
      <c r="R192" s="2"/>
      <c r="S192" s="2"/>
      <c r="T192" s="2"/>
      <c r="U192" s="2"/>
      <c r="V192" s="2"/>
      <c r="W192" s="2"/>
      <c r="X192" s="2"/>
      <c r="Y192" s="2"/>
      <c r="Z192" s="2"/>
      <c r="AA192" s="2"/>
      <c r="AB192" s="2"/>
      <c r="AC192" s="2"/>
      <c r="AD192" s="2"/>
      <c r="AE192" s="2"/>
    </row>
    <row r="193" spans="1:31" ht="12.75" customHeight="1">
      <c r="A193" s="2"/>
      <c r="B193" s="2"/>
      <c r="C193" s="3"/>
      <c r="D193" s="3"/>
      <c r="E193" s="3"/>
      <c r="F193" s="3"/>
      <c r="G193" s="3"/>
      <c r="H193" s="4"/>
      <c r="I193" s="4"/>
      <c r="J193" s="4"/>
      <c r="K193" s="4"/>
      <c r="L193" s="4"/>
      <c r="M193" s="2"/>
      <c r="N193" s="2"/>
      <c r="O193" s="2"/>
      <c r="P193" s="2"/>
      <c r="Q193" s="2"/>
      <c r="R193" s="2"/>
      <c r="S193" s="2"/>
      <c r="T193" s="2"/>
      <c r="U193" s="2"/>
      <c r="V193" s="2"/>
      <c r="W193" s="2"/>
      <c r="X193" s="2"/>
      <c r="Y193" s="2"/>
      <c r="Z193" s="2"/>
      <c r="AA193" s="2"/>
      <c r="AB193" s="2"/>
      <c r="AC193" s="2"/>
      <c r="AD193" s="2"/>
      <c r="AE193" s="2"/>
    </row>
    <row r="194" spans="1:31" ht="12.75" customHeight="1">
      <c r="A194" s="2"/>
      <c r="B194" s="2"/>
      <c r="C194" s="3"/>
      <c r="D194" s="3"/>
      <c r="E194" s="3"/>
      <c r="F194" s="3"/>
      <c r="G194" s="3"/>
      <c r="H194" s="4"/>
      <c r="I194" s="4"/>
      <c r="J194" s="4"/>
      <c r="K194" s="4"/>
      <c r="L194" s="4"/>
      <c r="M194" s="2"/>
      <c r="N194" s="2"/>
      <c r="O194" s="2"/>
      <c r="P194" s="2"/>
      <c r="Q194" s="2"/>
      <c r="R194" s="2"/>
      <c r="S194" s="2"/>
      <c r="T194" s="2"/>
      <c r="U194" s="2"/>
      <c r="V194" s="2"/>
      <c r="W194" s="2"/>
      <c r="X194" s="2"/>
      <c r="Y194" s="2"/>
      <c r="Z194" s="2"/>
      <c r="AA194" s="2"/>
      <c r="AB194" s="2"/>
      <c r="AC194" s="2"/>
      <c r="AD194" s="2"/>
      <c r="AE194" s="2"/>
    </row>
    <row r="195" spans="1:31" ht="12.75" customHeight="1">
      <c r="A195" s="2"/>
      <c r="B195" s="2"/>
      <c r="C195" s="3"/>
      <c r="D195" s="3"/>
      <c r="E195" s="3"/>
      <c r="F195" s="3"/>
      <c r="G195" s="3"/>
      <c r="H195" s="4"/>
      <c r="I195" s="4"/>
      <c r="J195" s="4"/>
      <c r="K195" s="4"/>
      <c r="L195" s="4"/>
      <c r="M195" s="2"/>
      <c r="N195" s="2"/>
      <c r="O195" s="2"/>
      <c r="P195" s="2"/>
      <c r="Q195" s="2"/>
      <c r="R195" s="2"/>
      <c r="S195" s="2"/>
      <c r="T195" s="2"/>
      <c r="U195" s="2"/>
      <c r="V195" s="2"/>
      <c r="W195" s="2"/>
      <c r="X195" s="2"/>
      <c r="Y195" s="2"/>
      <c r="Z195" s="2"/>
      <c r="AA195" s="2"/>
      <c r="AB195" s="2"/>
      <c r="AC195" s="2"/>
      <c r="AD195" s="2"/>
      <c r="AE195" s="2"/>
    </row>
    <row r="196" spans="1:31" ht="12.75" customHeight="1">
      <c r="A196" s="2"/>
      <c r="B196" s="2"/>
      <c r="C196" s="3"/>
      <c r="D196" s="3"/>
      <c r="E196" s="3"/>
      <c r="F196" s="3"/>
      <c r="G196" s="3"/>
      <c r="H196" s="4"/>
      <c r="I196" s="4"/>
      <c r="J196" s="4"/>
      <c r="K196" s="4"/>
      <c r="L196" s="4"/>
      <c r="M196" s="2"/>
      <c r="N196" s="2"/>
      <c r="O196" s="2"/>
      <c r="P196" s="2"/>
      <c r="Q196" s="2"/>
      <c r="R196" s="2"/>
      <c r="S196" s="2"/>
      <c r="T196" s="2"/>
      <c r="U196" s="2"/>
      <c r="V196" s="2"/>
      <c r="W196" s="2"/>
      <c r="X196" s="2"/>
      <c r="Y196" s="2"/>
      <c r="Z196" s="2"/>
      <c r="AA196" s="2"/>
      <c r="AB196" s="2"/>
      <c r="AC196" s="2"/>
      <c r="AD196" s="2"/>
      <c r="AE196" s="2"/>
    </row>
    <row r="197" spans="1:31" ht="12.75" customHeight="1">
      <c r="A197" s="2"/>
      <c r="B197" s="2"/>
      <c r="C197" s="3"/>
      <c r="D197" s="3"/>
      <c r="E197" s="3"/>
      <c r="F197" s="3"/>
      <c r="G197" s="3"/>
      <c r="H197" s="4"/>
      <c r="I197" s="4"/>
      <c r="J197" s="4"/>
      <c r="K197" s="4"/>
      <c r="L197" s="4"/>
      <c r="M197" s="2"/>
      <c r="N197" s="2"/>
      <c r="O197" s="2"/>
      <c r="P197" s="2"/>
      <c r="Q197" s="2"/>
      <c r="R197" s="2"/>
      <c r="S197" s="2"/>
      <c r="T197" s="2"/>
      <c r="U197" s="2"/>
      <c r="V197" s="2"/>
      <c r="W197" s="2"/>
      <c r="X197" s="2"/>
      <c r="Y197" s="2"/>
      <c r="Z197" s="2"/>
      <c r="AA197" s="2"/>
      <c r="AB197" s="2"/>
      <c r="AC197" s="2"/>
      <c r="AD197" s="2"/>
      <c r="AE197" s="2"/>
    </row>
    <row r="198" spans="1:31" ht="12.75" customHeight="1">
      <c r="A198" s="2"/>
      <c r="B198" s="2"/>
      <c r="C198" s="3"/>
      <c r="D198" s="3"/>
      <c r="E198" s="3"/>
      <c r="F198" s="3"/>
      <c r="G198" s="3"/>
      <c r="H198" s="4"/>
      <c r="I198" s="4"/>
      <c r="J198" s="4"/>
      <c r="K198" s="4"/>
      <c r="L198" s="4"/>
      <c r="M198" s="2"/>
      <c r="N198" s="2"/>
      <c r="O198" s="2"/>
      <c r="P198" s="2"/>
      <c r="Q198" s="2"/>
      <c r="R198" s="2"/>
      <c r="S198" s="2"/>
      <c r="T198" s="2"/>
      <c r="U198" s="2"/>
      <c r="V198" s="2"/>
      <c r="W198" s="2"/>
      <c r="X198" s="2"/>
      <c r="Y198" s="2"/>
      <c r="Z198" s="2"/>
      <c r="AA198" s="2"/>
      <c r="AB198" s="2"/>
      <c r="AC198" s="2"/>
      <c r="AD198" s="2"/>
      <c r="AE198" s="2"/>
    </row>
    <row r="199" spans="1:31" ht="12.75" customHeight="1">
      <c r="A199" s="2"/>
      <c r="B199" s="2"/>
      <c r="C199" s="3"/>
      <c r="D199" s="3"/>
      <c r="E199" s="3"/>
      <c r="F199" s="3"/>
      <c r="G199" s="3"/>
      <c r="H199" s="4"/>
      <c r="I199" s="4"/>
      <c r="J199" s="4"/>
      <c r="K199" s="4"/>
      <c r="L199" s="4"/>
      <c r="M199" s="2"/>
      <c r="N199" s="2"/>
      <c r="O199" s="2"/>
      <c r="P199" s="2"/>
      <c r="Q199" s="2"/>
      <c r="R199" s="2"/>
      <c r="S199" s="2"/>
      <c r="T199" s="2"/>
      <c r="U199" s="2"/>
      <c r="V199" s="2"/>
      <c r="W199" s="2"/>
      <c r="X199" s="2"/>
      <c r="Y199" s="2"/>
      <c r="Z199" s="2"/>
      <c r="AA199" s="2"/>
      <c r="AB199" s="2"/>
      <c r="AC199" s="2"/>
      <c r="AD199" s="2"/>
      <c r="AE199" s="2"/>
    </row>
    <row r="200" spans="1:31" ht="12.75" customHeight="1">
      <c r="A200" s="2"/>
      <c r="B200" s="2"/>
      <c r="C200" s="3"/>
      <c r="D200" s="3"/>
      <c r="E200" s="3"/>
      <c r="F200" s="3"/>
      <c r="G200" s="3"/>
      <c r="H200" s="4"/>
      <c r="I200" s="4"/>
      <c r="J200" s="4"/>
      <c r="K200" s="4"/>
      <c r="L200" s="4"/>
      <c r="M200" s="2"/>
      <c r="N200" s="2"/>
      <c r="O200" s="2"/>
      <c r="P200" s="2"/>
      <c r="Q200" s="2"/>
      <c r="R200" s="2"/>
      <c r="S200" s="2"/>
      <c r="T200" s="2"/>
      <c r="U200" s="2"/>
      <c r="V200" s="2"/>
      <c r="W200" s="2"/>
      <c r="X200" s="2"/>
      <c r="Y200" s="2"/>
      <c r="Z200" s="2"/>
      <c r="AA200" s="2"/>
      <c r="AB200" s="2"/>
      <c r="AC200" s="2"/>
      <c r="AD200" s="2"/>
      <c r="AE200" s="2"/>
    </row>
    <row r="201" spans="1:31" ht="12.75" customHeight="1">
      <c r="A201" s="2"/>
      <c r="B201" s="2"/>
      <c r="C201" s="3"/>
      <c r="D201" s="3"/>
      <c r="E201" s="3"/>
      <c r="F201" s="3"/>
      <c r="G201" s="3"/>
      <c r="H201" s="4"/>
      <c r="I201" s="4"/>
      <c r="J201" s="4"/>
      <c r="K201" s="4"/>
      <c r="L201" s="4"/>
      <c r="M201" s="2"/>
      <c r="N201" s="2"/>
      <c r="O201" s="2"/>
      <c r="P201" s="2"/>
      <c r="Q201" s="2"/>
      <c r="R201" s="2"/>
      <c r="S201" s="2"/>
      <c r="T201" s="2"/>
      <c r="U201" s="2"/>
      <c r="V201" s="2"/>
      <c r="W201" s="2"/>
      <c r="X201" s="2"/>
      <c r="Y201" s="2"/>
      <c r="Z201" s="2"/>
      <c r="AA201" s="2"/>
      <c r="AB201" s="2"/>
      <c r="AC201" s="2"/>
      <c r="AD201" s="2"/>
      <c r="AE201" s="2"/>
    </row>
    <row r="202" spans="1:31" ht="12.75" customHeight="1">
      <c r="A202" s="2"/>
      <c r="B202" s="2"/>
      <c r="C202" s="3"/>
      <c r="D202" s="3"/>
      <c r="E202" s="3"/>
      <c r="F202" s="3"/>
      <c r="G202" s="3"/>
      <c r="H202" s="4"/>
      <c r="I202" s="4"/>
      <c r="J202" s="4"/>
      <c r="K202" s="4"/>
      <c r="L202" s="4"/>
      <c r="M202" s="2"/>
      <c r="N202" s="2"/>
      <c r="O202" s="2"/>
      <c r="P202" s="2"/>
      <c r="Q202" s="2"/>
      <c r="R202" s="2"/>
      <c r="S202" s="2"/>
      <c r="T202" s="2"/>
      <c r="U202" s="2"/>
      <c r="V202" s="2"/>
      <c r="W202" s="2"/>
      <c r="X202" s="2"/>
      <c r="Y202" s="2"/>
      <c r="Z202" s="2"/>
      <c r="AA202" s="2"/>
      <c r="AB202" s="2"/>
      <c r="AC202" s="2"/>
      <c r="AD202" s="2"/>
      <c r="AE202" s="2"/>
    </row>
    <row r="203" spans="1:31" ht="12.75" customHeight="1">
      <c r="A203" s="2"/>
      <c r="B203" s="2"/>
      <c r="C203" s="3"/>
      <c r="D203" s="3"/>
      <c r="E203" s="3"/>
      <c r="F203" s="3"/>
      <c r="G203" s="3"/>
      <c r="H203" s="4"/>
      <c r="I203" s="4"/>
      <c r="J203" s="4"/>
      <c r="K203" s="4"/>
      <c r="L203" s="4"/>
      <c r="M203" s="2"/>
      <c r="N203" s="2"/>
      <c r="O203" s="2"/>
      <c r="P203" s="2"/>
      <c r="Q203" s="2"/>
      <c r="R203" s="2"/>
      <c r="S203" s="2"/>
      <c r="T203" s="2"/>
      <c r="U203" s="2"/>
      <c r="V203" s="2"/>
      <c r="W203" s="2"/>
      <c r="X203" s="2"/>
      <c r="Y203" s="2"/>
      <c r="Z203" s="2"/>
      <c r="AA203" s="2"/>
      <c r="AB203" s="2"/>
      <c r="AC203" s="2"/>
      <c r="AD203" s="2"/>
      <c r="AE203" s="2"/>
    </row>
    <row r="204" spans="1:31" ht="12.75" customHeight="1">
      <c r="A204" s="2"/>
      <c r="B204" s="2"/>
      <c r="C204" s="3"/>
      <c r="D204" s="3"/>
      <c r="E204" s="3"/>
      <c r="F204" s="3"/>
      <c r="G204" s="3"/>
      <c r="H204" s="4"/>
      <c r="I204" s="4"/>
      <c r="J204" s="4"/>
      <c r="K204" s="4"/>
      <c r="L204" s="4"/>
      <c r="M204" s="2"/>
      <c r="N204" s="2"/>
      <c r="O204" s="2"/>
      <c r="P204" s="2"/>
      <c r="Q204" s="2"/>
      <c r="R204" s="2"/>
      <c r="S204" s="2"/>
      <c r="T204" s="2"/>
      <c r="U204" s="2"/>
      <c r="V204" s="2"/>
      <c r="W204" s="2"/>
      <c r="X204" s="2"/>
      <c r="Y204" s="2"/>
      <c r="Z204" s="2"/>
      <c r="AA204" s="2"/>
      <c r="AB204" s="2"/>
      <c r="AC204" s="2"/>
      <c r="AD204" s="2"/>
      <c r="AE204" s="2"/>
    </row>
    <row r="205" spans="1:31" ht="12.75" customHeight="1">
      <c r="A205" s="2"/>
      <c r="B205" s="2"/>
      <c r="C205" s="3"/>
      <c r="D205" s="3"/>
      <c r="E205" s="3"/>
      <c r="F205" s="3"/>
      <c r="G205" s="3"/>
      <c r="H205" s="4"/>
      <c r="I205" s="4"/>
      <c r="J205" s="4"/>
      <c r="K205" s="4"/>
      <c r="L205" s="4"/>
      <c r="M205" s="2"/>
      <c r="N205" s="2"/>
      <c r="O205" s="2"/>
      <c r="P205" s="2"/>
      <c r="Q205" s="2"/>
      <c r="R205" s="2"/>
      <c r="S205" s="2"/>
      <c r="T205" s="2"/>
      <c r="U205" s="2"/>
      <c r="V205" s="2"/>
      <c r="W205" s="2"/>
      <c r="X205" s="2"/>
      <c r="Y205" s="2"/>
      <c r="Z205" s="2"/>
      <c r="AA205" s="2"/>
      <c r="AB205" s="2"/>
      <c r="AC205" s="2"/>
      <c r="AD205" s="2"/>
      <c r="AE205" s="2"/>
    </row>
    <row r="206" spans="1:31" ht="12.75" customHeight="1">
      <c r="A206" s="2"/>
      <c r="B206" s="2"/>
      <c r="C206" s="3"/>
      <c r="D206" s="3"/>
      <c r="E206" s="3"/>
      <c r="F206" s="3"/>
      <c r="G206" s="3"/>
      <c r="H206" s="4"/>
      <c r="I206" s="4"/>
      <c r="J206" s="4"/>
      <c r="K206" s="4"/>
      <c r="L206" s="4"/>
      <c r="M206" s="2"/>
      <c r="N206" s="2"/>
      <c r="O206" s="2"/>
      <c r="P206" s="2"/>
      <c r="Q206" s="2"/>
      <c r="R206" s="2"/>
      <c r="S206" s="2"/>
      <c r="T206" s="2"/>
      <c r="U206" s="2"/>
      <c r="V206" s="2"/>
      <c r="W206" s="2"/>
      <c r="X206" s="2"/>
      <c r="Y206" s="2"/>
      <c r="Z206" s="2"/>
      <c r="AA206" s="2"/>
      <c r="AB206" s="2"/>
      <c r="AC206" s="2"/>
      <c r="AD206" s="2"/>
      <c r="AE206" s="2"/>
    </row>
    <row r="207" spans="1:31" ht="12.75" customHeight="1">
      <c r="A207" s="2"/>
      <c r="B207" s="2"/>
      <c r="C207" s="3"/>
      <c r="D207" s="3"/>
      <c r="E207" s="3"/>
      <c r="F207" s="3"/>
      <c r="G207" s="3"/>
      <c r="H207" s="4"/>
      <c r="I207" s="4"/>
      <c r="J207" s="4"/>
      <c r="K207" s="4"/>
      <c r="L207" s="4"/>
      <c r="M207" s="2"/>
      <c r="N207" s="2"/>
      <c r="O207" s="2"/>
      <c r="P207" s="2"/>
      <c r="Q207" s="2"/>
      <c r="R207" s="2"/>
      <c r="S207" s="2"/>
      <c r="T207" s="2"/>
      <c r="U207" s="2"/>
      <c r="V207" s="2"/>
      <c r="W207" s="2"/>
      <c r="X207" s="2"/>
      <c r="Y207" s="2"/>
      <c r="Z207" s="2"/>
      <c r="AA207" s="2"/>
      <c r="AB207" s="2"/>
      <c r="AC207" s="2"/>
      <c r="AD207" s="2"/>
      <c r="AE207" s="2"/>
    </row>
    <row r="208" spans="1:31" ht="12.75" customHeight="1">
      <c r="A208" s="2"/>
      <c r="B208" s="2"/>
      <c r="C208" s="3"/>
      <c r="D208" s="3"/>
      <c r="E208" s="3"/>
      <c r="F208" s="3"/>
      <c r="G208" s="3"/>
      <c r="H208" s="4"/>
      <c r="I208" s="4"/>
      <c r="J208" s="4"/>
      <c r="K208" s="4"/>
      <c r="L208" s="4"/>
      <c r="M208" s="2"/>
      <c r="N208" s="2"/>
      <c r="O208" s="2"/>
      <c r="P208" s="2"/>
      <c r="Q208" s="2"/>
      <c r="R208" s="2"/>
      <c r="S208" s="2"/>
      <c r="T208" s="2"/>
      <c r="U208" s="2"/>
      <c r="V208" s="2"/>
      <c r="W208" s="2"/>
      <c r="X208" s="2"/>
      <c r="Y208" s="2"/>
      <c r="Z208" s="2"/>
      <c r="AA208" s="2"/>
      <c r="AB208" s="2"/>
      <c r="AC208" s="2"/>
      <c r="AD208" s="2"/>
      <c r="AE208" s="2"/>
    </row>
    <row r="209" spans="1:31" ht="12.75" customHeight="1">
      <c r="A209" s="2"/>
      <c r="B209" s="2"/>
      <c r="C209" s="3"/>
      <c r="D209" s="3"/>
      <c r="E209" s="3"/>
      <c r="F209" s="3"/>
      <c r="G209" s="3"/>
      <c r="H209" s="4"/>
      <c r="I209" s="4"/>
      <c r="J209" s="4"/>
      <c r="K209" s="4"/>
      <c r="L209" s="4"/>
      <c r="M209" s="2"/>
      <c r="N209" s="2"/>
      <c r="O209" s="2"/>
      <c r="P209" s="2"/>
      <c r="Q209" s="2"/>
      <c r="R209" s="2"/>
      <c r="S209" s="2"/>
      <c r="T209" s="2"/>
      <c r="U209" s="2"/>
      <c r="V209" s="2"/>
      <c r="W209" s="2"/>
      <c r="X209" s="2"/>
      <c r="Y209" s="2"/>
      <c r="Z209" s="2"/>
      <c r="AA209" s="2"/>
      <c r="AB209" s="2"/>
      <c r="AC209" s="2"/>
      <c r="AD209" s="2"/>
      <c r="AE209" s="2"/>
    </row>
    <row r="210" spans="1:31" ht="12.75" customHeight="1">
      <c r="A210" s="2"/>
      <c r="B210" s="2"/>
      <c r="C210" s="3"/>
      <c r="D210" s="3"/>
      <c r="E210" s="3"/>
      <c r="F210" s="3"/>
      <c r="G210" s="3"/>
      <c r="H210" s="4"/>
      <c r="I210" s="4"/>
      <c r="J210" s="4"/>
      <c r="K210" s="4"/>
      <c r="L210" s="4"/>
      <c r="M210" s="2"/>
      <c r="N210" s="2"/>
      <c r="O210" s="2"/>
      <c r="P210" s="2"/>
      <c r="Q210" s="2"/>
      <c r="R210" s="2"/>
      <c r="S210" s="2"/>
      <c r="T210" s="2"/>
      <c r="U210" s="2"/>
      <c r="V210" s="2"/>
      <c r="W210" s="2"/>
      <c r="X210" s="2"/>
      <c r="Y210" s="2"/>
      <c r="Z210" s="2"/>
      <c r="AA210" s="2"/>
      <c r="AB210" s="2"/>
      <c r="AC210" s="2"/>
      <c r="AD210" s="2"/>
      <c r="AE210" s="2"/>
    </row>
    <row r="211" spans="1:31" ht="12.75" customHeight="1">
      <c r="A211" s="2"/>
      <c r="B211" s="2"/>
      <c r="C211" s="3"/>
      <c r="D211" s="3"/>
      <c r="E211" s="3"/>
      <c r="F211" s="3"/>
      <c r="G211" s="3"/>
      <c r="H211" s="4"/>
      <c r="I211" s="4"/>
      <c r="J211" s="4"/>
      <c r="K211" s="4"/>
      <c r="L211" s="4"/>
      <c r="M211" s="2"/>
      <c r="N211" s="2"/>
      <c r="O211" s="2"/>
      <c r="P211" s="2"/>
      <c r="Q211" s="2"/>
      <c r="R211" s="2"/>
      <c r="S211" s="2"/>
      <c r="T211" s="2"/>
      <c r="U211" s="2"/>
      <c r="V211" s="2"/>
      <c r="W211" s="2"/>
      <c r="X211" s="2"/>
      <c r="Y211" s="2"/>
      <c r="Z211" s="2"/>
      <c r="AA211" s="2"/>
      <c r="AB211" s="2"/>
      <c r="AC211" s="2"/>
      <c r="AD211" s="2"/>
      <c r="AE211" s="2"/>
    </row>
    <row r="212" spans="1:31" ht="12.75" customHeight="1">
      <c r="A212" s="2"/>
      <c r="B212" s="2"/>
      <c r="C212" s="3"/>
      <c r="D212" s="3"/>
      <c r="E212" s="3"/>
      <c r="F212" s="3"/>
      <c r="G212" s="3"/>
      <c r="H212" s="4"/>
      <c r="I212" s="4"/>
      <c r="J212" s="4"/>
      <c r="K212" s="4"/>
      <c r="L212" s="4"/>
      <c r="M212" s="2"/>
      <c r="N212" s="2"/>
      <c r="O212" s="2"/>
      <c r="P212" s="2"/>
      <c r="Q212" s="2"/>
      <c r="R212" s="2"/>
      <c r="S212" s="2"/>
      <c r="T212" s="2"/>
      <c r="U212" s="2"/>
      <c r="V212" s="2"/>
      <c r="W212" s="2"/>
      <c r="X212" s="2"/>
      <c r="Y212" s="2"/>
      <c r="Z212" s="2"/>
      <c r="AA212" s="2"/>
      <c r="AB212" s="2"/>
      <c r="AC212" s="2"/>
      <c r="AD212" s="2"/>
      <c r="AE212" s="2"/>
    </row>
    <row r="213" spans="1:31" ht="12.75" customHeight="1">
      <c r="A213" s="2"/>
      <c r="B213" s="2"/>
      <c r="C213" s="3"/>
      <c r="D213" s="3"/>
      <c r="E213" s="3"/>
      <c r="F213" s="3"/>
      <c r="G213" s="3"/>
      <c r="H213" s="4"/>
      <c r="I213" s="4"/>
      <c r="J213" s="4"/>
      <c r="K213" s="4"/>
      <c r="L213" s="4"/>
      <c r="M213" s="2"/>
      <c r="N213" s="2"/>
      <c r="O213" s="2"/>
      <c r="P213" s="2"/>
      <c r="Q213" s="2"/>
      <c r="R213" s="2"/>
      <c r="S213" s="2"/>
      <c r="T213" s="2"/>
      <c r="U213" s="2"/>
      <c r="V213" s="2"/>
      <c r="W213" s="2"/>
      <c r="X213" s="2"/>
      <c r="Y213" s="2"/>
      <c r="Z213" s="2"/>
      <c r="AA213" s="2"/>
      <c r="AB213" s="2"/>
      <c r="AC213" s="2"/>
      <c r="AD213" s="2"/>
      <c r="AE213" s="2"/>
    </row>
    <row r="214" spans="1:31" ht="12.75" customHeight="1">
      <c r="A214" s="2"/>
      <c r="B214" s="2"/>
      <c r="C214" s="3"/>
      <c r="D214" s="3"/>
      <c r="E214" s="3"/>
      <c r="F214" s="3"/>
      <c r="G214" s="3"/>
      <c r="H214" s="4"/>
      <c r="I214" s="4"/>
      <c r="J214" s="4"/>
      <c r="K214" s="4"/>
      <c r="L214" s="4"/>
      <c r="M214" s="2"/>
      <c r="N214" s="2"/>
      <c r="O214" s="2"/>
      <c r="P214" s="2"/>
      <c r="Q214" s="2"/>
      <c r="R214" s="2"/>
      <c r="S214" s="2"/>
      <c r="T214" s="2"/>
      <c r="U214" s="2"/>
      <c r="V214" s="2"/>
      <c r="W214" s="2"/>
      <c r="X214" s="2"/>
      <c r="Y214" s="2"/>
      <c r="Z214" s="2"/>
      <c r="AA214" s="2"/>
      <c r="AB214" s="2"/>
      <c r="AC214" s="2"/>
      <c r="AD214" s="2"/>
      <c r="AE214" s="2"/>
    </row>
    <row r="215" spans="1:31" ht="12.75" customHeight="1">
      <c r="A215" s="2"/>
      <c r="B215" s="2"/>
      <c r="C215" s="3"/>
      <c r="D215" s="3"/>
      <c r="E215" s="3"/>
      <c r="F215" s="3"/>
      <c r="G215" s="3"/>
      <c r="H215" s="4"/>
      <c r="I215" s="4"/>
      <c r="J215" s="4"/>
      <c r="K215" s="4"/>
      <c r="L215" s="4"/>
      <c r="M215" s="2"/>
      <c r="N215" s="2"/>
      <c r="O215" s="2"/>
      <c r="P215" s="2"/>
      <c r="Q215" s="2"/>
      <c r="R215" s="2"/>
      <c r="S215" s="2"/>
      <c r="T215" s="2"/>
      <c r="U215" s="2"/>
      <c r="V215" s="2"/>
      <c r="W215" s="2"/>
      <c r="X215" s="2"/>
      <c r="Y215" s="2"/>
      <c r="Z215" s="2"/>
      <c r="AA215" s="2"/>
      <c r="AB215" s="2"/>
      <c r="AC215" s="2"/>
      <c r="AD215" s="2"/>
      <c r="AE215" s="2"/>
    </row>
    <row r="216" spans="1:31" ht="12.75" customHeight="1">
      <c r="A216" s="2"/>
      <c r="B216" s="2"/>
      <c r="C216" s="3"/>
      <c r="D216" s="3"/>
      <c r="E216" s="3"/>
      <c r="F216" s="3"/>
      <c r="G216" s="3"/>
      <c r="H216" s="4"/>
      <c r="I216" s="4"/>
      <c r="J216" s="4"/>
      <c r="K216" s="4"/>
      <c r="L216" s="4"/>
      <c r="M216" s="2"/>
      <c r="N216" s="2"/>
      <c r="O216" s="2"/>
      <c r="P216" s="2"/>
      <c r="Q216" s="2"/>
      <c r="R216" s="2"/>
      <c r="S216" s="2"/>
      <c r="T216" s="2"/>
      <c r="U216" s="2"/>
      <c r="V216" s="2"/>
      <c r="W216" s="2"/>
      <c r="X216" s="2"/>
      <c r="Y216" s="2"/>
      <c r="Z216" s="2"/>
      <c r="AA216" s="2"/>
      <c r="AB216" s="2"/>
      <c r="AC216" s="2"/>
      <c r="AD216" s="2"/>
      <c r="AE216" s="2"/>
    </row>
    <row r="217" spans="1:31" ht="12.75" customHeight="1">
      <c r="A217" s="2"/>
      <c r="B217" s="2"/>
      <c r="C217" s="3"/>
      <c r="D217" s="3"/>
      <c r="E217" s="3"/>
      <c r="F217" s="3"/>
      <c r="G217" s="3"/>
      <c r="H217" s="4"/>
      <c r="I217" s="4"/>
      <c r="J217" s="4"/>
      <c r="K217" s="4"/>
      <c r="L217" s="4"/>
      <c r="M217" s="2"/>
      <c r="N217" s="2"/>
      <c r="O217" s="2"/>
      <c r="P217" s="2"/>
      <c r="Q217" s="2"/>
      <c r="R217" s="2"/>
      <c r="S217" s="2"/>
      <c r="T217" s="2"/>
      <c r="U217" s="2"/>
      <c r="V217" s="2"/>
      <c r="W217" s="2"/>
      <c r="X217" s="2"/>
      <c r="Y217" s="2"/>
      <c r="Z217" s="2"/>
      <c r="AA217" s="2"/>
      <c r="AB217" s="2"/>
      <c r="AC217" s="2"/>
      <c r="AD217" s="2"/>
      <c r="AE217" s="2"/>
    </row>
    <row r="218" spans="1:31" ht="12.75" customHeight="1">
      <c r="A218" s="2"/>
      <c r="B218" s="2"/>
      <c r="C218" s="3"/>
      <c r="D218" s="3"/>
      <c r="E218" s="3"/>
      <c r="F218" s="3"/>
      <c r="G218" s="3"/>
      <c r="H218" s="4"/>
      <c r="I218" s="4"/>
      <c r="J218" s="4"/>
      <c r="K218" s="4"/>
      <c r="L218" s="4"/>
      <c r="M218" s="2"/>
      <c r="N218" s="2"/>
      <c r="O218" s="2"/>
      <c r="P218" s="2"/>
      <c r="Q218" s="2"/>
      <c r="R218" s="2"/>
      <c r="S218" s="2"/>
      <c r="T218" s="2"/>
      <c r="U218" s="2"/>
      <c r="V218" s="2"/>
      <c r="W218" s="2"/>
      <c r="X218" s="2"/>
      <c r="Y218" s="2"/>
      <c r="Z218" s="2"/>
      <c r="AA218" s="2"/>
      <c r="AB218" s="2"/>
      <c r="AC218" s="2"/>
      <c r="AD218" s="2"/>
      <c r="AE218" s="2"/>
    </row>
    <row r="219" spans="1:31" ht="12.75" customHeight="1">
      <c r="A219" s="2"/>
      <c r="B219" s="2"/>
      <c r="C219" s="3"/>
      <c r="D219" s="3"/>
      <c r="E219" s="3"/>
      <c r="F219" s="3"/>
      <c r="G219" s="3"/>
      <c r="H219" s="4"/>
      <c r="I219" s="4"/>
      <c r="J219" s="4"/>
      <c r="K219" s="4"/>
      <c r="L219" s="4"/>
      <c r="M219" s="2"/>
      <c r="N219" s="2"/>
      <c r="O219" s="2"/>
      <c r="P219" s="2"/>
      <c r="Q219" s="2"/>
      <c r="R219" s="2"/>
      <c r="S219" s="2"/>
      <c r="T219" s="2"/>
      <c r="U219" s="2"/>
      <c r="V219" s="2"/>
      <c r="W219" s="2"/>
      <c r="X219" s="2"/>
      <c r="Y219" s="2"/>
      <c r="Z219" s="2"/>
      <c r="AA219" s="2"/>
      <c r="AB219" s="2"/>
      <c r="AC219" s="2"/>
      <c r="AD219" s="2"/>
      <c r="AE219" s="2"/>
    </row>
    <row r="220" spans="1:31" ht="12.75" customHeight="1">
      <c r="A220" s="2"/>
      <c r="B220" s="2"/>
      <c r="C220" s="3"/>
      <c r="D220" s="3"/>
      <c r="E220" s="3"/>
      <c r="F220" s="3"/>
      <c r="G220" s="3"/>
      <c r="H220" s="4"/>
      <c r="I220" s="4"/>
      <c r="J220" s="4"/>
      <c r="K220" s="4"/>
      <c r="L220" s="4"/>
      <c r="M220" s="2"/>
      <c r="N220" s="2"/>
      <c r="O220" s="2"/>
      <c r="P220" s="2"/>
      <c r="Q220" s="2"/>
      <c r="R220" s="2"/>
      <c r="S220" s="2"/>
      <c r="T220" s="2"/>
      <c r="U220" s="2"/>
      <c r="V220" s="2"/>
      <c r="W220" s="2"/>
      <c r="X220" s="2"/>
      <c r="Y220" s="2"/>
      <c r="Z220" s="2"/>
      <c r="AA220" s="2"/>
      <c r="AB220" s="2"/>
      <c r="AC220" s="2"/>
      <c r="AD220" s="2"/>
      <c r="AE220" s="2"/>
    </row>
    <row r="221" spans="1:31" ht="12.75" customHeight="1">
      <c r="A221" s="2"/>
      <c r="B221" s="2"/>
      <c r="C221" s="3"/>
      <c r="D221" s="3"/>
      <c r="E221" s="3"/>
      <c r="F221" s="3"/>
      <c r="G221" s="3"/>
      <c r="H221" s="4"/>
      <c r="I221" s="4"/>
      <c r="J221" s="4"/>
      <c r="K221" s="4"/>
      <c r="L221" s="4"/>
      <c r="M221" s="2"/>
      <c r="N221" s="2"/>
      <c r="O221" s="2"/>
      <c r="P221" s="2"/>
      <c r="Q221" s="2"/>
      <c r="R221" s="2"/>
      <c r="S221" s="2"/>
      <c r="T221" s="2"/>
      <c r="U221" s="2"/>
      <c r="V221" s="2"/>
      <c r="W221" s="2"/>
      <c r="X221" s="2"/>
      <c r="Y221" s="2"/>
      <c r="Z221" s="2"/>
      <c r="AA221" s="2"/>
      <c r="AB221" s="2"/>
      <c r="AC221" s="2"/>
      <c r="AD221" s="2"/>
      <c r="AE221" s="2"/>
    </row>
    <row r="222" spans="1:31" ht="12.75" customHeight="1">
      <c r="A222" s="2"/>
      <c r="B222" s="2"/>
      <c r="C222" s="3"/>
      <c r="D222" s="3"/>
      <c r="E222" s="3"/>
      <c r="F222" s="3"/>
      <c r="G222" s="3"/>
      <c r="H222" s="4"/>
      <c r="I222" s="4"/>
      <c r="J222" s="4"/>
      <c r="K222" s="4"/>
      <c r="L222" s="4"/>
      <c r="M222" s="2"/>
      <c r="N222" s="2"/>
      <c r="O222" s="2"/>
      <c r="P222" s="2"/>
      <c r="Q222" s="2"/>
      <c r="R222" s="2"/>
      <c r="S222" s="2"/>
      <c r="T222" s="2"/>
      <c r="U222" s="2"/>
      <c r="V222" s="2"/>
      <c r="W222" s="2"/>
      <c r="X222" s="2"/>
      <c r="Y222" s="2"/>
      <c r="Z222" s="2"/>
      <c r="AA222" s="2"/>
      <c r="AB222" s="2"/>
      <c r="AC222" s="2"/>
      <c r="AD222" s="2"/>
      <c r="AE222" s="2"/>
    </row>
    <row r="223" spans="1:31" ht="12.75" customHeight="1">
      <c r="A223" s="2"/>
      <c r="B223" s="2"/>
      <c r="C223" s="3"/>
      <c r="D223" s="3"/>
      <c r="E223" s="3"/>
      <c r="F223" s="3"/>
      <c r="G223" s="3"/>
      <c r="H223" s="4"/>
      <c r="I223" s="4"/>
      <c r="J223" s="4"/>
      <c r="K223" s="4"/>
      <c r="L223" s="4"/>
      <c r="M223" s="2"/>
      <c r="N223" s="2"/>
      <c r="O223" s="2"/>
      <c r="P223" s="2"/>
      <c r="Q223" s="2"/>
      <c r="R223" s="2"/>
      <c r="S223" s="2"/>
      <c r="T223" s="2"/>
      <c r="U223" s="2"/>
      <c r="V223" s="2"/>
      <c r="W223" s="2"/>
      <c r="X223" s="2"/>
      <c r="Y223" s="2"/>
      <c r="Z223" s="2"/>
      <c r="AA223" s="2"/>
      <c r="AB223" s="2"/>
      <c r="AC223" s="2"/>
      <c r="AD223" s="2"/>
      <c r="AE223" s="2"/>
    </row>
    <row r="224" spans="1:31" ht="12.75" customHeight="1">
      <c r="A224" s="2"/>
      <c r="B224" s="2"/>
      <c r="C224" s="3"/>
      <c r="D224" s="3"/>
      <c r="E224" s="3"/>
      <c r="F224" s="3"/>
      <c r="G224" s="3"/>
      <c r="H224" s="4"/>
      <c r="I224" s="4"/>
      <c r="J224" s="4"/>
      <c r="K224" s="4"/>
      <c r="L224" s="4"/>
      <c r="M224" s="2"/>
      <c r="N224" s="2"/>
      <c r="O224" s="2"/>
      <c r="P224" s="2"/>
      <c r="Q224" s="2"/>
      <c r="R224" s="2"/>
      <c r="S224" s="2"/>
      <c r="T224" s="2"/>
      <c r="U224" s="2"/>
      <c r="V224" s="2"/>
      <c r="W224" s="2"/>
      <c r="X224" s="2"/>
      <c r="Y224" s="2"/>
      <c r="Z224" s="2"/>
      <c r="AA224" s="2"/>
      <c r="AB224" s="2"/>
      <c r="AC224" s="2"/>
      <c r="AD224" s="2"/>
      <c r="AE224" s="2"/>
    </row>
    <row r="225" spans="1:31" ht="12.75" customHeight="1">
      <c r="A225" s="2"/>
      <c r="B225" s="2"/>
      <c r="C225" s="3"/>
      <c r="D225" s="3"/>
      <c r="E225" s="3"/>
      <c r="F225" s="3"/>
      <c r="G225" s="3"/>
      <c r="H225" s="4"/>
      <c r="I225" s="4"/>
      <c r="J225" s="4"/>
      <c r="K225" s="4"/>
      <c r="L225" s="4"/>
      <c r="M225" s="2"/>
      <c r="N225" s="2"/>
      <c r="O225" s="2"/>
      <c r="P225" s="2"/>
      <c r="Q225" s="2"/>
      <c r="R225" s="2"/>
      <c r="S225" s="2"/>
      <c r="T225" s="2"/>
      <c r="U225" s="2"/>
      <c r="V225" s="2"/>
      <c r="W225" s="2"/>
      <c r="X225" s="2"/>
      <c r="Y225" s="2"/>
      <c r="Z225" s="2"/>
      <c r="AA225" s="2"/>
      <c r="AB225" s="2"/>
      <c r="AC225" s="2"/>
      <c r="AD225" s="2"/>
      <c r="AE225" s="2"/>
    </row>
    <row r="226" spans="1:31" ht="12.75" customHeight="1">
      <c r="A226" s="2"/>
      <c r="B226" s="2"/>
      <c r="C226" s="3"/>
      <c r="D226" s="3"/>
      <c r="E226" s="3"/>
      <c r="F226" s="3"/>
      <c r="G226" s="3"/>
      <c r="H226" s="4"/>
      <c r="I226" s="4"/>
      <c r="J226" s="4"/>
      <c r="K226" s="4"/>
      <c r="L226" s="4"/>
      <c r="M226" s="2"/>
      <c r="N226" s="2"/>
      <c r="O226" s="2"/>
      <c r="P226" s="2"/>
      <c r="Q226" s="2"/>
      <c r="R226" s="2"/>
      <c r="S226" s="2"/>
      <c r="T226" s="2"/>
      <c r="U226" s="2"/>
      <c r="V226" s="2"/>
      <c r="W226" s="2"/>
      <c r="X226" s="2"/>
      <c r="Y226" s="2"/>
      <c r="Z226" s="2"/>
      <c r="AA226" s="2"/>
      <c r="AB226" s="2"/>
      <c r="AC226" s="2"/>
      <c r="AD226" s="2"/>
      <c r="AE226" s="2"/>
    </row>
    <row r="227" spans="1:31" ht="12.75" customHeight="1">
      <c r="A227" s="2"/>
      <c r="B227" s="2"/>
      <c r="C227" s="3"/>
      <c r="D227" s="3"/>
      <c r="E227" s="3"/>
      <c r="F227" s="3"/>
      <c r="G227" s="3"/>
      <c r="H227" s="4"/>
      <c r="I227" s="4"/>
      <c r="J227" s="4"/>
      <c r="K227" s="4"/>
      <c r="L227" s="4"/>
      <c r="M227" s="2"/>
      <c r="N227" s="2"/>
      <c r="O227" s="2"/>
      <c r="P227" s="2"/>
      <c r="Q227" s="2"/>
      <c r="R227" s="2"/>
      <c r="S227" s="2"/>
      <c r="T227" s="2"/>
      <c r="U227" s="2"/>
      <c r="V227" s="2"/>
      <c r="W227" s="2"/>
      <c r="X227" s="2"/>
      <c r="Y227" s="2"/>
      <c r="Z227" s="2"/>
      <c r="AA227" s="2"/>
      <c r="AB227" s="2"/>
      <c r="AC227" s="2"/>
      <c r="AD227" s="2"/>
      <c r="AE227" s="2"/>
    </row>
    <row r="228" spans="1:31" ht="12.75" customHeight="1">
      <c r="A228" s="2"/>
      <c r="B228" s="2"/>
      <c r="C228" s="3"/>
      <c r="D228" s="3"/>
      <c r="E228" s="3"/>
      <c r="F228" s="3"/>
      <c r="G228" s="3"/>
      <c r="H228" s="4"/>
      <c r="I228" s="4"/>
      <c r="J228" s="4"/>
      <c r="K228" s="4"/>
      <c r="L228" s="4"/>
      <c r="M228" s="2"/>
      <c r="N228" s="2"/>
      <c r="O228" s="2"/>
      <c r="P228" s="2"/>
      <c r="Q228" s="2"/>
      <c r="R228" s="2"/>
      <c r="S228" s="2"/>
      <c r="T228" s="2"/>
      <c r="U228" s="2"/>
      <c r="V228" s="2"/>
      <c r="W228" s="2"/>
      <c r="X228" s="2"/>
      <c r="Y228" s="2"/>
      <c r="Z228" s="2"/>
      <c r="AA228" s="2"/>
      <c r="AB228" s="2"/>
      <c r="AC228" s="2"/>
      <c r="AD228" s="2"/>
      <c r="AE228" s="2"/>
    </row>
    <row r="229" spans="1:31" ht="12.75" customHeight="1">
      <c r="A229" s="2"/>
      <c r="B229" s="2"/>
      <c r="C229" s="3"/>
      <c r="D229" s="3"/>
      <c r="E229" s="3"/>
      <c r="F229" s="3"/>
      <c r="G229" s="3"/>
      <c r="H229" s="4"/>
      <c r="I229" s="4"/>
      <c r="J229" s="4"/>
      <c r="K229" s="4"/>
      <c r="L229" s="4"/>
      <c r="M229" s="2"/>
      <c r="N229" s="2"/>
      <c r="O229" s="2"/>
      <c r="P229" s="2"/>
      <c r="Q229" s="2"/>
      <c r="R229" s="2"/>
      <c r="S229" s="2"/>
      <c r="T229" s="2"/>
      <c r="U229" s="2"/>
      <c r="V229" s="2"/>
      <c r="W229" s="2"/>
      <c r="X229" s="2"/>
      <c r="Y229" s="2"/>
      <c r="Z229" s="2"/>
      <c r="AA229" s="2"/>
      <c r="AB229" s="2"/>
      <c r="AC229" s="2"/>
      <c r="AD229" s="2"/>
      <c r="AE229" s="2"/>
    </row>
    <row r="230" spans="1:31" ht="12.75" customHeight="1">
      <c r="A230" s="2"/>
      <c r="B230" s="2"/>
      <c r="C230" s="3"/>
      <c r="D230" s="3"/>
      <c r="E230" s="3"/>
      <c r="F230" s="3"/>
      <c r="G230" s="3"/>
      <c r="H230" s="4"/>
      <c r="I230" s="4"/>
      <c r="J230" s="4"/>
      <c r="K230" s="4"/>
      <c r="L230" s="4"/>
      <c r="M230" s="2"/>
      <c r="N230" s="2"/>
      <c r="O230" s="2"/>
      <c r="P230" s="2"/>
      <c r="Q230" s="2"/>
      <c r="R230" s="2"/>
      <c r="S230" s="2"/>
      <c r="T230" s="2"/>
      <c r="U230" s="2"/>
      <c r="V230" s="2"/>
      <c r="W230" s="2"/>
      <c r="X230" s="2"/>
      <c r="Y230" s="2"/>
      <c r="Z230" s="2"/>
      <c r="AA230" s="2"/>
      <c r="AB230" s="2"/>
      <c r="AC230" s="2"/>
      <c r="AD230" s="2"/>
      <c r="AE230" s="2"/>
    </row>
    <row r="231" spans="1:31" ht="12.75" customHeight="1">
      <c r="A231" s="2"/>
      <c r="B231" s="2"/>
      <c r="C231" s="3"/>
      <c r="D231" s="3"/>
      <c r="E231" s="3"/>
      <c r="F231" s="3"/>
      <c r="G231" s="3"/>
      <c r="H231" s="4"/>
      <c r="I231" s="4"/>
      <c r="J231" s="4"/>
      <c r="K231" s="4"/>
      <c r="L231" s="4"/>
      <c r="M231" s="2"/>
      <c r="N231" s="2"/>
      <c r="O231" s="2"/>
      <c r="P231" s="2"/>
      <c r="Q231" s="2"/>
      <c r="R231" s="2"/>
      <c r="S231" s="2"/>
      <c r="T231" s="2"/>
      <c r="U231" s="2"/>
      <c r="V231" s="2"/>
      <c r="W231" s="2"/>
      <c r="X231" s="2"/>
      <c r="Y231" s="2"/>
      <c r="Z231" s="2"/>
      <c r="AA231" s="2"/>
      <c r="AB231" s="2"/>
      <c r="AC231" s="2"/>
      <c r="AD231" s="2"/>
      <c r="AE231" s="2"/>
    </row>
    <row r="232" spans="1:31" ht="12.75" customHeight="1">
      <c r="A232" s="2"/>
      <c r="B232" s="2"/>
      <c r="C232" s="3"/>
      <c r="D232" s="3"/>
      <c r="E232" s="3"/>
      <c r="F232" s="3"/>
      <c r="G232" s="3"/>
      <c r="H232" s="4"/>
      <c r="I232" s="4"/>
      <c r="J232" s="4"/>
      <c r="K232" s="4"/>
      <c r="L232" s="4"/>
      <c r="M232" s="2"/>
      <c r="N232" s="2"/>
      <c r="O232" s="2"/>
      <c r="P232" s="2"/>
      <c r="Q232" s="2"/>
      <c r="R232" s="2"/>
      <c r="S232" s="2"/>
      <c r="T232" s="2"/>
      <c r="U232" s="2"/>
      <c r="V232" s="2"/>
      <c r="W232" s="2"/>
      <c r="X232" s="2"/>
      <c r="Y232" s="2"/>
      <c r="Z232" s="2"/>
      <c r="AA232" s="2"/>
      <c r="AB232" s="2"/>
      <c r="AC232" s="2"/>
      <c r="AD232" s="2"/>
      <c r="AE232" s="2"/>
    </row>
    <row r="233" spans="1:31" ht="12.75" customHeight="1">
      <c r="A233" s="2"/>
      <c r="B233" s="2"/>
      <c r="C233" s="3"/>
      <c r="D233" s="3"/>
      <c r="E233" s="3"/>
      <c r="F233" s="3"/>
      <c r="G233" s="3"/>
      <c r="H233" s="4"/>
      <c r="I233" s="4"/>
      <c r="J233" s="4"/>
      <c r="K233" s="4"/>
      <c r="L233" s="4"/>
      <c r="M233" s="2"/>
      <c r="N233" s="2"/>
      <c r="O233" s="2"/>
      <c r="P233" s="2"/>
      <c r="Q233" s="2"/>
      <c r="R233" s="2"/>
      <c r="S233" s="2"/>
      <c r="T233" s="2"/>
      <c r="U233" s="2"/>
      <c r="V233" s="2"/>
      <c r="W233" s="2"/>
      <c r="X233" s="2"/>
      <c r="Y233" s="2"/>
      <c r="Z233" s="2"/>
      <c r="AA233" s="2"/>
      <c r="AB233" s="2"/>
      <c r="AC233" s="2"/>
      <c r="AD233" s="2"/>
      <c r="AE233" s="2"/>
    </row>
    <row r="234" spans="1:31" ht="12.75" customHeight="1">
      <c r="A234" s="2"/>
      <c r="B234" s="2"/>
      <c r="C234" s="3"/>
      <c r="D234" s="3"/>
      <c r="E234" s="3"/>
      <c r="F234" s="3"/>
      <c r="G234" s="3"/>
      <c r="H234" s="4"/>
      <c r="I234" s="4"/>
      <c r="J234" s="4"/>
      <c r="K234" s="4"/>
      <c r="L234" s="4"/>
      <c r="M234" s="2"/>
      <c r="N234" s="2"/>
      <c r="O234" s="2"/>
      <c r="P234" s="2"/>
      <c r="Q234" s="2"/>
      <c r="R234" s="2"/>
      <c r="S234" s="2"/>
      <c r="T234" s="2"/>
      <c r="U234" s="2"/>
      <c r="V234" s="2"/>
      <c r="W234" s="2"/>
      <c r="X234" s="2"/>
      <c r="Y234" s="2"/>
      <c r="Z234" s="2"/>
      <c r="AA234" s="2"/>
      <c r="AB234" s="2"/>
      <c r="AC234" s="2"/>
      <c r="AD234" s="2"/>
      <c r="AE234" s="2"/>
    </row>
    <row r="235" spans="1:31" ht="12.75" customHeight="1">
      <c r="A235" s="2"/>
      <c r="B235" s="2"/>
      <c r="C235" s="3"/>
      <c r="D235" s="3"/>
      <c r="E235" s="3"/>
      <c r="F235" s="3"/>
      <c r="G235" s="3"/>
      <c r="H235" s="4"/>
      <c r="I235" s="4"/>
      <c r="J235" s="4"/>
      <c r="K235" s="4"/>
      <c r="L235" s="4"/>
      <c r="M235" s="2"/>
      <c r="N235" s="2"/>
      <c r="O235" s="2"/>
      <c r="P235" s="2"/>
      <c r="Q235" s="2"/>
      <c r="R235" s="2"/>
      <c r="S235" s="2"/>
      <c r="T235" s="2"/>
      <c r="U235" s="2"/>
      <c r="V235" s="2"/>
      <c r="W235" s="2"/>
      <c r="X235" s="2"/>
      <c r="Y235" s="2"/>
      <c r="Z235" s="2"/>
      <c r="AA235" s="2"/>
      <c r="AB235" s="2"/>
      <c r="AC235" s="2"/>
      <c r="AD235" s="2"/>
      <c r="AE235" s="2"/>
    </row>
    <row r="236" spans="1:31" ht="12.75" customHeight="1">
      <c r="A236" s="2"/>
      <c r="B236" s="2"/>
      <c r="C236" s="3"/>
      <c r="D236" s="3"/>
      <c r="E236" s="3"/>
      <c r="F236" s="3"/>
      <c r="G236" s="3"/>
      <c r="H236" s="4"/>
      <c r="I236" s="4"/>
      <c r="J236" s="4"/>
      <c r="K236" s="4"/>
      <c r="L236" s="4"/>
      <c r="M236" s="2"/>
      <c r="N236" s="2"/>
      <c r="O236" s="2"/>
      <c r="P236" s="2"/>
      <c r="Q236" s="2"/>
      <c r="R236" s="2"/>
      <c r="S236" s="2"/>
      <c r="T236" s="2"/>
      <c r="U236" s="2"/>
      <c r="V236" s="2"/>
      <c r="W236" s="2"/>
      <c r="X236" s="2"/>
      <c r="Y236" s="2"/>
      <c r="Z236" s="2"/>
      <c r="AA236" s="2"/>
      <c r="AB236" s="2"/>
      <c r="AC236" s="2"/>
      <c r="AD236" s="2"/>
      <c r="AE236" s="2"/>
    </row>
    <row r="237" spans="1:31" ht="12.75" customHeight="1">
      <c r="A237" s="2"/>
      <c r="B237" s="2"/>
      <c r="C237" s="3"/>
      <c r="D237" s="3"/>
      <c r="E237" s="3"/>
      <c r="F237" s="3"/>
      <c r="G237" s="3"/>
      <c r="H237" s="4"/>
      <c r="I237" s="4"/>
      <c r="J237" s="4"/>
      <c r="K237" s="4"/>
      <c r="L237" s="4"/>
      <c r="M237" s="2"/>
      <c r="N237" s="2"/>
      <c r="O237" s="2"/>
      <c r="P237" s="2"/>
      <c r="Q237" s="2"/>
      <c r="R237" s="2"/>
      <c r="S237" s="2"/>
      <c r="T237" s="2"/>
      <c r="U237" s="2"/>
      <c r="V237" s="2"/>
      <c r="W237" s="2"/>
      <c r="X237" s="2"/>
      <c r="Y237" s="2"/>
      <c r="Z237" s="2"/>
      <c r="AA237" s="2"/>
      <c r="AB237" s="2"/>
      <c r="AC237" s="2"/>
      <c r="AD237" s="2"/>
      <c r="AE237" s="2"/>
    </row>
    <row r="238" spans="1:31" ht="12.75" customHeight="1">
      <c r="A238" s="2"/>
      <c r="B238" s="2"/>
      <c r="C238" s="3"/>
      <c r="D238" s="3"/>
      <c r="E238" s="3"/>
      <c r="F238" s="3"/>
      <c r="G238" s="3"/>
      <c r="H238" s="4"/>
      <c r="I238" s="4"/>
      <c r="J238" s="4"/>
      <c r="K238" s="4"/>
      <c r="L238" s="4"/>
      <c r="M238" s="2"/>
      <c r="N238" s="2"/>
      <c r="O238" s="2"/>
      <c r="P238" s="2"/>
      <c r="Q238" s="2"/>
      <c r="R238" s="2"/>
      <c r="S238" s="2"/>
      <c r="T238" s="2"/>
      <c r="U238" s="2"/>
      <c r="V238" s="2"/>
      <c r="W238" s="2"/>
      <c r="X238" s="2"/>
      <c r="Y238" s="2"/>
      <c r="Z238" s="2"/>
      <c r="AA238" s="2"/>
      <c r="AB238" s="2"/>
      <c r="AC238" s="2"/>
      <c r="AD238" s="2"/>
      <c r="AE238" s="2"/>
    </row>
    <row r="239" spans="1:31" ht="12.75" customHeight="1">
      <c r="A239" s="2"/>
      <c r="B239" s="2"/>
      <c r="C239" s="3"/>
      <c r="D239" s="3"/>
      <c r="E239" s="3"/>
      <c r="F239" s="3"/>
      <c r="G239" s="3"/>
      <c r="H239" s="4"/>
      <c r="I239" s="4"/>
      <c r="J239" s="4"/>
      <c r="K239" s="4"/>
      <c r="L239" s="4"/>
      <c r="M239" s="2"/>
      <c r="N239" s="2"/>
      <c r="O239" s="2"/>
      <c r="P239" s="2"/>
      <c r="Q239" s="2"/>
      <c r="R239" s="2"/>
      <c r="S239" s="2"/>
      <c r="T239" s="2"/>
      <c r="U239" s="2"/>
      <c r="V239" s="2"/>
      <c r="W239" s="2"/>
      <c r="X239" s="2"/>
      <c r="Y239" s="2"/>
      <c r="Z239" s="2"/>
      <c r="AA239" s="2"/>
      <c r="AB239" s="2"/>
      <c r="AC239" s="2"/>
      <c r="AD239" s="2"/>
      <c r="AE239" s="2"/>
    </row>
    <row r="240" spans="1:31" ht="12.75" customHeight="1">
      <c r="A240" s="2"/>
      <c r="B240" s="2"/>
      <c r="C240" s="3"/>
      <c r="D240" s="3"/>
      <c r="E240" s="3"/>
      <c r="F240" s="3"/>
      <c r="G240" s="3"/>
      <c r="H240" s="4"/>
      <c r="I240" s="4"/>
      <c r="J240" s="4"/>
      <c r="K240" s="4"/>
      <c r="L240" s="4"/>
      <c r="M240" s="2"/>
      <c r="N240" s="2"/>
      <c r="O240" s="2"/>
      <c r="P240" s="2"/>
      <c r="Q240" s="2"/>
      <c r="R240" s="2"/>
      <c r="S240" s="2"/>
      <c r="T240" s="2"/>
      <c r="U240" s="2"/>
      <c r="V240" s="2"/>
      <c r="W240" s="2"/>
      <c r="X240" s="2"/>
      <c r="Y240" s="2"/>
      <c r="Z240" s="2"/>
      <c r="AA240" s="2"/>
      <c r="AB240" s="2"/>
      <c r="AC240" s="2"/>
      <c r="AD240" s="2"/>
      <c r="AE240" s="2"/>
    </row>
    <row r="241" spans="1:31" ht="12.75" customHeight="1">
      <c r="A241" s="2"/>
      <c r="B241" s="2"/>
      <c r="C241" s="3"/>
      <c r="D241" s="3"/>
      <c r="E241" s="3"/>
      <c r="F241" s="3"/>
      <c r="G241" s="3"/>
      <c r="H241" s="4"/>
      <c r="I241" s="4"/>
      <c r="J241" s="4"/>
      <c r="K241" s="4"/>
      <c r="L241" s="4"/>
      <c r="M241" s="2"/>
      <c r="N241" s="2"/>
      <c r="O241" s="2"/>
      <c r="P241" s="2"/>
      <c r="Q241" s="2"/>
      <c r="R241" s="2"/>
      <c r="S241" s="2"/>
      <c r="T241" s="2"/>
      <c r="U241" s="2"/>
      <c r="V241" s="2"/>
      <c r="W241" s="2"/>
      <c r="X241" s="2"/>
      <c r="Y241" s="2"/>
      <c r="Z241" s="2"/>
      <c r="AA241" s="2"/>
      <c r="AB241" s="2"/>
      <c r="AC241" s="2"/>
      <c r="AD241" s="2"/>
      <c r="AE241" s="2"/>
    </row>
    <row r="242" spans="1:31" ht="12.75" customHeight="1">
      <c r="A242" s="2"/>
      <c r="B242" s="2"/>
      <c r="C242" s="3"/>
      <c r="D242" s="3"/>
      <c r="E242" s="3"/>
      <c r="F242" s="3"/>
      <c r="G242" s="3"/>
      <c r="H242" s="4"/>
      <c r="I242" s="4"/>
      <c r="J242" s="4"/>
      <c r="K242" s="4"/>
      <c r="L242" s="4"/>
      <c r="M242" s="2"/>
      <c r="N242" s="2"/>
      <c r="O242" s="2"/>
      <c r="P242" s="2"/>
      <c r="Q242" s="2"/>
      <c r="R242" s="2"/>
      <c r="S242" s="2"/>
      <c r="T242" s="2"/>
      <c r="U242" s="2"/>
      <c r="V242" s="2"/>
      <c r="W242" s="2"/>
      <c r="X242" s="2"/>
      <c r="Y242" s="2"/>
      <c r="Z242" s="2"/>
      <c r="AA242" s="2"/>
      <c r="AB242" s="2"/>
      <c r="AC242" s="2"/>
      <c r="AD242" s="2"/>
      <c r="AE242" s="2"/>
    </row>
    <row r="243" spans="1:31" ht="12.75" customHeight="1">
      <c r="A243" s="2"/>
      <c r="B243" s="2"/>
      <c r="C243" s="3"/>
      <c r="D243" s="3"/>
      <c r="E243" s="3"/>
      <c r="F243" s="3"/>
      <c r="G243" s="3"/>
      <c r="H243" s="4"/>
      <c r="I243" s="4"/>
      <c r="J243" s="4"/>
      <c r="K243" s="4"/>
      <c r="L243" s="4"/>
      <c r="M243" s="2"/>
      <c r="N243" s="2"/>
      <c r="O243" s="2"/>
      <c r="P243" s="2"/>
      <c r="Q243" s="2"/>
      <c r="R243" s="2"/>
      <c r="S243" s="2"/>
      <c r="T243" s="2"/>
      <c r="U243" s="2"/>
      <c r="V243" s="2"/>
      <c r="W243" s="2"/>
      <c r="X243" s="2"/>
      <c r="Y243" s="2"/>
      <c r="Z243" s="2"/>
      <c r="AA243" s="2"/>
      <c r="AB243" s="2"/>
      <c r="AC243" s="2"/>
      <c r="AD243" s="2"/>
      <c r="AE243" s="2"/>
    </row>
    <row r="244" spans="1:31" ht="12.75" customHeight="1">
      <c r="A244" s="2"/>
      <c r="B244" s="2"/>
      <c r="C244" s="3"/>
      <c r="D244" s="3"/>
      <c r="E244" s="3"/>
      <c r="F244" s="3"/>
      <c r="G244" s="3"/>
      <c r="H244" s="4"/>
      <c r="I244" s="4"/>
      <c r="J244" s="4"/>
      <c r="K244" s="4"/>
      <c r="L244" s="4"/>
      <c r="M244" s="2"/>
      <c r="N244" s="2"/>
      <c r="O244" s="2"/>
      <c r="P244" s="2"/>
      <c r="Q244" s="2"/>
      <c r="R244" s="2"/>
      <c r="S244" s="2"/>
      <c r="T244" s="2"/>
      <c r="U244" s="2"/>
      <c r="V244" s="2"/>
      <c r="W244" s="2"/>
      <c r="X244" s="2"/>
      <c r="Y244" s="2"/>
      <c r="Z244" s="2"/>
      <c r="AA244" s="2"/>
      <c r="AB244" s="2"/>
      <c r="AC244" s="2"/>
      <c r="AD244" s="2"/>
      <c r="AE244" s="2"/>
    </row>
    <row r="245" spans="1:31" ht="12.75" customHeight="1">
      <c r="A245" s="2"/>
      <c r="B245" s="2"/>
      <c r="C245" s="3"/>
      <c r="D245" s="3"/>
      <c r="E245" s="3"/>
      <c r="F245" s="3"/>
      <c r="G245" s="3"/>
      <c r="H245" s="4"/>
      <c r="I245" s="4"/>
      <c r="J245" s="4"/>
      <c r="K245" s="4"/>
      <c r="L245" s="4"/>
      <c r="M245" s="2"/>
      <c r="N245" s="2"/>
      <c r="O245" s="2"/>
      <c r="P245" s="2"/>
      <c r="Q245" s="2"/>
      <c r="R245" s="2"/>
      <c r="S245" s="2"/>
      <c r="T245" s="2"/>
      <c r="U245" s="2"/>
      <c r="V245" s="2"/>
      <c r="W245" s="2"/>
      <c r="X245" s="2"/>
      <c r="Y245" s="2"/>
      <c r="Z245" s="2"/>
      <c r="AA245" s="2"/>
      <c r="AB245" s="2"/>
      <c r="AC245" s="2"/>
      <c r="AD245" s="2"/>
      <c r="AE245" s="2"/>
    </row>
    <row r="246" spans="1:31" ht="12.75" customHeight="1">
      <c r="A246" s="2"/>
      <c r="B246" s="2"/>
      <c r="C246" s="3"/>
      <c r="D246" s="3"/>
      <c r="E246" s="3"/>
      <c r="F246" s="3"/>
      <c r="G246" s="3"/>
      <c r="H246" s="4"/>
      <c r="I246" s="4"/>
      <c r="J246" s="4"/>
      <c r="K246" s="4"/>
      <c r="L246" s="4"/>
      <c r="M246" s="2"/>
      <c r="N246" s="2"/>
      <c r="O246" s="2"/>
      <c r="P246" s="2"/>
      <c r="Q246" s="2"/>
      <c r="R246" s="2"/>
      <c r="S246" s="2"/>
      <c r="T246" s="2"/>
      <c r="U246" s="2"/>
      <c r="V246" s="2"/>
      <c r="W246" s="2"/>
      <c r="X246" s="2"/>
      <c r="Y246" s="2"/>
      <c r="Z246" s="2"/>
      <c r="AA246" s="2"/>
      <c r="AB246" s="2"/>
      <c r="AC246" s="2"/>
      <c r="AD246" s="2"/>
      <c r="AE246" s="2"/>
    </row>
    <row r="247" spans="1:31" ht="12.75" customHeight="1">
      <c r="A247" s="2"/>
      <c r="B247" s="2"/>
      <c r="C247" s="3"/>
      <c r="D247" s="3"/>
      <c r="E247" s="3"/>
      <c r="F247" s="3"/>
      <c r="G247" s="3"/>
      <c r="H247" s="4"/>
      <c r="I247" s="4"/>
      <c r="J247" s="4"/>
      <c r="K247" s="4"/>
      <c r="L247" s="4"/>
      <c r="M247" s="2"/>
      <c r="N247" s="2"/>
      <c r="O247" s="2"/>
      <c r="P247" s="2"/>
      <c r="Q247" s="2"/>
      <c r="R247" s="2"/>
      <c r="S247" s="2"/>
      <c r="T247" s="2"/>
      <c r="U247" s="2"/>
      <c r="V247" s="2"/>
      <c r="W247" s="2"/>
      <c r="X247" s="2"/>
      <c r="Y247" s="2"/>
      <c r="Z247" s="2"/>
      <c r="AA247" s="2"/>
      <c r="AB247" s="2"/>
      <c r="AC247" s="2"/>
      <c r="AD247" s="2"/>
      <c r="AE247" s="2"/>
    </row>
    <row r="248" spans="1:31" ht="12.75" customHeight="1">
      <c r="A248" s="2"/>
      <c r="B248" s="2"/>
      <c r="C248" s="3"/>
      <c r="D248" s="3"/>
      <c r="E248" s="3"/>
      <c r="F248" s="3"/>
      <c r="G248" s="3"/>
      <c r="H248" s="4"/>
      <c r="I248" s="4"/>
      <c r="J248" s="4"/>
      <c r="K248" s="4"/>
      <c r="L248" s="4"/>
      <c r="M248" s="2"/>
      <c r="N248" s="2"/>
      <c r="O248" s="2"/>
      <c r="P248" s="2"/>
      <c r="Q248" s="2"/>
      <c r="R248" s="2"/>
      <c r="S248" s="2"/>
      <c r="T248" s="2"/>
      <c r="U248" s="2"/>
      <c r="V248" s="2"/>
      <c r="W248" s="2"/>
      <c r="X248" s="2"/>
      <c r="Y248" s="2"/>
      <c r="Z248" s="2"/>
      <c r="AA248" s="2"/>
      <c r="AB248" s="2"/>
      <c r="AC248" s="2"/>
      <c r="AD248" s="2"/>
      <c r="AE248" s="2"/>
    </row>
    <row r="249" spans="1:31" ht="12.75" customHeight="1">
      <c r="A249" s="2"/>
      <c r="B249" s="2"/>
      <c r="C249" s="3"/>
      <c r="D249" s="3"/>
      <c r="E249" s="3"/>
      <c r="F249" s="3"/>
      <c r="G249" s="3"/>
      <c r="H249" s="4"/>
      <c r="I249" s="4"/>
      <c r="J249" s="4"/>
      <c r="K249" s="4"/>
      <c r="L249" s="4"/>
      <c r="M249" s="2"/>
      <c r="N249" s="2"/>
      <c r="O249" s="2"/>
      <c r="P249" s="2"/>
      <c r="Q249" s="2"/>
      <c r="R249" s="2"/>
      <c r="S249" s="2"/>
      <c r="T249" s="2"/>
      <c r="U249" s="2"/>
      <c r="V249" s="2"/>
      <c r="W249" s="2"/>
      <c r="X249" s="2"/>
      <c r="Y249" s="2"/>
      <c r="Z249" s="2"/>
      <c r="AA249" s="2"/>
      <c r="AB249" s="2"/>
      <c r="AC249" s="2"/>
      <c r="AD249" s="2"/>
      <c r="AE249" s="2"/>
    </row>
    <row r="250" spans="1:31" ht="12.75" customHeight="1">
      <c r="A250" s="2"/>
      <c r="B250" s="2"/>
      <c r="C250" s="3"/>
      <c r="D250" s="3"/>
      <c r="E250" s="3"/>
      <c r="F250" s="3"/>
      <c r="G250" s="3"/>
      <c r="H250" s="4"/>
      <c r="I250" s="4"/>
      <c r="J250" s="4"/>
      <c r="K250" s="4"/>
      <c r="L250" s="4"/>
      <c r="M250" s="2"/>
      <c r="N250" s="2"/>
      <c r="O250" s="2"/>
      <c r="P250" s="2"/>
      <c r="Q250" s="2"/>
      <c r="R250" s="2"/>
      <c r="S250" s="2"/>
      <c r="T250" s="2"/>
      <c r="U250" s="2"/>
      <c r="V250" s="2"/>
      <c r="W250" s="2"/>
      <c r="X250" s="2"/>
      <c r="Y250" s="2"/>
      <c r="Z250" s="2"/>
      <c r="AA250" s="2"/>
      <c r="AB250" s="2"/>
      <c r="AC250" s="2"/>
      <c r="AD250" s="2"/>
      <c r="AE250" s="2"/>
    </row>
    <row r="251" spans="1:31" ht="12.75" customHeight="1">
      <c r="A251" s="2"/>
      <c r="B251" s="2"/>
      <c r="C251" s="3"/>
      <c r="D251" s="3"/>
      <c r="E251" s="3"/>
      <c r="F251" s="3"/>
      <c r="G251" s="3"/>
      <c r="H251" s="4"/>
      <c r="I251" s="4"/>
      <c r="J251" s="4"/>
      <c r="K251" s="4"/>
      <c r="L251" s="4"/>
      <c r="M251" s="2"/>
      <c r="N251" s="2"/>
      <c r="O251" s="2"/>
      <c r="P251" s="2"/>
      <c r="Q251" s="2"/>
      <c r="R251" s="2"/>
      <c r="S251" s="2"/>
      <c r="T251" s="2"/>
      <c r="U251" s="2"/>
      <c r="V251" s="2"/>
      <c r="W251" s="2"/>
      <c r="X251" s="2"/>
      <c r="Y251" s="2"/>
      <c r="Z251" s="2"/>
      <c r="AA251" s="2"/>
      <c r="AB251" s="2"/>
      <c r="AC251" s="2"/>
      <c r="AD251" s="2"/>
      <c r="AE251" s="2"/>
    </row>
    <row r="252" spans="1:31" ht="12.75" customHeight="1">
      <c r="A252" s="2"/>
      <c r="B252" s="2"/>
      <c r="C252" s="3"/>
      <c r="D252" s="3"/>
      <c r="E252" s="3"/>
      <c r="F252" s="3"/>
      <c r="G252" s="3"/>
      <c r="H252" s="4"/>
      <c r="I252" s="4"/>
      <c r="J252" s="4"/>
      <c r="K252" s="4"/>
      <c r="L252" s="4"/>
      <c r="M252" s="2"/>
      <c r="N252" s="2"/>
      <c r="O252" s="2"/>
      <c r="P252" s="2"/>
      <c r="Q252" s="2"/>
      <c r="R252" s="2"/>
      <c r="S252" s="2"/>
      <c r="T252" s="2"/>
      <c r="U252" s="2"/>
      <c r="V252" s="2"/>
      <c r="W252" s="2"/>
      <c r="X252" s="2"/>
      <c r="Y252" s="2"/>
      <c r="Z252" s="2"/>
      <c r="AA252" s="2"/>
      <c r="AB252" s="2"/>
      <c r="AC252" s="2"/>
      <c r="AD252" s="2"/>
      <c r="AE252" s="2"/>
    </row>
    <row r="253" spans="1:31" ht="12.75" customHeight="1">
      <c r="A253" s="2"/>
      <c r="B253" s="2"/>
      <c r="C253" s="3"/>
      <c r="D253" s="3"/>
      <c r="E253" s="3"/>
      <c r="F253" s="3"/>
      <c r="G253" s="3"/>
      <c r="H253" s="4"/>
      <c r="I253" s="4"/>
      <c r="J253" s="4"/>
      <c r="K253" s="4"/>
      <c r="L253" s="4"/>
      <c r="M253" s="2"/>
      <c r="N253" s="2"/>
      <c r="O253" s="2"/>
      <c r="P253" s="2"/>
      <c r="Q253" s="2"/>
      <c r="R253" s="2"/>
      <c r="S253" s="2"/>
      <c r="T253" s="2"/>
      <c r="U253" s="2"/>
      <c r="V253" s="2"/>
      <c r="W253" s="2"/>
      <c r="X253" s="2"/>
      <c r="Y253" s="2"/>
      <c r="Z253" s="2"/>
      <c r="AA253" s="2"/>
      <c r="AB253" s="2"/>
      <c r="AC253" s="2"/>
      <c r="AD253" s="2"/>
      <c r="AE253" s="2"/>
    </row>
    <row r="254" spans="1:31" ht="12.75" customHeight="1">
      <c r="A254" s="2"/>
      <c r="B254" s="2"/>
      <c r="C254" s="3"/>
      <c r="D254" s="3"/>
      <c r="E254" s="3"/>
      <c r="F254" s="3"/>
      <c r="G254" s="3"/>
      <c r="H254" s="4"/>
      <c r="I254" s="4"/>
      <c r="J254" s="4"/>
      <c r="K254" s="4"/>
      <c r="L254" s="4"/>
      <c r="M254" s="2"/>
      <c r="N254" s="2"/>
      <c r="O254" s="2"/>
      <c r="P254" s="2"/>
      <c r="Q254" s="2"/>
      <c r="R254" s="2"/>
      <c r="S254" s="2"/>
      <c r="T254" s="2"/>
      <c r="U254" s="2"/>
      <c r="V254" s="2"/>
      <c r="W254" s="2"/>
      <c r="X254" s="2"/>
      <c r="Y254" s="2"/>
      <c r="Z254" s="2"/>
      <c r="AA254" s="2"/>
      <c r="AB254" s="2"/>
      <c r="AC254" s="2"/>
      <c r="AD254" s="2"/>
      <c r="AE254" s="2"/>
    </row>
    <row r="255" spans="1:31" ht="12.75" customHeight="1">
      <c r="A255" s="2"/>
      <c r="B255" s="2"/>
      <c r="C255" s="3"/>
      <c r="D255" s="3"/>
      <c r="E255" s="3"/>
      <c r="F255" s="3"/>
      <c r="G255" s="3"/>
      <c r="H255" s="4"/>
      <c r="I255" s="4"/>
      <c r="J255" s="4"/>
      <c r="K255" s="4"/>
      <c r="L255" s="4"/>
      <c r="M255" s="2"/>
      <c r="N255" s="2"/>
      <c r="O255" s="2"/>
      <c r="P255" s="2"/>
      <c r="Q255" s="2"/>
      <c r="R255" s="2"/>
      <c r="S255" s="2"/>
      <c r="T255" s="2"/>
      <c r="U255" s="2"/>
      <c r="V255" s="2"/>
      <c r="W255" s="2"/>
      <c r="X255" s="2"/>
      <c r="Y255" s="2"/>
      <c r="Z255" s="2"/>
      <c r="AA255" s="2"/>
      <c r="AB255" s="2"/>
      <c r="AC255" s="2"/>
      <c r="AD255" s="2"/>
      <c r="AE255" s="2"/>
    </row>
    <row r="256" spans="1:31" ht="12.75" customHeight="1">
      <c r="A256" s="2"/>
      <c r="B256" s="2"/>
      <c r="C256" s="3"/>
      <c r="D256" s="3"/>
      <c r="E256" s="3"/>
      <c r="F256" s="3"/>
      <c r="G256" s="3"/>
      <c r="H256" s="4"/>
      <c r="I256" s="4"/>
      <c r="J256" s="4"/>
      <c r="K256" s="4"/>
      <c r="L256" s="4"/>
      <c r="M256" s="2"/>
      <c r="N256" s="2"/>
      <c r="O256" s="2"/>
      <c r="P256" s="2"/>
      <c r="Q256" s="2"/>
      <c r="R256" s="2"/>
      <c r="S256" s="2"/>
      <c r="T256" s="2"/>
      <c r="U256" s="2"/>
      <c r="V256" s="2"/>
      <c r="W256" s="2"/>
      <c r="X256" s="2"/>
      <c r="Y256" s="2"/>
      <c r="Z256" s="2"/>
      <c r="AA256" s="2"/>
      <c r="AB256" s="2"/>
      <c r="AC256" s="2"/>
      <c r="AD256" s="2"/>
      <c r="AE256" s="2"/>
    </row>
    <row r="257" spans="1:31" ht="12.75" customHeight="1">
      <c r="A257" s="2"/>
      <c r="B257" s="2"/>
      <c r="C257" s="3"/>
      <c r="D257" s="3"/>
      <c r="E257" s="3"/>
      <c r="F257" s="3"/>
      <c r="G257" s="3"/>
      <c r="H257" s="4"/>
      <c r="I257" s="4"/>
      <c r="J257" s="4"/>
      <c r="K257" s="4"/>
      <c r="L257" s="4"/>
      <c r="M257" s="2"/>
      <c r="N257" s="2"/>
      <c r="O257" s="2"/>
      <c r="P257" s="2"/>
      <c r="Q257" s="2"/>
      <c r="R257" s="2"/>
      <c r="S257" s="2"/>
      <c r="T257" s="2"/>
      <c r="U257" s="2"/>
      <c r="V257" s="2"/>
      <c r="W257" s="2"/>
      <c r="X257" s="2"/>
      <c r="Y257" s="2"/>
      <c r="Z257" s="2"/>
      <c r="AA257" s="2"/>
      <c r="AB257" s="2"/>
      <c r="AC257" s="2"/>
      <c r="AD257" s="2"/>
      <c r="AE257" s="2"/>
    </row>
    <row r="258" spans="1:31" ht="12.75" customHeight="1">
      <c r="A258" s="2"/>
      <c r="B258" s="2"/>
      <c r="C258" s="3"/>
      <c r="D258" s="3"/>
      <c r="E258" s="3"/>
      <c r="F258" s="3"/>
      <c r="G258" s="3"/>
      <c r="H258" s="4"/>
      <c r="I258" s="4"/>
      <c r="J258" s="4"/>
      <c r="K258" s="4"/>
      <c r="L258" s="4"/>
      <c r="M258" s="2"/>
      <c r="N258" s="2"/>
      <c r="O258" s="2"/>
      <c r="P258" s="2"/>
      <c r="Q258" s="2"/>
      <c r="R258" s="2"/>
      <c r="S258" s="2"/>
      <c r="T258" s="2"/>
      <c r="U258" s="2"/>
      <c r="V258" s="2"/>
      <c r="W258" s="2"/>
      <c r="X258" s="2"/>
      <c r="Y258" s="2"/>
      <c r="Z258" s="2"/>
      <c r="AA258" s="2"/>
      <c r="AB258" s="2"/>
      <c r="AC258" s="2"/>
      <c r="AD258" s="2"/>
      <c r="AE258" s="2"/>
    </row>
    <row r="259" spans="1:31" ht="12.75" customHeight="1">
      <c r="A259" s="2"/>
      <c r="B259" s="2"/>
      <c r="C259" s="3"/>
      <c r="D259" s="3"/>
      <c r="E259" s="3"/>
      <c r="F259" s="3"/>
      <c r="G259" s="3"/>
      <c r="H259" s="4"/>
      <c r="I259" s="4"/>
      <c r="J259" s="4"/>
      <c r="K259" s="4"/>
      <c r="L259" s="4"/>
      <c r="M259" s="2"/>
      <c r="N259" s="2"/>
      <c r="O259" s="2"/>
      <c r="P259" s="2"/>
      <c r="Q259" s="2"/>
      <c r="R259" s="2"/>
      <c r="S259" s="2"/>
      <c r="T259" s="2"/>
      <c r="U259" s="2"/>
      <c r="V259" s="2"/>
      <c r="W259" s="2"/>
      <c r="X259" s="2"/>
      <c r="Y259" s="2"/>
      <c r="Z259" s="2"/>
      <c r="AA259" s="2"/>
      <c r="AB259" s="2"/>
      <c r="AC259" s="2"/>
      <c r="AD259" s="2"/>
      <c r="AE259" s="2"/>
    </row>
    <row r="260" spans="1:31" ht="12.75" customHeight="1">
      <c r="A260" s="2"/>
      <c r="B260" s="2"/>
      <c r="C260" s="3"/>
      <c r="D260" s="3"/>
      <c r="E260" s="3"/>
      <c r="F260" s="3"/>
      <c r="G260" s="3"/>
      <c r="H260" s="4"/>
      <c r="I260" s="4"/>
      <c r="J260" s="4"/>
      <c r="K260" s="4"/>
      <c r="L260" s="4"/>
      <c r="M260" s="2"/>
      <c r="N260" s="2"/>
      <c r="O260" s="2"/>
      <c r="P260" s="2"/>
      <c r="Q260" s="2"/>
      <c r="R260" s="2"/>
      <c r="S260" s="2"/>
      <c r="T260" s="2"/>
      <c r="U260" s="2"/>
      <c r="V260" s="2"/>
      <c r="W260" s="2"/>
      <c r="X260" s="2"/>
      <c r="Y260" s="2"/>
      <c r="Z260" s="2"/>
      <c r="AA260" s="2"/>
      <c r="AB260" s="2"/>
      <c r="AC260" s="2"/>
      <c r="AD260" s="2"/>
      <c r="AE260" s="2"/>
    </row>
    <row r="261" spans="1:31" ht="12.75" customHeight="1">
      <c r="A261" s="2"/>
      <c r="B261" s="2"/>
      <c r="C261" s="3"/>
      <c r="D261" s="3"/>
      <c r="E261" s="3"/>
      <c r="F261" s="3"/>
      <c r="G261" s="3"/>
      <c r="H261" s="4"/>
      <c r="I261" s="4"/>
      <c r="J261" s="4"/>
      <c r="K261" s="4"/>
      <c r="L261" s="4"/>
      <c r="M261" s="2"/>
      <c r="N261" s="2"/>
      <c r="O261" s="2"/>
      <c r="P261" s="2"/>
      <c r="Q261" s="2"/>
      <c r="R261" s="2"/>
      <c r="S261" s="2"/>
      <c r="T261" s="2"/>
      <c r="U261" s="2"/>
      <c r="V261" s="2"/>
      <c r="W261" s="2"/>
      <c r="X261" s="2"/>
      <c r="Y261" s="2"/>
      <c r="Z261" s="2"/>
      <c r="AA261" s="2"/>
      <c r="AB261" s="2"/>
      <c r="AC261" s="2"/>
      <c r="AD261" s="2"/>
      <c r="AE261" s="2"/>
    </row>
    <row r="262" spans="1:31" ht="12.75" customHeight="1">
      <c r="A262" s="2"/>
      <c r="B262" s="2"/>
      <c r="C262" s="3"/>
      <c r="D262" s="3"/>
      <c r="E262" s="3"/>
      <c r="F262" s="3"/>
      <c r="G262" s="3"/>
      <c r="H262" s="4"/>
      <c r="I262" s="4"/>
      <c r="J262" s="4"/>
      <c r="K262" s="4"/>
      <c r="L262" s="4"/>
      <c r="M262" s="2"/>
      <c r="N262" s="2"/>
      <c r="O262" s="2"/>
      <c r="P262" s="2"/>
      <c r="Q262" s="2"/>
      <c r="R262" s="2"/>
      <c r="S262" s="2"/>
      <c r="T262" s="2"/>
      <c r="U262" s="2"/>
      <c r="V262" s="2"/>
      <c r="W262" s="2"/>
      <c r="X262" s="2"/>
      <c r="Y262" s="2"/>
      <c r="Z262" s="2"/>
      <c r="AA262" s="2"/>
      <c r="AB262" s="2"/>
      <c r="AC262" s="2"/>
      <c r="AD262" s="2"/>
      <c r="AE262" s="2"/>
    </row>
    <row r="263" spans="1:31" ht="12.75" customHeight="1">
      <c r="A263" s="2"/>
      <c r="B263" s="2"/>
      <c r="C263" s="3"/>
      <c r="D263" s="3"/>
      <c r="E263" s="3"/>
      <c r="F263" s="3"/>
      <c r="G263" s="3"/>
      <c r="H263" s="4"/>
      <c r="I263" s="4"/>
      <c r="J263" s="4"/>
      <c r="K263" s="4"/>
      <c r="L263" s="4"/>
      <c r="M263" s="2"/>
      <c r="N263" s="2"/>
      <c r="O263" s="2"/>
      <c r="P263" s="2"/>
      <c r="Q263" s="2"/>
      <c r="R263" s="2"/>
      <c r="S263" s="2"/>
      <c r="T263" s="2"/>
      <c r="U263" s="2"/>
      <c r="V263" s="2"/>
      <c r="W263" s="2"/>
      <c r="X263" s="2"/>
      <c r="Y263" s="2"/>
      <c r="Z263" s="2"/>
      <c r="AA263" s="2"/>
      <c r="AB263" s="2"/>
      <c r="AC263" s="2"/>
      <c r="AD263" s="2"/>
      <c r="AE263" s="2"/>
    </row>
    <row r="264" spans="1:31" ht="12.75" customHeight="1">
      <c r="A264" s="2"/>
      <c r="B264" s="2"/>
      <c r="C264" s="3"/>
      <c r="D264" s="3"/>
      <c r="E264" s="3"/>
      <c r="F264" s="3"/>
      <c r="G264" s="3"/>
      <c r="H264" s="4"/>
      <c r="I264" s="4"/>
      <c r="J264" s="4"/>
      <c r="K264" s="4"/>
      <c r="L264" s="4"/>
      <c r="M264" s="2"/>
      <c r="N264" s="2"/>
      <c r="O264" s="2"/>
      <c r="P264" s="2"/>
      <c r="Q264" s="2"/>
      <c r="R264" s="2"/>
      <c r="S264" s="2"/>
      <c r="T264" s="2"/>
      <c r="U264" s="2"/>
      <c r="V264" s="2"/>
      <c r="W264" s="2"/>
      <c r="X264" s="2"/>
      <c r="Y264" s="2"/>
      <c r="Z264" s="2"/>
      <c r="AA264" s="2"/>
      <c r="AB264" s="2"/>
      <c r="AC264" s="2"/>
      <c r="AD264" s="2"/>
      <c r="AE264" s="2"/>
    </row>
    <row r="265" spans="1:31" ht="12.75" customHeight="1">
      <c r="A265" s="2"/>
      <c r="B265" s="2"/>
      <c r="C265" s="3"/>
      <c r="D265" s="3"/>
      <c r="E265" s="3"/>
      <c r="F265" s="3"/>
      <c r="G265" s="3"/>
      <c r="H265" s="4"/>
      <c r="I265" s="4"/>
      <c r="J265" s="4"/>
      <c r="K265" s="4"/>
      <c r="L265" s="4"/>
      <c r="M265" s="2"/>
      <c r="N265" s="2"/>
      <c r="O265" s="2"/>
      <c r="P265" s="2"/>
      <c r="Q265" s="2"/>
      <c r="R265" s="2"/>
      <c r="S265" s="2"/>
      <c r="T265" s="2"/>
      <c r="U265" s="2"/>
      <c r="V265" s="2"/>
      <c r="W265" s="2"/>
      <c r="X265" s="2"/>
      <c r="Y265" s="2"/>
      <c r="Z265" s="2"/>
      <c r="AA265" s="2"/>
      <c r="AB265" s="2"/>
      <c r="AC265" s="2"/>
      <c r="AD265" s="2"/>
      <c r="AE265" s="2"/>
    </row>
    <row r="266" spans="1:31" ht="12.75" customHeight="1">
      <c r="A266" s="2"/>
      <c r="B266" s="2"/>
      <c r="C266" s="3"/>
      <c r="D266" s="3"/>
      <c r="E266" s="3"/>
      <c r="F266" s="3"/>
      <c r="G266" s="3"/>
      <c r="H266" s="4"/>
      <c r="I266" s="4"/>
      <c r="J266" s="4"/>
      <c r="K266" s="4"/>
      <c r="L266" s="4"/>
      <c r="M266" s="2"/>
      <c r="N266" s="2"/>
      <c r="O266" s="2"/>
      <c r="P266" s="2"/>
      <c r="Q266" s="2"/>
      <c r="R266" s="2"/>
      <c r="S266" s="2"/>
      <c r="T266" s="2"/>
      <c r="U266" s="2"/>
      <c r="V266" s="2"/>
      <c r="W266" s="2"/>
      <c r="X266" s="2"/>
      <c r="Y266" s="2"/>
      <c r="Z266" s="2"/>
      <c r="AA266" s="2"/>
      <c r="AB266" s="2"/>
      <c r="AC266" s="2"/>
      <c r="AD266" s="2"/>
      <c r="AE266" s="2"/>
    </row>
    <row r="267" spans="1:31" ht="12.75" customHeight="1">
      <c r="A267" s="2"/>
      <c r="B267" s="2"/>
      <c r="C267" s="3"/>
      <c r="D267" s="3"/>
      <c r="E267" s="3"/>
      <c r="F267" s="3"/>
      <c r="G267" s="3"/>
      <c r="H267" s="4"/>
      <c r="I267" s="4"/>
      <c r="J267" s="4"/>
      <c r="K267" s="4"/>
      <c r="L267" s="4"/>
      <c r="M267" s="2"/>
      <c r="N267" s="2"/>
      <c r="O267" s="2"/>
      <c r="P267" s="2"/>
      <c r="Q267" s="2"/>
      <c r="R267" s="2"/>
      <c r="S267" s="2"/>
      <c r="T267" s="2"/>
      <c r="U267" s="2"/>
      <c r="V267" s="2"/>
      <c r="W267" s="2"/>
      <c r="X267" s="2"/>
      <c r="Y267" s="2"/>
      <c r="Z267" s="2"/>
      <c r="AA267" s="2"/>
      <c r="AB267" s="2"/>
      <c r="AC267" s="2"/>
      <c r="AD267" s="2"/>
      <c r="AE267" s="2"/>
    </row>
    <row r="268" spans="1:31" ht="12.75" customHeight="1">
      <c r="A268" s="2"/>
      <c r="B268" s="2"/>
      <c r="C268" s="3"/>
      <c r="D268" s="3"/>
      <c r="E268" s="3"/>
      <c r="F268" s="3"/>
      <c r="G268" s="3"/>
      <c r="H268" s="4"/>
      <c r="I268" s="4"/>
      <c r="J268" s="4"/>
      <c r="K268" s="4"/>
      <c r="L268" s="4"/>
      <c r="M268" s="2"/>
      <c r="N268" s="2"/>
      <c r="O268" s="2"/>
      <c r="P268" s="2"/>
      <c r="Q268" s="2"/>
      <c r="R268" s="2"/>
      <c r="S268" s="2"/>
      <c r="T268" s="2"/>
      <c r="U268" s="2"/>
      <c r="V268" s="2"/>
      <c r="W268" s="2"/>
      <c r="X268" s="2"/>
      <c r="Y268" s="2"/>
      <c r="Z268" s="2"/>
      <c r="AA268" s="2"/>
      <c r="AB268" s="2"/>
      <c r="AC268" s="2"/>
      <c r="AD268" s="2"/>
      <c r="AE268" s="2"/>
    </row>
    <row r="269" spans="1:31" ht="12.75" customHeight="1">
      <c r="A269" s="2"/>
      <c r="B269" s="2"/>
      <c r="C269" s="3"/>
      <c r="D269" s="3"/>
      <c r="E269" s="3"/>
      <c r="F269" s="3"/>
      <c r="G269" s="3"/>
      <c r="H269" s="4"/>
      <c r="I269" s="4"/>
      <c r="J269" s="4"/>
      <c r="K269" s="4"/>
      <c r="L269" s="4"/>
      <c r="M269" s="2"/>
      <c r="N269" s="2"/>
      <c r="O269" s="2"/>
      <c r="P269" s="2"/>
      <c r="Q269" s="2"/>
      <c r="R269" s="2"/>
      <c r="S269" s="2"/>
      <c r="T269" s="2"/>
      <c r="U269" s="2"/>
      <c r="V269" s="2"/>
      <c r="W269" s="2"/>
      <c r="X269" s="2"/>
      <c r="Y269" s="2"/>
      <c r="Z269" s="2"/>
      <c r="AA269" s="2"/>
      <c r="AB269" s="2"/>
      <c r="AC269" s="2"/>
      <c r="AD269" s="2"/>
      <c r="AE269" s="2"/>
    </row>
    <row r="270" spans="1:31" ht="12.75" customHeight="1">
      <c r="A270" s="2"/>
      <c r="B270" s="2"/>
      <c r="C270" s="3"/>
      <c r="D270" s="3"/>
      <c r="E270" s="3"/>
      <c r="F270" s="3"/>
      <c r="G270" s="3"/>
      <c r="H270" s="4"/>
      <c r="I270" s="4"/>
      <c r="J270" s="4"/>
      <c r="K270" s="4"/>
      <c r="L270" s="4"/>
      <c r="M270" s="2"/>
      <c r="N270" s="2"/>
      <c r="O270" s="2"/>
      <c r="P270" s="2"/>
      <c r="Q270" s="2"/>
      <c r="R270" s="2"/>
      <c r="S270" s="2"/>
      <c r="T270" s="2"/>
      <c r="U270" s="2"/>
      <c r="V270" s="2"/>
      <c r="W270" s="2"/>
      <c r="X270" s="2"/>
      <c r="Y270" s="2"/>
      <c r="Z270" s="2"/>
      <c r="AA270" s="2"/>
      <c r="AB270" s="2"/>
      <c r="AC270" s="2"/>
      <c r="AD270" s="2"/>
      <c r="AE270" s="2"/>
    </row>
    <row r="271" spans="1:31" ht="12.75" customHeight="1">
      <c r="A271" s="2"/>
      <c r="B271" s="2"/>
      <c r="C271" s="3"/>
      <c r="D271" s="3"/>
      <c r="E271" s="3"/>
      <c r="F271" s="3"/>
      <c r="G271" s="3"/>
      <c r="H271" s="4"/>
      <c r="I271" s="4"/>
      <c r="J271" s="4"/>
      <c r="K271" s="4"/>
      <c r="L271" s="4"/>
      <c r="M271" s="2"/>
      <c r="N271" s="2"/>
      <c r="O271" s="2"/>
      <c r="P271" s="2"/>
      <c r="Q271" s="2"/>
      <c r="R271" s="2"/>
      <c r="S271" s="2"/>
      <c r="T271" s="2"/>
      <c r="U271" s="2"/>
      <c r="V271" s="2"/>
      <c r="W271" s="2"/>
      <c r="X271" s="2"/>
      <c r="Y271" s="2"/>
      <c r="Z271" s="2"/>
      <c r="AA271" s="2"/>
      <c r="AB271" s="2"/>
      <c r="AC271" s="2"/>
      <c r="AD271" s="2"/>
      <c r="AE271" s="2"/>
    </row>
    <row r="272" spans="1:31" ht="12.75" customHeight="1">
      <c r="A272" s="2"/>
      <c r="B272" s="2"/>
      <c r="C272" s="3"/>
      <c r="D272" s="3"/>
      <c r="E272" s="3"/>
      <c r="F272" s="3"/>
      <c r="G272" s="3"/>
      <c r="H272" s="4"/>
      <c r="I272" s="4"/>
      <c r="J272" s="4"/>
      <c r="K272" s="4"/>
      <c r="L272" s="4"/>
      <c r="M272" s="2"/>
      <c r="N272" s="2"/>
      <c r="O272" s="2"/>
      <c r="P272" s="2"/>
      <c r="Q272" s="2"/>
      <c r="R272" s="2"/>
      <c r="S272" s="2"/>
      <c r="T272" s="2"/>
      <c r="U272" s="2"/>
      <c r="V272" s="2"/>
      <c r="W272" s="2"/>
      <c r="X272" s="2"/>
      <c r="Y272" s="2"/>
      <c r="Z272" s="2"/>
      <c r="AA272" s="2"/>
      <c r="AB272" s="2"/>
      <c r="AC272" s="2"/>
      <c r="AD272" s="2"/>
      <c r="AE272" s="2"/>
    </row>
    <row r="273" spans="1:31" ht="12.75" customHeight="1">
      <c r="A273" s="2"/>
      <c r="B273" s="2"/>
      <c r="C273" s="3"/>
      <c r="D273" s="3"/>
      <c r="E273" s="3"/>
      <c r="F273" s="3"/>
      <c r="G273" s="3"/>
      <c r="H273" s="4"/>
      <c r="I273" s="4"/>
      <c r="J273" s="4"/>
      <c r="K273" s="4"/>
      <c r="L273" s="4"/>
      <c r="M273" s="2"/>
      <c r="N273" s="2"/>
      <c r="O273" s="2"/>
      <c r="P273" s="2"/>
      <c r="Q273" s="2"/>
      <c r="R273" s="2"/>
      <c r="S273" s="2"/>
      <c r="T273" s="2"/>
      <c r="U273" s="2"/>
      <c r="V273" s="2"/>
      <c r="W273" s="2"/>
      <c r="X273" s="2"/>
      <c r="Y273" s="2"/>
      <c r="Z273" s="2"/>
      <c r="AA273" s="2"/>
      <c r="AB273" s="2"/>
      <c r="AC273" s="2"/>
      <c r="AD273" s="2"/>
      <c r="AE273" s="2"/>
    </row>
    <row r="274" spans="1:31" ht="12.75" customHeight="1">
      <c r="A274" s="2"/>
      <c r="B274" s="2"/>
      <c r="C274" s="3"/>
      <c r="D274" s="3"/>
      <c r="E274" s="3"/>
      <c r="F274" s="3"/>
      <c r="G274" s="3"/>
      <c r="H274" s="4"/>
      <c r="I274" s="4"/>
      <c r="J274" s="4"/>
      <c r="K274" s="4"/>
      <c r="L274" s="4"/>
      <c r="M274" s="2"/>
      <c r="N274" s="2"/>
      <c r="O274" s="2"/>
      <c r="P274" s="2"/>
      <c r="Q274" s="2"/>
      <c r="R274" s="2"/>
      <c r="S274" s="2"/>
      <c r="T274" s="2"/>
      <c r="U274" s="2"/>
      <c r="V274" s="2"/>
      <c r="W274" s="2"/>
      <c r="X274" s="2"/>
      <c r="Y274" s="2"/>
      <c r="Z274" s="2"/>
      <c r="AA274" s="2"/>
      <c r="AB274" s="2"/>
      <c r="AC274" s="2"/>
      <c r="AD274" s="2"/>
      <c r="AE274" s="2"/>
    </row>
    <row r="275" spans="1:31" ht="12.75" customHeight="1">
      <c r="A275" s="2"/>
      <c r="B275" s="2"/>
      <c r="C275" s="3"/>
      <c r="D275" s="3"/>
      <c r="E275" s="3"/>
      <c r="F275" s="3"/>
      <c r="G275" s="3"/>
      <c r="H275" s="4"/>
      <c r="I275" s="4"/>
      <c r="J275" s="4"/>
      <c r="K275" s="4"/>
      <c r="L275" s="4"/>
      <c r="M275" s="2"/>
      <c r="N275" s="2"/>
      <c r="O275" s="2"/>
      <c r="P275" s="2"/>
      <c r="Q275" s="2"/>
      <c r="R275" s="2"/>
      <c r="S275" s="2"/>
      <c r="T275" s="2"/>
      <c r="U275" s="2"/>
      <c r="V275" s="2"/>
      <c r="W275" s="2"/>
      <c r="X275" s="2"/>
      <c r="Y275" s="2"/>
      <c r="Z275" s="2"/>
      <c r="AA275" s="2"/>
      <c r="AB275" s="2"/>
      <c r="AC275" s="2"/>
      <c r="AD275" s="2"/>
      <c r="AE275" s="2"/>
    </row>
    <row r="276" spans="1:31" ht="12.75" customHeight="1">
      <c r="A276" s="2"/>
      <c r="B276" s="2"/>
      <c r="C276" s="3"/>
      <c r="D276" s="3"/>
      <c r="E276" s="3"/>
      <c r="F276" s="3"/>
      <c r="G276" s="3"/>
      <c r="H276" s="4"/>
      <c r="I276" s="4"/>
      <c r="J276" s="4"/>
      <c r="K276" s="4"/>
      <c r="L276" s="4"/>
      <c r="M276" s="2"/>
      <c r="N276" s="2"/>
      <c r="O276" s="2"/>
      <c r="P276" s="2"/>
      <c r="Q276" s="2"/>
      <c r="R276" s="2"/>
      <c r="S276" s="2"/>
      <c r="T276" s="2"/>
      <c r="U276" s="2"/>
      <c r="V276" s="2"/>
      <c r="W276" s="2"/>
      <c r="X276" s="2"/>
      <c r="Y276" s="2"/>
      <c r="Z276" s="2"/>
      <c r="AA276" s="2"/>
      <c r="AB276" s="2"/>
      <c r="AC276" s="2"/>
      <c r="AD276" s="2"/>
      <c r="AE276" s="2"/>
    </row>
    <row r="277" spans="1:31" ht="12.75" customHeight="1">
      <c r="A277" s="2"/>
      <c r="B277" s="2"/>
      <c r="C277" s="3"/>
      <c r="D277" s="3"/>
      <c r="E277" s="3"/>
      <c r="F277" s="3"/>
      <c r="G277" s="3"/>
      <c r="H277" s="4"/>
      <c r="I277" s="4"/>
      <c r="J277" s="4"/>
      <c r="K277" s="4"/>
      <c r="L277" s="4"/>
      <c r="M277" s="2"/>
      <c r="N277" s="2"/>
      <c r="O277" s="2"/>
      <c r="P277" s="2"/>
      <c r="Q277" s="2"/>
      <c r="R277" s="2"/>
      <c r="S277" s="2"/>
      <c r="T277" s="2"/>
      <c r="U277" s="2"/>
      <c r="V277" s="2"/>
      <c r="W277" s="2"/>
      <c r="X277" s="2"/>
      <c r="Y277" s="2"/>
      <c r="Z277" s="2"/>
      <c r="AA277" s="2"/>
      <c r="AB277" s="2"/>
      <c r="AC277" s="2"/>
      <c r="AD277" s="2"/>
      <c r="AE277" s="2"/>
    </row>
    <row r="278" spans="1:31" ht="12.75" customHeight="1">
      <c r="A278" s="2"/>
      <c r="B278" s="2"/>
      <c r="C278" s="3"/>
      <c r="D278" s="3"/>
      <c r="E278" s="3"/>
      <c r="F278" s="3"/>
      <c r="G278" s="3"/>
      <c r="H278" s="4"/>
      <c r="I278" s="4"/>
      <c r="J278" s="4"/>
      <c r="K278" s="4"/>
      <c r="L278" s="4"/>
      <c r="M278" s="2"/>
      <c r="N278" s="2"/>
      <c r="O278" s="2"/>
      <c r="P278" s="2"/>
      <c r="Q278" s="2"/>
      <c r="R278" s="2"/>
      <c r="S278" s="2"/>
      <c r="T278" s="2"/>
      <c r="U278" s="2"/>
      <c r="V278" s="2"/>
      <c r="W278" s="2"/>
      <c r="X278" s="2"/>
      <c r="Y278" s="2"/>
      <c r="Z278" s="2"/>
      <c r="AA278" s="2"/>
      <c r="AB278" s="2"/>
      <c r="AC278" s="2"/>
      <c r="AD278" s="2"/>
      <c r="AE278" s="2"/>
    </row>
    <row r="279" spans="1:31" ht="12.75" customHeight="1">
      <c r="A279" s="2"/>
      <c r="B279" s="2"/>
      <c r="C279" s="3"/>
      <c r="D279" s="3"/>
      <c r="E279" s="3"/>
      <c r="F279" s="3"/>
      <c r="G279" s="3"/>
      <c r="H279" s="4"/>
      <c r="I279" s="4"/>
      <c r="J279" s="4"/>
      <c r="K279" s="4"/>
      <c r="L279" s="4"/>
      <c r="M279" s="2"/>
      <c r="N279" s="2"/>
      <c r="O279" s="2"/>
      <c r="P279" s="2"/>
      <c r="Q279" s="2"/>
      <c r="R279" s="2"/>
      <c r="S279" s="2"/>
      <c r="T279" s="2"/>
      <c r="U279" s="2"/>
      <c r="V279" s="2"/>
      <c r="W279" s="2"/>
      <c r="X279" s="2"/>
      <c r="Y279" s="2"/>
      <c r="Z279" s="2"/>
      <c r="AA279" s="2"/>
      <c r="AB279" s="2"/>
      <c r="AC279" s="2"/>
      <c r="AD279" s="2"/>
      <c r="AE279" s="2"/>
    </row>
    <row r="280" spans="1:31" ht="12.75" customHeight="1">
      <c r="A280" s="2"/>
      <c r="B280" s="2"/>
      <c r="C280" s="3"/>
      <c r="D280" s="3"/>
      <c r="E280" s="3"/>
      <c r="F280" s="3"/>
      <c r="G280" s="3"/>
      <c r="H280" s="4"/>
      <c r="I280" s="4"/>
      <c r="J280" s="4"/>
      <c r="K280" s="4"/>
      <c r="L280" s="4"/>
      <c r="M280" s="2"/>
      <c r="N280" s="2"/>
      <c r="O280" s="2"/>
      <c r="P280" s="2"/>
      <c r="Q280" s="2"/>
      <c r="R280" s="2"/>
      <c r="S280" s="2"/>
      <c r="T280" s="2"/>
      <c r="U280" s="2"/>
      <c r="V280" s="2"/>
      <c r="W280" s="2"/>
      <c r="X280" s="2"/>
      <c r="Y280" s="2"/>
      <c r="Z280" s="2"/>
      <c r="AA280" s="2"/>
      <c r="AB280" s="2"/>
      <c r="AC280" s="2"/>
      <c r="AD280" s="2"/>
      <c r="AE280" s="2"/>
    </row>
    <row r="281" spans="1:31" ht="12.75" customHeight="1">
      <c r="A281" s="2"/>
      <c r="B281" s="2"/>
      <c r="C281" s="3"/>
      <c r="D281" s="3"/>
      <c r="E281" s="3"/>
      <c r="F281" s="3"/>
      <c r="G281" s="3"/>
      <c r="H281" s="4"/>
      <c r="I281" s="4"/>
      <c r="J281" s="4"/>
      <c r="K281" s="4"/>
      <c r="L281" s="4"/>
      <c r="M281" s="2"/>
      <c r="N281" s="2"/>
      <c r="O281" s="2"/>
      <c r="P281" s="2"/>
      <c r="Q281" s="2"/>
      <c r="R281" s="2"/>
      <c r="S281" s="2"/>
      <c r="T281" s="2"/>
      <c r="U281" s="2"/>
      <c r="V281" s="2"/>
      <c r="W281" s="2"/>
      <c r="X281" s="2"/>
      <c r="Y281" s="2"/>
      <c r="Z281" s="2"/>
      <c r="AA281" s="2"/>
      <c r="AB281" s="2"/>
      <c r="AC281" s="2"/>
      <c r="AD281" s="2"/>
      <c r="AE281" s="2"/>
    </row>
    <row r="282" spans="1:31" ht="12.75" customHeight="1">
      <c r="A282" s="2"/>
      <c r="B282" s="2"/>
      <c r="C282" s="3"/>
      <c r="D282" s="3"/>
      <c r="E282" s="3"/>
      <c r="F282" s="3"/>
      <c r="G282" s="3"/>
      <c r="H282" s="4"/>
      <c r="I282" s="4"/>
      <c r="J282" s="4"/>
      <c r="K282" s="4"/>
      <c r="L282" s="4"/>
      <c r="M282" s="2"/>
      <c r="N282" s="2"/>
      <c r="O282" s="2"/>
      <c r="P282" s="2"/>
      <c r="Q282" s="2"/>
      <c r="R282" s="2"/>
      <c r="S282" s="2"/>
      <c r="T282" s="2"/>
      <c r="U282" s="2"/>
      <c r="V282" s="2"/>
      <c r="W282" s="2"/>
      <c r="X282" s="2"/>
      <c r="Y282" s="2"/>
      <c r="Z282" s="2"/>
      <c r="AA282" s="2"/>
      <c r="AB282" s="2"/>
      <c r="AC282" s="2"/>
      <c r="AD282" s="2"/>
      <c r="AE282" s="2"/>
    </row>
    <row r="283" spans="1:31" ht="12.75" customHeight="1">
      <c r="A283" s="2"/>
      <c r="B283" s="2"/>
      <c r="C283" s="3"/>
      <c r="D283" s="3"/>
      <c r="E283" s="3"/>
      <c r="F283" s="3"/>
      <c r="G283" s="3"/>
      <c r="H283" s="4"/>
      <c r="I283" s="4"/>
      <c r="J283" s="4"/>
      <c r="K283" s="4"/>
      <c r="L283" s="4"/>
      <c r="M283" s="2"/>
      <c r="N283" s="2"/>
      <c r="O283" s="2"/>
      <c r="P283" s="2"/>
      <c r="Q283" s="2"/>
      <c r="R283" s="2"/>
      <c r="S283" s="2"/>
      <c r="T283" s="2"/>
      <c r="U283" s="2"/>
      <c r="V283" s="2"/>
      <c r="W283" s="2"/>
      <c r="X283" s="2"/>
      <c r="Y283" s="2"/>
      <c r="Z283" s="2"/>
      <c r="AA283" s="2"/>
      <c r="AB283" s="2"/>
      <c r="AC283" s="2"/>
      <c r="AD283" s="2"/>
      <c r="AE283" s="2"/>
    </row>
    <row r="284" spans="1:31" ht="12.75" customHeight="1">
      <c r="A284" s="2"/>
      <c r="B284" s="2"/>
      <c r="C284" s="3"/>
      <c r="D284" s="3"/>
      <c r="E284" s="3"/>
      <c r="F284" s="3"/>
      <c r="G284" s="3"/>
      <c r="H284" s="4"/>
      <c r="I284" s="4"/>
      <c r="J284" s="4"/>
      <c r="K284" s="4"/>
      <c r="L284" s="4"/>
      <c r="M284" s="2"/>
      <c r="N284" s="2"/>
      <c r="O284" s="2"/>
      <c r="P284" s="2"/>
      <c r="Q284" s="2"/>
      <c r="R284" s="2"/>
      <c r="S284" s="2"/>
      <c r="T284" s="2"/>
      <c r="U284" s="2"/>
      <c r="V284" s="2"/>
      <c r="W284" s="2"/>
      <c r="X284" s="2"/>
      <c r="Y284" s="2"/>
      <c r="Z284" s="2"/>
      <c r="AA284" s="2"/>
      <c r="AB284" s="2"/>
      <c r="AC284" s="2"/>
      <c r="AD284" s="2"/>
      <c r="AE284" s="2"/>
    </row>
    <row r="285" spans="1:31" ht="12.75" customHeight="1">
      <c r="A285" s="2"/>
      <c r="B285" s="2"/>
      <c r="C285" s="3"/>
      <c r="D285" s="3"/>
      <c r="E285" s="3"/>
      <c r="F285" s="3"/>
      <c r="G285" s="3"/>
      <c r="H285" s="4"/>
      <c r="I285" s="4"/>
      <c r="J285" s="4"/>
      <c r="K285" s="4"/>
      <c r="L285" s="4"/>
      <c r="M285" s="2"/>
      <c r="N285" s="2"/>
      <c r="O285" s="2"/>
      <c r="P285" s="2"/>
      <c r="Q285" s="2"/>
      <c r="R285" s="2"/>
      <c r="S285" s="2"/>
      <c r="T285" s="2"/>
      <c r="U285" s="2"/>
      <c r="V285" s="2"/>
      <c r="W285" s="2"/>
      <c r="X285" s="2"/>
      <c r="Y285" s="2"/>
      <c r="Z285" s="2"/>
      <c r="AA285" s="2"/>
      <c r="AB285" s="2"/>
      <c r="AC285" s="2"/>
      <c r="AD285" s="2"/>
      <c r="AE285" s="2"/>
    </row>
    <row r="286" spans="1:31" ht="12.75" customHeight="1">
      <c r="A286" s="2"/>
      <c r="B286" s="2"/>
      <c r="C286" s="3"/>
      <c r="D286" s="3"/>
      <c r="E286" s="3"/>
      <c r="F286" s="3"/>
      <c r="G286" s="3"/>
      <c r="H286" s="4"/>
      <c r="I286" s="4"/>
      <c r="J286" s="4"/>
      <c r="K286" s="4"/>
      <c r="L286" s="4"/>
      <c r="M286" s="2"/>
      <c r="N286" s="2"/>
      <c r="O286" s="2"/>
      <c r="P286" s="2"/>
      <c r="Q286" s="2"/>
      <c r="R286" s="2"/>
      <c r="S286" s="2"/>
      <c r="T286" s="2"/>
      <c r="U286" s="2"/>
      <c r="V286" s="2"/>
      <c r="W286" s="2"/>
      <c r="X286" s="2"/>
      <c r="Y286" s="2"/>
      <c r="Z286" s="2"/>
      <c r="AA286" s="2"/>
      <c r="AB286" s="2"/>
      <c r="AC286" s="2"/>
      <c r="AD286" s="2"/>
      <c r="AE286" s="2"/>
    </row>
    <row r="287" spans="1:31" ht="12.75" customHeight="1">
      <c r="A287" s="2"/>
      <c r="B287" s="2"/>
      <c r="C287" s="3"/>
      <c r="D287" s="3"/>
      <c r="E287" s="3"/>
      <c r="F287" s="3"/>
      <c r="G287" s="3"/>
      <c r="H287" s="4"/>
      <c r="I287" s="4"/>
      <c r="J287" s="4"/>
      <c r="K287" s="4"/>
      <c r="L287" s="4"/>
      <c r="M287" s="2"/>
      <c r="N287" s="2"/>
      <c r="O287" s="2"/>
      <c r="P287" s="2"/>
      <c r="Q287" s="2"/>
      <c r="R287" s="2"/>
      <c r="S287" s="2"/>
      <c r="T287" s="2"/>
      <c r="U287" s="2"/>
      <c r="V287" s="2"/>
      <c r="W287" s="2"/>
      <c r="X287" s="2"/>
      <c r="Y287" s="2"/>
      <c r="Z287" s="2"/>
      <c r="AA287" s="2"/>
      <c r="AB287" s="2"/>
      <c r="AC287" s="2"/>
      <c r="AD287" s="2"/>
      <c r="AE287" s="2"/>
    </row>
    <row r="288" spans="1:31" ht="12.75" customHeight="1">
      <c r="A288" s="2"/>
      <c r="B288" s="2"/>
      <c r="C288" s="3"/>
      <c r="D288" s="3"/>
      <c r="E288" s="3"/>
      <c r="F288" s="3"/>
      <c r="G288" s="3"/>
      <c r="H288" s="4"/>
      <c r="I288" s="4"/>
      <c r="J288" s="4"/>
      <c r="K288" s="4"/>
      <c r="L288" s="4"/>
      <c r="M288" s="2"/>
      <c r="N288" s="2"/>
      <c r="O288" s="2"/>
      <c r="P288" s="2"/>
      <c r="Q288" s="2"/>
      <c r="R288" s="2"/>
      <c r="S288" s="2"/>
      <c r="T288" s="2"/>
      <c r="U288" s="2"/>
      <c r="V288" s="2"/>
      <c r="W288" s="2"/>
      <c r="X288" s="2"/>
      <c r="Y288" s="2"/>
      <c r="Z288" s="2"/>
      <c r="AA288" s="2"/>
      <c r="AB288" s="2"/>
      <c r="AC288" s="2"/>
      <c r="AD288" s="2"/>
      <c r="AE288" s="2"/>
    </row>
    <row r="289" spans="1:31" ht="12.75" customHeight="1">
      <c r="A289" s="2"/>
      <c r="B289" s="2"/>
      <c r="C289" s="3"/>
      <c r="D289" s="3"/>
      <c r="E289" s="3"/>
      <c r="F289" s="3"/>
      <c r="G289" s="3"/>
      <c r="H289" s="4"/>
      <c r="I289" s="4"/>
      <c r="J289" s="4"/>
      <c r="K289" s="4"/>
      <c r="L289" s="4"/>
      <c r="M289" s="2"/>
      <c r="N289" s="2"/>
      <c r="O289" s="2"/>
      <c r="P289" s="2"/>
      <c r="Q289" s="2"/>
      <c r="R289" s="2"/>
      <c r="S289" s="2"/>
      <c r="T289" s="2"/>
      <c r="U289" s="2"/>
      <c r="V289" s="2"/>
      <c r="W289" s="2"/>
      <c r="X289" s="2"/>
      <c r="Y289" s="2"/>
      <c r="Z289" s="2"/>
      <c r="AA289" s="2"/>
      <c r="AB289" s="2"/>
      <c r="AC289" s="2"/>
      <c r="AD289" s="2"/>
      <c r="AE289" s="2"/>
    </row>
    <row r="290" spans="1:31" ht="12.75" customHeight="1">
      <c r="A290" s="2"/>
      <c r="B290" s="2"/>
      <c r="C290" s="3"/>
      <c r="D290" s="3"/>
      <c r="E290" s="3"/>
      <c r="F290" s="3"/>
      <c r="G290" s="3"/>
      <c r="H290" s="4"/>
      <c r="I290" s="4"/>
      <c r="J290" s="4"/>
      <c r="K290" s="4"/>
      <c r="L290" s="4"/>
      <c r="M290" s="2"/>
      <c r="N290" s="2"/>
      <c r="O290" s="2"/>
      <c r="P290" s="2"/>
      <c r="Q290" s="2"/>
      <c r="R290" s="2"/>
      <c r="S290" s="2"/>
      <c r="T290" s="2"/>
      <c r="U290" s="2"/>
      <c r="V290" s="2"/>
      <c r="W290" s="2"/>
      <c r="X290" s="2"/>
      <c r="Y290" s="2"/>
      <c r="Z290" s="2"/>
      <c r="AA290" s="2"/>
      <c r="AB290" s="2"/>
      <c r="AC290" s="2"/>
      <c r="AD290" s="2"/>
      <c r="AE290" s="2"/>
    </row>
    <row r="291" spans="1:31" ht="12.75" customHeight="1">
      <c r="A291" s="2"/>
      <c r="B291" s="2"/>
      <c r="C291" s="3"/>
      <c r="D291" s="3"/>
      <c r="E291" s="3"/>
      <c r="F291" s="3"/>
      <c r="G291" s="3"/>
      <c r="H291" s="4"/>
      <c r="I291" s="4"/>
      <c r="J291" s="4"/>
      <c r="K291" s="4"/>
      <c r="L291" s="4"/>
      <c r="M291" s="2"/>
      <c r="N291" s="2"/>
      <c r="O291" s="2"/>
      <c r="P291" s="2"/>
      <c r="Q291" s="2"/>
      <c r="R291" s="2"/>
      <c r="S291" s="2"/>
      <c r="T291" s="2"/>
      <c r="U291" s="2"/>
      <c r="V291" s="2"/>
      <c r="W291" s="2"/>
      <c r="X291" s="2"/>
      <c r="Y291" s="2"/>
      <c r="Z291" s="2"/>
      <c r="AA291" s="2"/>
      <c r="AB291" s="2"/>
      <c r="AC291" s="2"/>
      <c r="AD291" s="2"/>
      <c r="AE291" s="2"/>
    </row>
    <row r="292" spans="1:31" ht="12.75" customHeight="1">
      <c r="A292" s="2"/>
      <c r="B292" s="2"/>
      <c r="C292" s="3"/>
      <c r="D292" s="3"/>
      <c r="E292" s="3"/>
      <c r="F292" s="3"/>
      <c r="G292" s="3"/>
      <c r="H292" s="4"/>
      <c r="I292" s="4"/>
      <c r="J292" s="4"/>
      <c r="K292" s="4"/>
      <c r="L292" s="4"/>
      <c r="M292" s="2"/>
      <c r="N292" s="2"/>
      <c r="O292" s="2"/>
      <c r="P292" s="2"/>
      <c r="Q292" s="2"/>
      <c r="R292" s="2"/>
      <c r="S292" s="2"/>
      <c r="T292" s="2"/>
      <c r="U292" s="2"/>
      <c r="V292" s="2"/>
      <c r="W292" s="2"/>
      <c r="X292" s="2"/>
      <c r="Y292" s="2"/>
      <c r="Z292" s="2"/>
      <c r="AA292" s="2"/>
      <c r="AB292" s="2"/>
      <c r="AC292" s="2"/>
      <c r="AD292" s="2"/>
      <c r="AE292" s="2"/>
    </row>
    <row r="293" spans="1:31" ht="12.75" customHeight="1">
      <c r="A293" s="2"/>
      <c r="B293" s="2"/>
      <c r="C293" s="3"/>
      <c r="D293" s="3"/>
      <c r="E293" s="3"/>
      <c r="F293" s="3"/>
      <c r="G293" s="3"/>
      <c r="H293" s="4"/>
      <c r="I293" s="4"/>
      <c r="J293" s="4"/>
      <c r="K293" s="4"/>
      <c r="L293" s="4"/>
      <c r="M293" s="2"/>
      <c r="N293" s="2"/>
      <c r="O293" s="2"/>
      <c r="P293" s="2"/>
      <c r="Q293" s="2"/>
      <c r="R293" s="2"/>
      <c r="S293" s="2"/>
      <c r="T293" s="2"/>
      <c r="U293" s="2"/>
      <c r="V293" s="2"/>
      <c r="W293" s="2"/>
      <c r="X293" s="2"/>
      <c r="Y293" s="2"/>
      <c r="Z293" s="2"/>
      <c r="AA293" s="2"/>
      <c r="AB293" s="2"/>
      <c r="AC293" s="2"/>
      <c r="AD293" s="2"/>
      <c r="AE293" s="2"/>
    </row>
    <row r="294" spans="1:31" ht="12.75" customHeight="1">
      <c r="A294" s="2"/>
      <c r="B294" s="2"/>
      <c r="C294" s="3"/>
      <c r="D294" s="3"/>
      <c r="E294" s="3"/>
      <c r="F294" s="3"/>
      <c r="G294" s="3"/>
      <c r="H294" s="4"/>
      <c r="I294" s="4"/>
      <c r="J294" s="4"/>
      <c r="K294" s="4"/>
      <c r="L294" s="4"/>
      <c r="M294" s="2"/>
      <c r="N294" s="2"/>
      <c r="O294" s="2"/>
      <c r="P294" s="2"/>
      <c r="Q294" s="2"/>
      <c r="R294" s="2"/>
      <c r="S294" s="2"/>
      <c r="T294" s="2"/>
      <c r="U294" s="2"/>
      <c r="V294" s="2"/>
      <c r="W294" s="2"/>
      <c r="X294" s="2"/>
      <c r="Y294" s="2"/>
      <c r="Z294" s="2"/>
      <c r="AA294" s="2"/>
      <c r="AB294" s="2"/>
      <c r="AC294" s="2"/>
      <c r="AD294" s="2"/>
      <c r="AE294" s="2"/>
    </row>
    <row r="295" spans="1:31" ht="12.75" customHeight="1">
      <c r="A295" s="2"/>
      <c r="B295" s="2"/>
      <c r="C295" s="3"/>
      <c r="D295" s="3"/>
      <c r="E295" s="3"/>
      <c r="F295" s="3"/>
      <c r="G295" s="3"/>
      <c r="H295" s="4"/>
      <c r="I295" s="4"/>
      <c r="J295" s="4"/>
      <c r="K295" s="4"/>
      <c r="L295" s="4"/>
      <c r="M295" s="2"/>
      <c r="N295" s="2"/>
      <c r="O295" s="2"/>
      <c r="P295" s="2"/>
      <c r="Q295" s="2"/>
      <c r="R295" s="2"/>
      <c r="S295" s="2"/>
      <c r="T295" s="2"/>
      <c r="U295" s="2"/>
      <c r="V295" s="2"/>
      <c r="W295" s="2"/>
      <c r="X295" s="2"/>
      <c r="Y295" s="2"/>
      <c r="Z295" s="2"/>
      <c r="AA295" s="2"/>
      <c r="AB295" s="2"/>
      <c r="AC295" s="2"/>
      <c r="AD295" s="2"/>
      <c r="AE295" s="2"/>
    </row>
    <row r="296" spans="1:31" ht="12.75" customHeight="1">
      <c r="A296" s="2"/>
      <c r="B296" s="2"/>
      <c r="C296" s="3"/>
      <c r="D296" s="3"/>
      <c r="E296" s="3"/>
      <c r="F296" s="3"/>
      <c r="G296" s="3"/>
      <c r="H296" s="4"/>
      <c r="I296" s="4"/>
      <c r="J296" s="4"/>
      <c r="K296" s="4"/>
      <c r="L296" s="4"/>
      <c r="M296" s="2"/>
      <c r="N296" s="2"/>
      <c r="O296" s="2"/>
      <c r="P296" s="2"/>
      <c r="Q296" s="2"/>
      <c r="R296" s="2"/>
      <c r="S296" s="2"/>
      <c r="T296" s="2"/>
      <c r="U296" s="2"/>
      <c r="V296" s="2"/>
      <c r="W296" s="2"/>
      <c r="X296" s="2"/>
      <c r="Y296" s="2"/>
      <c r="Z296" s="2"/>
      <c r="AA296" s="2"/>
      <c r="AB296" s="2"/>
      <c r="AC296" s="2"/>
      <c r="AD296" s="2"/>
      <c r="AE296" s="2"/>
    </row>
    <row r="297" spans="1:31" ht="12.75" customHeight="1">
      <c r="A297" s="2"/>
      <c r="B297" s="2"/>
      <c r="C297" s="3"/>
      <c r="D297" s="3"/>
      <c r="E297" s="3"/>
      <c r="F297" s="3"/>
      <c r="G297" s="3"/>
      <c r="H297" s="4"/>
      <c r="I297" s="4"/>
      <c r="J297" s="4"/>
      <c r="K297" s="4"/>
      <c r="L297" s="4"/>
      <c r="M297" s="2"/>
      <c r="N297" s="2"/>
      <c r="O297" s="2"/>
      <c r="P297" s="2"/>
      <c r="Q297" s="2"/>
      <c r="R297" s="2"/>
      <c r="S297" s="2"/>
      <c r="T297" s="2"/>
      <c r="U297" s="2"/>
      <c r="V297" s="2"/>
      <c r="W297" s="2"/>
      <c r="X297" s="2"/>
      <c r="Y297" s="2"/>
      <c r="Z297" s="2"/>
      <c r="AA297" s="2"/>
      <c r="AB297" s="2"/>
      <c r="AC297" s="2"/>
      <c r="AD297" s="2"/>
      <c r="AE297" s="2"/>
    </row>
    <row r="298" spans="1:31" ht="12.75" customHeight="1">
      <c r="A298" s="2"/>
      <c r="B298" s="2"/>
      <c r="C298" s="3"/>
      <c r="D298" s="3"/>
      <c r="E298" s="3"/>
      <c r="F298" s="3"/>
      <c r="G298" s="3"/>
      <c r="H298" s="4"/>
      <c r="I298" s="4"/>
      <c r="J298" s="4"/>
      <c r="K298" s="4"/>
      <c r="L298" s="4"/>
      <c r="M298" s="2"/>
      <c r="N298" s="2"/>
      <c r="O298" s="2"/>
      <c r="P298" s="2"/>
      <c r="Q298" s="2"/>
      <c r="R298" s="2"/>
      <c r="S298" s="2"/>
      <c r="T298" s="2"/>
      <c r="U298" s="2"/>
      <c r="V298" s="2"/>
      <c r="W298" s="2"/>
      <c r="X298" s="2"/>
      <c r="Y298" s="2"/>
      <c r="Z298" s="2"/>
      <c r="AA298" s="2"/>
      <c r="AB298" s="2"/>
      <c r="AC298" s="2"/>
      <c r="AD298" s="2"/>
      <c r="AE298" s="2"/>
    </row>
    <row r="299" spans="1:31" ht="12.75" customHeight="1">
      <c r="A299" s="2"/>
      <c r="B299" s="2"/>
      <c r="C299" s="3"/>
      <c r="D299" s="3"/>
      <c r="E299" s="3"/>
      <c r="F299" s="3"/>
      <c r="G299" s="3"/>
      <c r="H299" s="4"/>
      <c r="I299" s="4"/>
      <c r="J299" s="4"/>
      <c r="K299" s="4"/>
      <c r="L299" s="4"/>
      <c r="M299" s="2"/>
      <c r="N299" s="2"/>
      <c r="O299" s="2"/>
      <c r="P299" s="2"/>
      <c r="Q299" s="2"/>
      <c r="R299" s="2"/>
      <c r="S299" s="2"/>
      <c r="T299" s="2"/>
      <c r="U299" s="2"/>
      <c r="V299" s="2"/>
      <c r="W299" s="2"/>
      <c r="X299" s="2"/>
      <c r="Y299" s="2"/>
      <c r="Z299" s="2"/>
      <c r="AA299" s="2"/>
      <c r="AB299" s="2"/>
      <c r="AC299" s="2"/>
      <c r="AD299" s="2"/>
      <c r="AE299" s="2"/>
    </row>
    <row r="300" spans="1:31" ht="12.75" customHeight="1">
      <c r="A300" s="2"/>
      <c r="B300" s="2"/>
      <c r="C300" s="3"/>
      <c r="D300" s="3"/>
      <c r="E300" s="3"/>
      <c r="F300" s="3"/>
      <c r="G300" s="3"/>
      <c r="H300" s="4"/>
      <c r="I300" s="4"/>
      <c r="J300" s="4"/>
      <c r="K300" s="4"/>
      <c r="L300" s="4"/>
      <c r="M300" s="2"/>
      <c r="N300" s="2"/>
      <c r="O300" s="2"/>
      <c r="P300" s="2"/>
      <c r="Q300" s="2"/>
      <c r="R300" s="2"/>
      <c r="S300" s="2"/>
      <c r="T300" s="2"/>
      <c r="U300" s="2"/>
      <c r="V300" s="2"/>
      <c r="W300" s="2"/>
      <c r="X300" s="2"/>
      <c r="Y300" s="2"/>
      <c r="Z300" s="2"/>
      <c r="AA300" s="2"/>
      <c r="AB300" s="2"/>
      <c r="AC300" s="2"/>
      <c r="AD300" s="2"/>
      <c r="AE300" s="2"/>
    </row>
    <row r="301" spans="1:31" ht="12.75" customHeight="1">
      <c r="A301" s="2"/>
      <c r="B301" s="2"/>
      <c r="C301" s="3"/>
      <c r="D301" s="3"/>
      <c r="E301" s="3"/>
      <c r="F301" s="3"/>
      <c r="G301" s="3"/>
      <c r="H301" s="4"/>
      <c r="I301" s="4"/>
      <c r="J301" s="4"/>
      <c r="K301" s="4"/>
      <c r="L301" s="4"/>
      <c r="M301" s="2"/>
      <c r="N301" s="2"/>
      <c r="O301" s="2"/>
      <c r="P301" s="2"/>
      <c r="Q301" s="2"/>
      <c r="R301" s="2"/>
      <c r="S301" s="2"/>
      <c r="T301" s="2"/>
      <c r="U301" s="2"/>
      <c r="V301" s="2"/>
      <c r="W301" s="2"/>
      <c r="X301" s="2"/>
      <c r="Y301" s="2"/>
      <c r="Z301" s="2"/>
      <c r="AA301" s="2"/>
      <c r="AB301" s="2"/>
      <c r="AC301" s="2"/>
      <c r="AD301" s="2"/>
      <c r="AE301" s="2"/>
    </row>
    <row r="302" spans="1:31" ht="12.75" customHeight="1">
      <c r="A302" s="2"/>
      <c r="B302" s="2"/>
      <c r="C302" s="3"/>
      <c r="D302" s="3"/>
      <c r="E302" s="3"/>
      <c r="F302" s="3"/>
      <c r="G302" s="3"/>
      <c r="H302" s="4"/>
      <c r="I302" s="4"/>
      <c r="J302" s="4"/>
      <c r="K302" s="4"/>
      <c r="L302" s="4"/>
      <c r="M302" s="2"/>
      <c r="N302" s="2"/>
      <c r="O302" s="2"/>
      <c r="P302" s="2"/>
      <c r="Q302" s="2"/>
      <c r="R302" s="2"/>
      <c r="S302" s="2"/>
      <c r="T302" s="2"/>
      <c r="U302" s="2"/>
      <c r="V302" s="2"/>
      <c r="W302" s="2"/>
      <c r="X302" s="2"/>
      <c r="Y302" s="2"/>
      <c r="Z302" s="2"/>
      <c r="AA302" s="2"/>
      <c r="AB302" s="2"/>
      <c r="AC302" s="2"/>
      <c r="AD302" s="2"/>
      <c r="AE302" s="2"/>
    </row>
    <row r="303" spans="1:31" ht="12.75" customHeight="1">
      <c r="A303" s="2"/>
      <c r="B303" s="2"/>
      <c r="C303" s="3"/>
      <c r="D303" s="3"/>
      <c r="E303" s="3"/>
      <c r="F303" s="3"/>
      <c r="G303" s="3"/>
      <c r="H303" s="4"/>
      <c r="I303" s="4"/>
      <c r="J303" s="4"/>
      <c r="K303" s="4"/>
      <c r="L303" s="4"/>
      <c r="M303" s="2"/>
      <c r="N303" s="2"/>
      <c r="O303" s="2"/>
      <c r="P303" s="2"/>
      <c r="Q303" s="2"/>
      <c r="R303" s="2"/>
      <c r="S303" s="2"/>
      <c r="T303" s="2"/>
      <c r="U303" s="2"/>
      <c r="V303" s="2"/>
      <c r="W303" s="2"/>
      <c r="X303" s="2"/>
      <c r="Y303" s="2"/>
      <c r="Z303" s="2"/>
      <c r="AA303" s="2"/>
      <c r="AB303" s="2"/>
      <c r="AC303" s="2"/>
      <c r="AD303" s="2"/>
      <c r="AE303" s="2"/>
    </row>
    <row r="304" spans="1:31" ht="12.75" customHeight="1">
      <c r="A304" s="2"/>
      <c r="B304" s="2"/>
      <c r="C304" s="3"/>
      <c r="D304" s="3"/>
      <c r="E304" s="3"/>
      <c r="F304" s="3"/>
      <c r="G304" s="3"/>
      <c r="H304" s="4"/>
      <c r="I304" s="4"/>
      <c r="J304" s="4"/>
      <c r="K304" s="4"/>
      <c r="L304" s="4"/>
      <c r="M304" s="2"/>
      <c r="N304" s="2"/>
      <c r="O304" s="2"/>
      <c r="P304" s="2"/>
      <c r="Q304" s="2"/>
      <c r="R304" s="2"/>
      <c r="S304" s="2"/>
      <c r="T304" s="2"/>
      <c r="U304" s="2"/>
      <c r="V304" s="2"/>
      <c r="W304" s="2"/>
      <c r="X304" s="2"/>
      <c r="Y304" s="2"/>
      <c r="Z304" s="2"/>
      <c r="AA304" s="2"/>
      <c r="AB304" s="2"/>
      <c r="AC304" s="2"/>
      <c r="AD304" s="2"/>
      <c r="AE304" s="2"/>
    </row>
    <row r="305" spans="1:31" ht="12.75" customHeight="1">
      <c r="A305" s="2"/>
      <c r="B305" s="2"/>
      <c r="C305" s="3"/>
      <c r="D305" s="3"/>
      <c r="E305" s="3"/>
      <c r="F305" s="3"/>
      <c r="G305" s="3"/>
      <c r="H305" s="4"/>
      <c r="I305" s="4"/>
      <c r="J305" s="4"/>
      <c r="K305" s="4"/>
      <c r="L305" s="4"/>
      <c r="M305" s="2"/>
      <c r="N305" s="2"/>
      <c r="O305" s="2"/>
      <c r="P305" s="2"/>
      <c r="Q305" s="2"/>
      <c r="R305" s="2"/>
      <c r="S305" s="2"/>
      <c r="T305" s="2"/>
      <c r="U305" s="2"/>
      <c r="V305" s="2"/>
      <c r="W305" s="2"/>
      <c r="X305" s="2"/>
      <c r="Y305" s="2"/>
      <c r="Z305" s="2"/>
      <c r="AA305" s="2"/>
      <c r="AB305" s="2"/>
      <c r="AC305" s="2"/>
      <c r="AD305" s="2"/>
      <c r="AE305" s="2"/>
    </row>
    <row r="306" spans="1:31" ht="12.75" customHeight="1">
      <c r="A306" s="2"/>
      <c r="B306" s="2"/>
      <c r="C306" s="3"/>
      <c r="D306" s="3"/>
      <c r="E306" s="3"/>
      <c r="F306" s="3"/>
      <c r="G306" s="3"/>
      <c r="H306" s="4"/>
      <c r="I306" s="4"/>
      <c r="J306" s="4"/>
      <c r="K306" s="4"/>
      <c r="L306" s="4"/>
      <c r="M306" s="2"/>
      <c r="N306" s="2"/>
      <c r="O306" s="2"/>
      <c r="P306" s="2"/>
      <c r="Q306" s="2"/>
      <c r="R306" s="2"/>
      <c r="S306" s="2"/>
      <c r="T306" s="2"/>
      <c r="U306" s="2"/>
      <c r="V306" s="2"/>
      <c r="W306" s="2"/>
      <c r="X306" s="2"/>
      <c r="Y306" s="2"/>
      <c r="Z306" s="2"/>
      <c r="AA306" s="2"/>
      <c r="AB306" s="2"/>
      <c r="AC306" s="2"/>
      <c r="AD306" s="2"/>
      <c r="AE306" s="2"/>
    </row>
    <row r="307" spans="1:31" ht="12.75" customHeight="1">
      <c r="A307" s="2"/>
      <c r="B307" s="2"/>
      <c r="C307" s="3"/>
      <c r="D307" s="3"/>
      <c r="E307" s="3"/>
      <c r="F307" s="3"/>
      <c r="G307" s="3"/>
      <c r="H307" s="4"/>
      <c r="I307" s="4"/>
      <c r="J307" s="4"/>
      <c r="K307" s="4"/>
      <c r="L307" s="4"/>
      <c r="M307" s="2"/>
      <c r="N307" s="2"/>
      <c r="O307" s="2"/>
      <c r="P307" s="2"/>
      <c r="Q307" s="2"/>
      <c r="R307" s="2"/>
      <c r="S307" s="2"/>
      <c r="T307" s="2"/>
      <c r="U307" s="2"/>
      <c r="V307" s="2"/>
      <c r="W307" s="2"/>
      <c r="X307" s="2"/>
      <c r="Y307" s="2"/>
      <c r="Z307" s="2"/>
      <c r="AA307" s="2"/>
      <c r="AB307" s="2"/>
      <c r="AC307" s="2"/>
      <c r="AD307" s="2"/>
      <c r="AE307" s="2"/>
    </row>
    <row r="308" spans="1:31" ht="12.75" customHeight="1">
      <c r="A308" s="2"/>
      <c r="B308" s="2"/>
      <c r="C308" s="3"/>
      <c r="D308" s="3"/>
      <c r="E308" s="3"/>
      <c r="F308" s="3"/>
      <c r="G308" s="3"/>
      <c r="H308" s="4"/>
      <c r="I308" s="4"/>
      <c r="J308" s="4"/>
      <c r="K308" s="4"/>
      <c r="L308" s="4"/>
      <c r="M308" s="2"/>
      <c r="N308" s="2"/>
      <c r="O308" s="2"/>
      <c r="P308" s="2"/>
      <c r="Q308" s="2"/>
      <c r="R308" s="2"/>
      <c r="S308" s="2"/>
      <c r="T308" s="2"/>
      <c r="U308" s="2"/>
      <c r="V308" s="2"/>
      <c r="W308" s="2"/>
      <c r="X308" s="2"/>
      <c r="Y308" s="2"/>
      <c r="Z308" s="2"/>
      <c r="AA308" s="2"/>
      <c r="AB308" s="2"/>
      <c r="AC308" s="2"/>
      <c r="AD308" s="2"/>
      <c r="AE308" s="2"/>
    </row>
    <row r="309" spans="1:31" ht="12.75" customHeight="1">
      <c r="A309" s="2"/>
      <c r="B309" s="2"/>
      <c r="C309" s="3"/>
      <c r="D309" s="3"/>
      <c r="E309" s="3"/>
      <c r="F309" s="3"/>
      <c r="G309" s="3"/>
      <c r="H309" s="4"/>
      <c r="I309" s="4"/>
      <c r="J309" s="4"/>
      <c r="K309" s="4"/>
      <c r="L309" s="4"/>
      <c r="M309" s="2"/>
      <c r="N309" s="2"/>
      <c r="O309" s="2"/>
      <c r="P309" s="2"/>
      <c r="Q309" s="2"/>
      <c r="R309" s="2"/>
      <c r="S309" s="2"/>
      <c r="T309" s="2"/>
      <c r="U309" s="2"/>
      <c r="V309" s="2"/>
      <c r="W309" s="2"/>
      <c r="X309" s="2"/>
      <c r="Y309" s="2"/>
      <c r="Z309" s="2"/>
      <c r="AA309" s="2"/>
      <c r="AB309" s="2"/>
      <c r="AC309" s="2"/>
      <c r="AD309" s="2"/>
      <c r="AE309" s="2"/>
    </row>
    <row r="310" spans="1:31" ht="12.75" customHeight="1">
      <c r="A310" s="2"/>
      <c r="B310" s="2"/>
      <c r="C310" s="3"/>
      <c r="D310" s="3"/>
      <c r="E310" s="3"/>
      <c r="F310" s="3"/>
      <c r="G310" s="3"/>
      <c r="H310" s="4"/>
      <c r="I310" s="4"/>
      <c r="J310" s="4"/>
      <c r="K310" s="4"/>
      <c r="L310" s="4"/>
      <c r="M310" s="2"/>
      <c r="N310" s="2"/>
      <c r="O310" s="2"/>
      <c r="P310" s="2"/>
      <c r="Q310" s="2"/>
      <c r="R310" s="2"/>
      <c r="S310" s="2"/>
      <c r="T310" s="2"/>
      <c r="U310" s="2"/>
      <c r="V310" s="2"/>
      <c r="W310" s="2"/>
      <c r="X310" s="2"/>
      <c r="Y310" s="2"/>
      <c r="Z310" s="2"/>
      <c r="AA310" s="2"/>
      <c r="AB310" s="2"/>
      <c r="AC310" s="2"/>
      <c r="AD310" s="2"/>
      <c r="AE310" s="2"/>
    </row>
    <row r="311" spans="1:31" ht="12.75" customHeight="1">
      <c r="A311" s="2"/>
      <c r="B311" s="2"/>
      <c r="C311" s="3"/>
      <c r="D311" s="3"/>
      <c r="E311" s="3"/>
      <c r="F311" s="3"/>
      <c r="G311" s="3"/>
      <c r="H311" s="4"/>
      <c r="I311" s="4"/>
      <c r="J311" s="4"/>
      <c r="K311" s="4"/>
      <c r="L311" s="4"/>
      <c r="M311" s="2"/>
      <c r="N311" s="2"/>
      <c r="O311" s="2"/>
      <c r="P311" s="2"/>
      <c r="Q311" s="2"/>
      <c r="R311" s="2"/>
      <c r="S311" s="2"/>
      <c r="T311" s="2"/>
      <c r="U311" s="2"/>
      <c r="V311" s="2"/>
      <c r="W311" s="2"/>
      <c r="X311" s="2"/>
      <c r="Y311" s="2"/>
      <c r="Z311" s="2"/>
      <c r="AA311" s="2"/>
      <c r="AB311" s="2"/>
      <c r="AC311" s="2"/>
      <c r="AD311" s="2"/>
      <c r="AE311" s="2"/>
    </row>
    <row r="312" spans="1:31" ht="12.75" customHeight="1">
      <c r="A312" s="2"/>
      <c r="B312" s="2"/>
      <c r="C312" s="3"/>
      <c r="D312" s="3"/>
      <c r="E312" s="3"/>
      <c r="F312" s="3"/>
      <c r="G312" s="3"/>
      <c r="H312" s="4"/>
      <c r="I312" s="4"/>
      <c r="J312" s="4"/>
      <c r="K312" s="4"/>
      <c r="L312" s="4"/>
      <c r="M312" s="2"/>
      <c r="N312" s="2"/>
      <c r="O312" s="2"/>
      <c r="P312" s="2"/>
      <c r="Q312" s="2"/>
      <c r="R312" s="2"/>
      <c r="S312" s="2"/>
      <c r="T312" s="2"/>
      <c r="U312" s="2"/>
      <c r="V312" s="2"/>
      <c r="W312" s="2"/>
      <c r="X312" s="2"/>
      <c r="Y312" s="2"/>
      <c r="Z312" s="2"/>
      <c r="AA312" s="2"/>
      <c r="AB312" s="2"/>
      <c r="AC312" s="2"/>
      <c r="AD312" s="2"/>
      <c r="AE312" s="2"/>
    </row>
    <row r="313" spans="1:31" ht="12.75" customHeight="1">
      <c r="A313" s="2"/>
      <c r="B313" s="2"/>
      <c r="C313" s="3"/>
      <c r="D313" s="3"/>
      <c r="E313" s="3"/>
      <c r="F313" s="3"/>
      <c r="G313" s="3"/>
      <c r="H313" s="4"/>
      <c r="I313" s="4"/>
      <c r="J313" s="4"/>
      <c r="K313" s="4"/>
      <c r="L313" s="4"/>
      <c r="M313" s="2"/>
      <c r="N313" s="2"/>
      <c r="O313" s="2"/>
      <c r="P313" s="2"/>
      <c r="Q313" s="2"/>
      <c r="R313" s="2"/>
      <c r="S313" s="2"/>
      <c r="T313" s="2"/>
      <c r="U313" s="2"/>
      <c r="V313" s="2"/>
      <c r="W313" s="2"/>
      <c r="X313" s="2"/>
      <c r="Y313" s="2"/>
      <c r="Z313" s="2"/>
      <c r="AA313" s="2"/>
      <c r="AB313" s="2"/>
      <c r="AC313" s="2"/>
      <c r="AD313" s="2"/>
      <c r="AE313" s="2"/>
    </row>
    <row r="314" spans="1:31" ht="12.75" customHeight="1">
      <c r="A314" s="2"/>
      <c r="B314" s="2"/>
      <c r="C314" s="3"/>
      <c r="D314" s="3"/>
      <c r="E314" s="3"/>
      <c r="F314" s="3"/>
      <c r="G314" s="3"/>
      <c r="H314" s="4"/>
      <c r="I314" s="4"/>
      <c r="J314" s="4"/>
      <c r="K314" s="4"/>
      <c r="L314" s="4"/>
      <c r="M314" s="2"/>
      <c r="N314" s="2"/>
      <c r="O314" s="2"/>
      <c r="P314" s="2"/>
      <c r="Q314" s="2"/>
      <c r="R314" s="2"/>
      <c r="S314" s="2"/>
      <c r="T314" s="2"/>
      <c r="U314" s="2"/>
      <c r="V314" s="2"/>
      <c r="W314" s="2"/>
      <c r="X314" s="2"/>
      <c r="Y314" s="2"/>
      <c r="Z314" s="2"/>
      <c r="AA314" s="2"/>
      <c r="AB314" s="2"/>
      <c r="AC314" s="2"/>
      <c r="AD314" s="2"/>
      <c r="AE314" s="2"/>
    </row>
    <row r="315" spans="1:31" ht="12.75" customHeight="1">
      <c r="A315" s="2"/>
      <c r="B315" s="2"/>
      <c r="C315" s="3"/>
      <c r="D315" s="3"/>
      <c r="E315" s="3"/>
      <c r="F315" s="3"/>
      <c r="G315" s="3"/>
      <c r="H315" s="4"/>
      <c r="I315" s="4"/>
      <c r="J315" s="4"/>
      <c r="K315" s="4"/>
      <c r="L315" s="4"/>
      <c r="M315" s="2"/>
      <c r="N315" s="2"/>
      <c r="O315" s="2"/>
      <c r="P315" s="2"/>
      <c r="Q315" s="2"/>
      <c r="R315" s="2"/>
      <c r="S315" s="2"/>
      <c r="T315" s="2"/>
      <c r="U315" s="2"/>
      <c r="V315" s="2"/>
      <c r="W315" s="2"/>
      <c r="X315" s="2"/>
      <c r="Y315" s="2"/>
      <c r="Z315" s="2"/>
      <c r="AA315" s="2"/>
      <c r="AB315" s="2"/>
      <c r="AC315" s="2"/>
      <c r="AD315" s="2"/>
      <c r="AE315" s="2"/>
    </row>
    <row r="316" spans="1:31" ht="12.75" customHeight="1">
      <c r="A316" s="2"/>
      <c r="B316" s="2"/>
      <c r="C316" s="3"/>
      <c r="D316" s="3"/>
      <c r="E316" s="3"/>
      <c r="F316" s="3"/>
      <c r="G316" s="3"/>
      <c r="H316" s="4"/>
      <c r="I316" s="4"/>
      <c r="J316" s="4"/>
      <c r="K316" s="4"/>
      <c r="L316" s="4"/>
      <c r="M316" s="2"/>
      <c r="N316" s="2"/>
      <c r="O316" s="2"/>
      <c r="P316" s="2"/>
      <c r="Q316" s="2"/>
      <c r="R316" s="2"/>
      <c r="S316" s="2"/>
      <c r="T316" s="2"/>
      <c r="U316" s="2"/>
      <c r="V316" s="2"/>
      <c r="W316" s="2"/>
      <c r="X316" s="2"/>
      <c r="Y316" s="2"/>
      <c r="Z316" s="2"/>
      <c r="AA316" s="2"/>
      <c r="AB316" s="2"/>
      <c r="AC316" s="2"/>
      <c r="AD316" s="2"/>
      <c r="AE316" s="2"/>
    </row>
    <row r="317" spans="1:31" ht="12.75" customHeight="1">
      <c r="A317" s="2"/>
      <c r="B317" s="2"/>
      <c r="C317" s="3"/>
      <c r="D317" s="3"/>
      <c r="E317" s="3"/>
      <c r="F317" s="3"/>
      <c r="G317" s="3"/>
      <c r="H317" s="4"/>
      <c r="I317" s="4"/>
      <c r="J317" s="4"/>
      <c r="K317" s="4"/>
      <c r="L317" s="4"/>
      <c r="M317" s="2"/>
      <c r="N317" s="2"/>
      <c r="O317" s="2"/>
      <c r="P317" s="2"/>
      <c r="Q317" s="2"/>
      <c r="R317" s="2"/>
      <c r="S317" s="2"/>
      <c r="T317" s="2"/>
      <c r="U317" s="2"/>
      <c r="V317" s="2"/>
      <c r="W317" s="2"/>
      <c r="X317" s="2"/>
      <c r="Y317" s="2"/>
      <c r="Z317" s="2"/>
      <c r="AA317" s="2"/>
      <c r="AB317" s="2"/>
      <c r="AC317" s="2"/>
      <c r="AD317" s="2"/>
      <c r="AE317" s="2"/>
    </row>
    <row r="318" spans="1:31" ht="12.75" customHeight="1">
      <c r="A318" s="2"/>
      <c r="B318" s="2"/>
      <c r="C318" s="3"/>
      <c r="D318" s="3"/>
      <c r="E318" s="3"/>
      <c r="F318" s="3"/>
      <c r="G318" s="3"/>
      <c r="H318" s="4"/>
      <c r="I318" s="4"/>
      <c r="J318" s="4"/>
      <c r="K318" s="4"/>
      <c r="L318" s="4"/>
      <c r="M318" s="2"/>
      <c r="N318" s="2"/>
      <c r="O318" s="2"/>
      <c r="P318" s="2"/>
      <c r="Q318" s="2"/>
      <c r="R318" s="2"/>
      <c r="S318" s="2"/>
      <c r="T318" s="2"/>
      <c r="U318" s="2"/>
      <c r="V318" s="2"/>
      <c r="W318" s="2"/>
      <c r="X318" s="2"/>
      <c r="Y318" s="2"/>
      <c r="Z318" s="2"/>
      <c r="AA318" s="2"/>
      <c r="AB318" s="2"/>
      <c r="AC318" s="2"/>
      <c r="AD318" s="2"/>
      <c r="AE318" s="2"/>
    </row>
    <row r="319" spans="1:31" ht="12.75" customHeight="1">
      <c r="A319" s="2"/>
      <c r="B319" s="2"/>
      <c r="C319" s="3"/>
      <c r="D319" s="3"/>
      <c r="E319" s="3"/>
      <c r="F319" s="3"/>
      <c r="G319" s="3"/>
      <c r="H319" s="4"/>
      <c r="I319" s="4"/>
      <c r="J319" s="4"/>
      <c r="K319" s="4"/>
      <c r="L319" s="4"/>
      <c r="M319" s="2"/>
      <c r="N319" s="2"/>
      <c r="O319" s="2"/>
      <c r="P319" s="2"/>
      <c r="Q319" s="2"/>
      <c r="R319" s="2"/>
      <c r="S319" s="2"/>
      <c r="T319" s="2"/>
      <c r="U319" s="2"/>
      <c r="V319" s="2"/>
      <c r="W319" s="2"/>
      <c r="X319" s="2"/>
      <c r="Y319" s="2"/>
      <c r="Z319" s="2"/>
      <c r="AA319" s="2"/>
      <c r="AB319" s="2"/>
      <c r="AC319" s="2"/>
      <c r="AD319" s="2"/>
      <c r="AE319" s="2"/>
    </row>
    <row r="320" spans="1:31" ht="12.75" customHeight="1">
      <c r="A320" s="2"/>
      <c r="B320" s="2"/>
      <c r="C320" s="3"/>
      <c r="D320" s="3"/>
      <c r="E320" s="3"/>
      <c r="F320" s="3"/>
      <c r="G320" s="3"/>
      <c r="H320" s="4"/>
      <c r="I320" s="4"/>
      <c r="J320" s="4"/>
      <c r="K320" s="4"/>
      <c r="L320" s="4"/>
      <c r="M320" s="2"/>
      <c r="N320" s="2"/>
      <c r="O320" s="2"/>
      <c r="P320" s="2"/>
      <c r="Q320" s="2"/>
      <c r="R320" s="2"/>
      <c r="S320" s="2"/>
      <c r="T320" s="2"/>
      <c r="U320" s="2"/>
      <c r="V320" s="2"/>
      <c r="W320" s="2"/>
      <c r="X320" s="2"/>
      <c r="Y320" s="2"/>
      <c r="Z320" s="2"/>
      <c r="AA320" s="2"/>
      <c r="AB320" s="2"/>
      <c r="AC320" s="2"/>
      <c r="AD320" s="2"/>
      <c r="AE320" s="2"/>
    </row>
    <row r="321" spans="1:31" ht="12.75" customHeight="1">
      <c r="A321" s="2"/>
      <c r="B321" s="2"/>
      <c r="C321" s="3"/>
      <c r="D321" s="3"/>
      <c r="E321" s="3"/>
      <c r="F321" s="3"/>
      <c r="G321" s="3"/>
      <c r="H321" s="4"/>
      <c r="I321" s="4"/>
      <c r="J321" s="4"/>
      <c r="K321" s="4"/>
      <c r="L321" s="4"/>
      <c r="M321" s="2"/>
      <c r="N321" s="2"/>
      <c r="O321" s="2"/>
      <c r="P321" s="2"/>
      <c r="Q321" s="2"/>
      <c r="R321" s="2"/>
      <c r="S321" s="2"/>
      <c r="T321" s="2"/>
      <c r="U321" s="2"/>
      <c r="V321" s="2"/>
      <c r="W321" s="2"/>
      <c r="X321" s="2"/>
      <c r="Y321" s="2"/>
      <c r="Z321" s="2"/>
      <c r="AA321" s="2"/>
      <c r="AB321" s="2"/>
      <c r="AC321" s="2"/>
      <c r="AD321" s="2"/>
      <c r="AE321" s="2"/>
    </row>
    <row r="322" spans="1:31" ht="12.75" customHeight="1">
      <c r="A322" s="2"/>
      <c r="B322" s="2"/>
      <c r="C322" s="3"/>
      <c r="D322" s="3"/>
      <c r="E322" s="3"/>
      <c r="F322" s="3"/>
      <c r="G322" s="3"/>
      <c r="H322" s="4"/>
      <c r="I322" s="4"/>
      <c r="J322" s="4"/>
      <c r="K322" s="4"/>
      <c r="L322" s="4"/>
      <c r="M322" s="2"/>
      <c r="N322" s="2"/>
      <c r="O322" s="2"/>
      <c r="P322" s="2"/>
      <c r="Q322" s="2"/>
      <c r="R322" s="2"/>
      <c r="S322" s="2"/>
      <c r="T322" s="2"/>
      <c r="U322" s="2"/>
      <c r="V322" s="2"/>
      <c r="W322" s="2"/>
      <c r="X322" s="2"/>
      <c r="Y322" s="2"/>
      <c r="Z322" s="2"/>
      <c r="AA322" s="2"/>
      <c r="AB322" s="2"/>
      <c r="AC322" s="2"/>
      <c r="AD322" s="2"/>
      <c r="AE322" s="2"/>
    </row>
    <row r="323" spans="1:31" ht="12.75" customHeight="1">
      <c r="A323" s="2"/>
      <c r="B323" s="2"/>
      <c r="C323" s="3"/>
      <c r="D323" s="3"/>
      <c r="E323" s="3"/>
      <c r="F323" s="3"/>
      <c r="G323" s="3"/>
      <c r="H323" s="4"/>
      <c r="I323" s="4"/>
      <c r="J323" s="4"/>
      <c r="K323" s="4"/>
      <c r="L323" s="4"/>
      <c r="M323" s="2"/>
      <c r="N323" s="2"/>
      <c r="O323" s="2"/>
      <c r="P323" s="2"/>
      <c r="Q323" s="2"/>
      <c r="R323" s="2"/>
      <c r="S323" s="2"/>
      <c r="T323" s="2"/>
      <c r="U323" s="2"/>
      <c r="V323" s="2"/>
      <c r="W323" s="2"/>
      <c r="X323" s="2"/>
      <c r="Y323" s="2"/>
      <c r="Z323" s="2"/>
      <c r="AA323" s="2"/>
      <c r="AB323" s="2"/>
      <c r="AC323" s="2"/>
      <c r="AD323" s="2"/>
      <c r="AE323" s="2"/>
    </row>
    <row r="324" spans="1:31" ht="12.75" customHeight="1">
      <c r="A324" s="2"/>
      <c r="B324" s="2"/>
      <c r="C324" s="3"/>
      <c r="D324" s="3"/>
      <c r="E324" s="3"/>
      <c r="F324" s="3"/>
      <c r="G324" s="3"/>
      <c r="H324" s="4"/>
      <c r="I324" s="4"/>
      <c r="J324" s="4"/>
      <c r="K324" s="4"/>
      <c r="L324" s="4"/>
      <c r="M324" s="2"/>
      <c r="N324" s="2"/>
      <c r="O324" s="2"/>
      <c r="P324" s="2"/>
      <c r="Q324" s="2"/>
      <c r="R324" s="2"/>
      <c r="S324" s="2"/>
      <c r="T324" s="2"/>
      <c r="U324" s="2"/>
      <c r="V324" s="2"/>
      <c r="W324" s="2"/>
      <c r="X324" s="2"/>
      <c r="Y324" s="2"/>
      <c r="Z324" s="2"/>
      <c r="AA324" s="2"/>
      <c r="AB324" s="2"/>
      <c r="AC324" s="2"/>
      <c r="AD324" s="2"/>
      <c r="AE324" s="2"/>
    </row>
    <row r="325" spans="1:31" ht="12.75" customHeight="1">
      <c r="A325" s="2"/>
      <c r="B325" s="2"/>
      <c r="C325" s="3"/>
      <c r="D325" s="3"/>
      <c r="E325" s="3"/>
      <c r="F325" s="3"/>
      <c r="G325" s="3"/>
      <c r="H325" s="4"/>
      <c r="I325" s="4"/>
      <c r="J325" s="4"/>
      <c r="K325" s="4"/>
      <c r="L325" s="4"/>
      <c r="M325" s="2"/>
      <c r="N325" s="2"/>
      <c r="O325" s="2"/>
      <c r="P325" s="2"/>
      <c r="Q325" s="2"/>
      <c r="R325" s="2"/>
      <c r="S325" s="2"/>
      <c r="T325" s="2"/>
      <c r="U325" s="2"/>
      <c r="V325" s="2"/>
      <c r="W325" s="2"/>
      <c r="X325" s="2"/>
      <c r="Y325" s="2"/>
      <c r="Z325" s="2"/>
      <c r="AA325" s="2"/>
      <c r="AB325" s="2"/>
      <c r="AC325" s="2"/>
      <c r="AD325" s="2"/>
      <c r="AE325" s="2"/>
    </row>
    <row r="326" spans="1:31" ht="12.75" customHeight="1">
      <c r="A326" s="2"/>
      <c r="B326" s="2"/>
      <c r="C326" s="3"/>
      <c r="D326" s="3"/>
      <c r="E326" s="3"/>
      <c r="F326" s="3"/>
      <c r="G326" s="3"/>
      <c r="H326" s="4"/>
      <c r="I326" s="4"/>
      <c r="J326" s="4"/>
      <c r="K326" s="4"/>
      <c r="L326" s="4"/>
      <c r="M326" s="2"/>
      <c r="N326" s="2"/>
      <c r="O326" s="2"/>
      <c r="P326" s="2"/>
      <c r="Q326" s="2"/>
      <c r="R326" s="2"/>
      <c r="S326" s="2"/>
      <c r="T326" s="2"/>
      <c r="U326" s="2"/>
      <c r="V326" s="2"/>
      <c r="W326" s="2"/>
      <c r="X326" s="2"/>
      <c r="Y326" s="2"/>
      <c r="Z326" s="2"/>
      <c r="AA326" s="2"/>
      <c r="AB326" s="2"/>
      <c r="AC326" s="2"/>
      <c r="AD326" s="2"/>
      <c r="AE326" s="2"/>
    </row>
    <row r="327" spans="1:31" ht="12.75" customHeight="1">
      <c r="A327" s="2"/>
      <c r="B327" s="2"/>
      <c r="C327" s="3"/>
      <c r="D327" s="3"/>
      <c r="E327" s="3"/>
      <c r="F327" s="3"/>
      <c r="G327" s="3"/>
      <c r="H327" s="4"/>
      <c r="I327" s="4"/>
      <c r="J327" s="4"/>
      <c r="K327" s="4"/>
      <c r="L327" s="4"/>
      <c r="M327" s="2"/>
      <c r="N327" s="2"/>
      <c r="O327" s="2"/>
      <c r="P327" s="2"/>
      <c r="Q327" s="2"/>
      <c r="R327" s="2"/>
      <c r="S327" s="2"/>
      <c r="T327" s="2"/>
      <c r="U327" s="2"/>
      <c r="V327" s="2"/>
      <c r="W327" s="2"/>
      <c r="X327" s="2"/>
      <c r="Y327" s="2"/>
      <c r="Z327" s="2"/>
      <c r="AA327" s="2"/>
      <c r="AB327" s="2"/>
      <c r="AC327" s="2"/>
      <c r="AD327" s="2"/>
      <c r="AE327" s="2"/>
    </row>
    <row r="328" spans="1:31" ht="12.75" customHeight="1">
      <c r="A328" s="2"/>
      <c r="B328" s="2"/>
      <c r="C328" s="3"/>
      <c r="D328" s="3"/>
      <c r="E328" s="3"/>
      <c r="F328" s="3"/>
      <c r="G328" s="3"/>
      <c r="H328" s="4"/>
      <c r="I328" s="4"/>
      <c r="J328" s="4"/>
      <c r="K328" s="4"/>
      <c r="L328" s="4"/>
      <c r="M328" s="2"/>
      <c r="N328" s="2"/>
      <c r="O328" s="2"/>
      <c r="P328" s="2"/>
      <c r="Q328" s="2"/>
      <c r="R328" s="2"/>
      <c r="S328" s="2"/>
      <c r="T328" s="2"/>
      <c r="U328" s="2"/>
      <c r="V328" s="2"/>
      <c r="W328" s="2"/>
      <c r="X328" s="2"/>
      <c r="Y328" s="2"/>
      <c r="Z328" s="2"/>
      <c r="AA328" s="2"/>
      <c r="AB328" s="2"/>
      <c r="AC328" s="2"/>
      <c r="AD328" s="2"/>
      <c r="AE328" s="2"/>
    </row>
    <row r="329" spans="1:31" ht="12.75" customHeight="1">
      <c r="A329" s="2"/>
      <c r="B329" s="2"/>
      <c r="C329" s="3"/>
      <c r="D329" s="3"/>
      <c r="E329" s="3"/>
      <c r="F329" s="3"/>
      <c r="G329" s="3"/>
      <c r="H329" s="4"/>
      <c r="I329" s="4"/>
      <c r="J329" s="4"/>
      <c r="K329" s="4"/>
      <c r="L329" s="4"/>
      <c r="M329" s="2"/>
      <c r="N329" s="2"/>
      <c r="O329" s="2"/>
      <c r="P329" s="2"/>
      <c r="Q329" s="2"/>
      <c r="R329" s="2"/>
      <c r="S329" s="2"/>
      <c r="T329" s="2"/>
      <c r="U329" s="2"/>
      <c r="V329" s="2"/>
      <c r="W329" s="2"/>
      <c r="X329" s="2"/>
      <c r="Y329" s="2"/>
      <c r="Z329" s="2"/>
      <c r="AA329" s="2"/>
      <c r="AB329" s="2"/>
      <c r="AC329" s="2"/>
      <c r="AD329" s="2"/>
      <c r="AE329" s="2"/>
    </row>
    <row r="330" spans="1:31" ht="12.75" customHeight="1">
      <c r="A330" s="2"/>
      <c r="B330" s="2"/>
      <c r="C330" s="3"/>
      <c r="D330" s="3"/>
      <c r="E330" s="3"/>
      <c r="F330" s="3"/>
      <c r="G330" s="3"/>
      <c r="H330" s="4"/>
      <c r="I330" s="4"/>
      <c r="J330" s="4"/>
      <c r="K330" s="4"/>
      <c r="L330" s="4"/>
      <c r="M330" s="2"/>
      <c r="N330" s="2"/>
      <c r="O330" s="2"/>
      <c r="P330" s="2"/>
      <c r="Q330" s="2"/>
      <c r="R330" s="2"/>
      <c r="S330" s="2"/>
      <c r="T330" s="2"/>
      <c r="U330" s="2"/>
      <c r="V330" s="2"/>
      <c r="W330" s="2"/>
      <c r="X330" s="2"/>
      <c r="Y330" s="2"/>
      <c r="Z330" s="2"/>
      <c r="AA330" s="2"/>
      <c r="AB330" s="2"/>
      <c r="AC330" s="2"/>
      <c r="AD330" s="2"/>
      <c r="AE330" s="2"/>
    </row>
    <row r="331" spans="1:31" ht="12.75" customHeight="1">
      <c r="A331" s="2"/>
      <c r="B331" s="2"/>
      <c r="C331" s="3"/>
      <c r="D331" s="3"/>
      <c r="E331" s="3"/>
      <c r="F331" s="3"/>
      <c r="G331" s="3"/>
      <c r="H331" s="4"/>
      <c r="I331" s="4"/>
      <c r="J331" s="4"/>
      <c r="K331" s="4"/>
      <c r="L331" s="4"/>
      <c r="M331" s="2"/>
      <c r="N331" s="2"/>
      <c r="O331" s="2"/>
      <c r="P331" s="2"/>
      <c r="Q331" s="2"/>
      <c r="R331" s="2"/>
      <c r="S331" s="2"/>
      <c r="T331" s="2"/>
      <c r="U331" s="2"/>
      <c r="V331" s="2"/>
      <c r="W331" s="2"/>
      <c r="X331" s="2"/>
      <c r="Y331" s="2"/>
      <c r="Z331" s="2"/>
      <c r="AA331" s="2"/>
      <c r="AB331" s="2"/>
      <c r="AC331" s="2"/>
      <c r="AD331" s="2"/>
      <c r="AE331" s="2"/>
    </row>
    <row r="332" spans="1:31" ht="12.75" customHeight="1">
      <c r="A332" s="2"/>
      <c r="B332" s="2"/>
      <c r="C332" s="3"/>
      <c r="D332" s="3"/>
      <c r="E332" s="3"/>
      <c r="F332" s="3"/>
      <c r="G332" s="3"/>
      <c r="H332" s="4"/>
      <c r="I332" s="4"/>
      <c r="J332" s="4"/>
      <c r="K332" s="4"/>
      <c r="L332" s="4"/>
      <c r="M332" s="2"/>
      <c r="N332" s="2"/>
      <c r="O332" s="2"/>
      <c r="P332" s="2"/>
      <c r="Q332" s="2"/>
      <c r="R332" s="2"/>
      <c r="S332" s="2"/>
      <c r="T332" s="2"/>
      <c r="U332" s="2"/>
      <c r="V332" s="2"/>
      <c r="W332" s="2"/>
      <c r="X332" s="2"/>
      <c r="Y332" s="2"/>
      <c r="Z332" s="2"/>
      <c r="AA332" s="2"/>
      <c r="AB332" s="2"/>
      <c r="AC332" s="2"/>
      <c r="AD332" s="2"/>
      <c r="AE332" s="2"/>
    </row>
    <row r="333" spans="1:31" ht="12.75" customHeight="1">
      <c r="A333" s="2"/>
      <c r="B333" s="2"/>
      <c r="C333" s="3"/>
      <c r="D333" s="3"/>
      <c r="E333" s="3"/>
      <c r="F333" s="3"/>
      <c r="G333" s="3"/>
      <c r="H333" s="4"/>
      <c r="I333" s="4"/>
      <c r="J333" s="4"/>
      <c r="K333" s="4"/>
      <c r="L333" s="4"/>
      <c r="M333" s="2"/>
      <c r="N333" s="2"/>
      <c r="O333" s="2"/>
      <c r="P333" s="2"/>
      <c r="Q333" s="2"/>
      <c r="R333" s="2"/>
      <c r="S333" s="2"/>
      <c r="T333" s="2"/>
      <c r="U333" s="2"/>
      <c r="V333" s="2"/>
      <c r="W333" s="2"/>
      <c r="X333" s="2"/>
      <c r="Y333" s="2"/>
      <c r="Z333" s="2"/>
      <c r="AA333" s="2"/>
      <c r="AB333" s="2"/>
      <c r="AC333" s="2"/>
      <c r="AD333" s="2"/>
      <c r="AE333" s="2"/>
    </row>
    <row r="334" spans="1:31" ht="12.75" customHeight="1">
      <c r="A334" s="2"/>
      <c r="B334" s="2"/>
      <c r="C334" s="3"/>
      <c r="D334" s="3"/>
      <c r="E334" s="3"/>
      <c r="F334" s="3"/>
      <c r="G334" s="3"/>
      <c r="H334" s="4"/>
      <c r="I334" s="4"/>
      <c r="J334" s="4"/>
      <c r="K334" s="4"/>
      <c r="L334" s="4"/>
      <c r="M334" s="2"/>
      <c r="N334" s="2"/>
      <c r="O334" s="2"/>
      <c r="P334" s="2"/>
      <c r="Q334" s="2"/>
      <c r="R334" s="2"/>
      <c r="S334" s="2"/>
      <c r="T334" s="2"/>
      <c r="U334" s="2"/>
      <c r="V334" s="2"/>
      <c r="W334" s="2"/>
      <c r="X334" s="2"/>
      <c r="Y334" s="2"/>
      <c r="Z334" s="2"/>
      <c r="AA334" s="2"/>
      <c r="AB334" s="2"/>
      <c r="AC334" s="2"/>
      <c r="AD334" s="2"/>
      <c r="AE334" s="2"/>
    </row>
    <row r="335" spans="1:31" ht="12.75" customHeight="1">
      <c r="A335" s="2"/>
      <c r="B335" s="2"/>
      <c r="C335" s="3"/>
      <c r="D335" s="3"/>
      <c r="E335" s="3"/>
      <c r="F335" s="3"/>
      <c r="G335" s="3"/>
      <c r="H335" s="4"/>
      <c r="I335" s="4"/>
      <c r="J335" s="4"/>
      <c r="K335" s="4"/>
      <c r="L335" s="4"/>
      <c r="M335" s="2"/>
      <c r="N335" s="2"/>
      <c r="O335" s="2"/>
      <c r="P335" s="2"/>
      <c r="Q335" s="2"/>
      <c r="R335" s="2"/>
      <c r="S335" s="2"/>
      <c r="T335" s="2"/>
      <c r="U335" s="2"/>
      <c r="V335" s="2"/>
      <c r="W335" s="2"/>
      <c r="X335" s="2"/>
      <c r="Y335" s="2"/>
      <c r="Z335" s="2"/>
      <c r="AA335" s="2"/>
      <c r="AB335" s="2"/>
      <c r="AC335" s="2"/>
      <c r="AD335" s="2"/>
      <c r="AE335" s="2"/>
    </row>
    <row r="336" spans="1:31" ht="12.75" customHeight="1">
      <c r="A336" s="2"/>
      <c r="B336" s="2"/>
      <c r="C336" s="3"/>
      <c r="D336" s="3"/>
      <c r="E336" s="3"/>
      <c r="F336" s="3"/>
      <c r="G336" s="3"/>
      <c r="H336" s="4"/>
      <c r="I336" s="4"/>
      <c r="J336" s="4"/>
      <c r="K336" s="4"/>
      <c r="L336" s="4"/>
      <c r="M336" s="2"/>
      <c r="N336" s="2"/>
      <c r="O336" s="2"/>
      <c r="P336" s="2"/>
      <c r="Q336" s="2"/>
      <c r="R336" s="2"/>
      <c r="S336" s="2"/>
      <c r="T336" s="2"/>
      <c r="U336" s="2"/>
      <c r="V336" s="2"/>
      <c r="W336" s="2"/>
      <c r="X336" s="2"/>
      <c r="Y336" s="2"/>
      <c r="Z336" s="2"/>
      <c r="AA336" s="2"/>
      <c r="AB336" s="2"/>
      <c r="AC336" s="2"/>
      <c r="AD336" s="2"/>
      <c r="AE336" s="2"/>
    </row>
    <row r="337" spans="1:31" ht="12.75" customHeight="1">
      <c r="A337" s="2"/>
      <c r="B337" s="2"/>
      <c r="C337" s="3"/>
      <c r="D337" s="3"/>
      <c r="E337" s="3"/>
      <c r="F337" s="3"/>
      <c r="G337" s="3"/>
      <c r="H337" s="4"/>
      <c r="I337" s="4"/>
      <c r="J337" s="4"/>
      <c r="K337" s="4"/>
      <c r="L337" s="4"/>
      <c r="M337" s="2"/>
      <c r="N337" s="2"/>
      <c r="O337" s="2"/>
      <c r="P337" s="2"/>
      <c r="Q337" s="2"/>
      <c r="R337" s="2"/>
      <c r="S337" s="2"/>
      <c r="T337" s="2"/>
      <c r="U337" s="2"/>
      <c r="V337" s="2"/>
      <c r="W337" s="2"/>
      <c r="X337" s="2"/>
      <c r="Y337" s="2"/>
      <c r="Z337" s="2"/>
      <c r="AA337" s="2"/>
      <c r="AB337" s="2"/>
      <c r="AC337" s="2"/>
      <c r="AD337" s="2"/>
      <c r="AE337" s="2"/>
    </row>
    <row r="338" spans="1:31" ht="12.75" customHeight="1">
      <c r="A338" s="2"/>
      <c r="B338" s="2"/>
      <c r="C338" s="3"/>
      <c r="D338" s="3"/>
      <c r="E338" s="3"/>
      <c r="F338" s="3"/>
      <c r="G338" s="3"/>
      <c r="H338" s="4"/>
      <c r="I338" s="4"/>
      <c r="J338" s="4"/>
      <c r="K338" s="4"/>
      <c r="L338" s="4"/>
      <c r="M338" s="2"/>
      <c r="N338" s="2"/>
      <c r="O338" s="2"/>
      <c r="P338" s="2"/>
      <c r="Q338" s="2"/>
      <c r="R338" s="2"/>
      <c r="S338" s="2"/>
      <c r="T338" s="2"/>
      <c r="U338" s="2"/>
      <c r="V338" s="2"/>
      <c r="W338" s="2"/>
      <c r="X338" s="2"/>
      <c r="Y338" s="2"/>
      <c r="Z338" s="2"/>
      <c r="AA338" s="2"/>
      <c r="AB338" s="2"/>
      <c r="AC338" s="2"/>
      <c r="AD338" s="2"/>
      <c r="AE338" s="2"/>
    </row>
    <row r="339" spans="1:31" ht="12.75" customHeight="1">
      <c r="A339" s="2"/>
      <c r="B339" s="2"/>
      <c r="C339" s="3"/>
      <c r="D339" s="3"/>
      <c r="E339" s="3"/>
      <c r="F339" s="3"/>
      <c r="G339" s="3"/>
      <c r="H339" s="4"/>
      <c r="I339" s="4"/>
      <c r="J339" s="4"/>
      <c r="K339" s="4"/>
      <c r="L339" s="4"/>
      <c r="M339" s="2"/>
      <c r="N339" s="2"/>
      <c r="O339" s="2"/>
      <c r="P339" s="2"/>
      <c r="Q339" s="2"/>
      <c r="R339" s="2"/>
      <c r="S339" s="2"/>
      <c r="T339" s="2"/>
      <c r="U339" s="2"/>
      <c r="V339" s="2"/>
      <c r="W339" s="2"/>
      <c r="X339" s="2"/>
      <c r="Y339" s="2"/>
      <c r="Z339" s="2"/>
      <c r="AA339" s="2"/>
      <c r="AB339" s="2"/>
      <c r="AC339" s="2"/>
      <c r="AD339" s="2"/>
      <c r="AE339" s="2"/>
    </row>
    <row r="340" spans="1:31" ht="12.75" customHeight="1">
      <c r="A340" s="2"/>
      <c r="B340" s="2"/>
      <c r="C340" s="3"/>
      <c r="D340" s="3"/>
      <c r="E340" s="3"/>
      <c r="F340" s="3"/>
      <c r="G340" s="3"/>
      <c r="H340" s="4"/>
      <c r="I340" s="4"/>
      <c r="J340" s="4"/>
      <c r="K340" s="4"/>
      <c r="L340" s="4"/>
      <c r="M340" s="2"/>
      <c r="N340" s="2"/>
      <c r="O340" s="2"/>
      <c r="P340" s="2"/>
      <c r="Q340" s="2"/>
      <c r="R340" s="2"/>
      <c r="S340" s="2"/>
      <c r="T340" s="2"/>
      <c r="U340" s="2"/>
      <c r="V340" s="2"/>
      <c r="W340" s="2"/>
      <c r="X340" s="2"/>
      <c r="Y340" s="2"/>
      <c r="Z340" s="2"/>
      <c r="AA340" s="2"/>
      <c r="AB340" s="2"/>
      <c r="AC340" s="2"/>
      <c r="AD340" s="2"/>
      <c r="AE340" s="2"/>
    </row>
    <row r="341" spans="1:31" ht="12.75" customHeight="1">
      <c r="A341" s="2"/>
      <c r="B341" s="2"/>
      <c r="C341" s="3"/>
      <c r="D341" s="3"/>
      <c r="E341" s="3"/>
      <c r="F341" s="3"/>
      <c r="G341" s="3"/>
      <c r="H341" s="4"/>
      <c r="I341" s="4"/>
      <c r="J341" s="4"/>
      <c r="K341" s="4"/>
      <c r="L341" s="4"/>
      <c r="M341" s="2"/>
      <c r="N341" s="2"/>
      <c r="O341" s="2"/>
      <c r="P341" s="2"/>
      <c r="Q341" s="2"/>
      <c r="R341" s="2"/>
      <c r="S341" s="2"/>
      <c r="T341" s="2"/>
      <c r="U341" s="2"/>
      <c r="V341" s="2"/>
      <c r="W341" s="2"/>
      <c r="X341" s="2"/>
      <c r="Y341" s="2"/>
      <c r="Z341" s="2"/>
      <c r="AA341" s="2"/>
      <c r="AB341" s="2"/>
      <c r="AC341" s="2"/>
      <c r="AD341" s="2"/>
      <c r="AE341" s="2"/>
    </row>
    <row r="342" spans="1:31" ht="12.75" customHeight="1">
      <c r="A342" s="2"/>
      <c r="B342" s="2"/>
      <c r="C342" s="3"/>
      <c r="D342" s="3"/>
      <c r="E342" s="3"/>
      <c r="F342" s="3"/>
      <c r="G342" s="3"/>
      <c r="H342" s="4"/>
      <c r="I342" s="4"/>
      <c r="J342" s="4"/>
      <c r="K342" s="4"/>
      <c r="L342" s="4"/>
      <c r="M342" s="2"/>
      <c r="N342" s="2"/>
      <c r="O342" s="2"/>
      <c r="P342" s="2"/>
      <c r="Q342" s="2"/>
      <c r="R342" s="2"/>
      <c r="S342" s="2"/>
      <c r="T342" s="2"/>
      <c r="U342" s="2"/>
      <c r="V342" s="2"/>
      <c r="W342" s="2"/>
      <c r="X342" s="2"/>
      <c r="Y342" s="2"/>
      <c r="Z342" s="2"/>
      <c r="AA342" s="2"/>
      <c r="AB342" s="2"/>
      <c r="AC342" s="2"/>
      <c r="AD342" s="2"/>
      <c r="AE342" s="2"/>
    </row>
    <row r="343" spans="1:31" ht="12.75" customHeight="1">
      <c r="A343" s="2"/>
      <c r="B343" s="2"/>
      <c r="C343" s="3"/>
      <c r="D343" s="3"/>
      <c r="E343" s="3"/>
      <c r="F343" s="3"/>
      <c r="G343" s="3"/>
      <c r="H343" s="4"/>
      <c r="I343" s="4"/>
      <c r="J343" s="4"/>
      <c r="K343" s="4"/>
      <c r="L343" s="4"/>
      <c r="M343" s="2"/>
      <c r="N343" s="2"/>
      <c r="O343" s="2"/>
      <c r="P343" s="2"/>
      <c r="Q343" s="2"/>
      <c r="R343" s="2"/>
      <c r="S343" s="2"/>
      <c r="T343" s="2"/>
      <c r="U343" s="2"/>
      <c r="V343" s="2"/>
      <c r="W343" s="2"/>
      <c r="X343" s="2"/>
      <c r="Y343" s="2"/>
      <c r="Z343" s="2"/>
      <c r="AA343" s="2"/>
      <c r="AB343" s="2"/>
      <c r="AC343" s="2"/>
      <c r="AD343" s="2"/>
      <c r="AE343" s="2"/>
    </row>
    <row r="344" spans="1:31" ht="12.75" customHeight="1">
      <c r="A344" s="2"/>
      <c r="B344" s="2"/>
      <c r="C344" s="3"/>
      <c r="D344" s="3"/>
      <c r="E344" s="3"/>
      <c r="F344" s="3"/>
      <c r="G344" s="3"/>
      <c r="H344" s="4"/>
      <c r="I344" s="4"/>
      <c r="J344" s="4"/>
      <c r="K344" s="4"/>
      <c r="L344" s="4"/>
      <c r="M344" s="2"/>
      <c r="N344" s="2"/>
      <c r="O344" s="2"/>
      <c r="P344" s="2"/>
      <c r="Q344" s="2"/>
      <c r="R344" s="2"/>
      <c r="S344" s="2"/>
      <c r="T344" s="2"/>
      <c r="U344" s="2"/>
      <c r="V344" s="2"/>
      <c r="W344" s="2"/>
      <c r="X344" s="2"/>
      <c r="Y344" s="2"/>
      <c r="Z344" s="2"/>
      <c r="AA344" s="2"/>
      <c r="AB344" s="2"/>
      <c r="AC344" s="2"/>
      <c r="AD344" s="2"/>
      <c r="AE344" s="2"/>
    </row>
    <row r="345" spans="1:31" ht="12.75" customHeight="1">
      <c r="A345" s="2"/>
      <c r="B345" s="2"/>
      <c r="C345" s="3"/>
      <c r="D345" s="3"/>
      <c r="E345" s="3"/>
      <c r="F345" s="3"/>
      <c r="G345" s="3"/>
      <c r="H345" s="4"/>
      <c r="I345" s="4"/>
      <c r="J345" s="4"/>
      <c r="K345" s="4"/>
      <c r="L345" s="4"/>
      <c r="M345" s="2"/>
      <c r="N345" s="2"/>
      <c r="O345" s="2"/>
      <c r="P345" s="2"/>
      <c r="Q345" s="2"/>
      <c r="R345" s="2"/>
      <c r="S345" s="2"/>
      <c r="T345" s="2"/>
      <c r="U345" s="2"/>
      <c r="V345" s="2"/>
      <c r="W345" s="2"/>
      <c r="X345" s="2"/>
      <c r="Y345" s="2"/>
      <c r="Z345" s="2"/>
      <c r="AA345" s="2"/>
      <c r="AB345" s="2"/>
      <c r="AC345" s="2"/>
      <c r="AD345" s="2"/>
      <c r="AE345" s="2"/>
    </row>
    <row r="346" spans="1:31" ht="12.75" customHeight="1">
      <c r="A346" s="2"/>
      <c r="B346" s="2"/>
      <c r="C346" s="3"/>
      <c r="D346" s="3"/>
      <c r="E346" s="3"/>
      <c r="F346" s="3"/>
      <c r="G346" s="3"/>
      <c r="H346" s="4"/>
      <c r="I346" s="4"/>
      <c r="J346" s="4"/>
      <c r="K346" s="4"/>
      <c r="L346" s="4"/>
      <c r="M346" s="2"/>
      <c r="N346" s="2"/>
      <c r="O346" s="2"/>
      <c r="P346" s="2"/>
      <c r="Q346" s="2"/>
      <c r="R346" s="2"/>
      <c r="S346" s="2"/>
      <c r="T346" s="2"/>
      <c r="U346" s="2"/>
      <c r="V346" s="2"/>
      <c r="W346" s="2"/>
      <c r="X346" s="2"/>
      <c r="Y346" s="2"/>
      <c r="Z346" s="2"/>
      <c r="AA346" s="2"/>
      <c r="AB346" s="2"/>
      <c r="AC346" s="2"/>
      <c r="AD346" s="2"/>
      <c r="AE346" s="2"/>
    </row>
    <row r="347" spans="1:31" ht="12.75" customHeight="1">
      <c r="A347" s="2"/>
      <c r="B347" s="2"/>
      <c r="C347" s="3"/>
      <c r="D347" s="3"/>
      <c r="E347" s="3"/>
      <c r="F347" s="3"/>
      <c r="G347" s="3"/>
      <c r="H347" s="4"/>
      <c r="I347" s="4"/>
      <c r="J347" s="4"/>
      <c r="K347" s="4"/>
      <c r="L347" s="4"/>
      <c r="M347" s="2"/>
      <c r="N347" s="2"/>
      <c r="O347" s="2"/>
      <c r="P347" s="2"/>
      <c r="Q347" s="2"/>
      <c r="R347" s="2"/>
      <c r="S347" s="2"/>
      <c r="T347" s="2"/>
      <c r="U347" s="2"/>
      <c r="V347" s="2"/>
      <c r="W347" s="2"/>
      <c r="X347" s="2"/>
      <c r="Y347" s="2"/>
      <c r="Z347" s="2"/>
      <c r="AA347" s="2"/>
      <c r="AB347" s="2"/>
      <c r="AC347" s="2"/>
      <c r="AD347" s="2"/>
      <c r="AE347" s="2"/>
    </row>
    <row r="348" spans="1:31" ht="12.75" customHeight="1">
      <c r="A348" s="2"/>
      <c r="B348" s="2"/>
      <c r="C348" s="3"/>
      <c r="D348" s="3"/>
      <c r="E348" s="3"/>
      <c r="F348" s="3"/>
      <c r="G348" s="3"/>
      <c r="H348" s="4"/>
      <c r="I348" s="4"/>
      <c r="J348" s="4"/>
      <c r="K348" s="4"/>
      <c r="L348" s="4"/>
      <c r="M348" s="2"/>
      <c r="N348" s="2"/>
      <c r="O348" s="2"/>
      <c r="P348" s="2"/>
      <c r="Q348" s="2"/>
      <c r="R348" s="2"/>
      <c r="S348" s="2"/>
      <c r="T348" s="2"/>
      <c r="U348" s="2"/>
      <c r="V348" s="2"/>
      <c r="W348" s="2"/>
      <c r="X348" s="2"/>
      <c r="Y348" s="2"/>
      <c r="Z348" s="2"/>
      <c r="AA348" s="2"/>
      <c r="AB348" s="2"/>
      <c r="AC348" s="2"/>
      <c r="AD348" s="2"/>
      <c r="AE348" s="2"/>
    </row>
    <row r="349" spans="1:31" ht="12.75" customHeight="1">
      <c r="A349" s="2"/>
      <c r="B349" s="2"/>
      <c r="C349" s="3"/>
      <c r="D349" s="3"/>
      <c r="E349" s="3"/>
      <c r="F349" s="3"/>
      <c r="G349" s="3"/>
      <c r="H349" s="4"/>
      <c r="I349" s="4"/>
      <c r="J349" s="4"/>
      <c r="K349" s="4"/>
      <c r="L349" s="4"/>
      <c r="M349" s="2"/>
      <c r="N349" s="2"/>
      <c r="O349" s="2"/>
      <c r="P349" s="2"/>
      <c r="Q349" s="2"/>
      <c r="R349" s="2"/>
      <c r="S349" s="2"/>
      <c r="T349" s="2"/>
      <c r="U349" s="2"/>
      <c r="V349" s="2"/>
      <c r="W349" s="2"/>
      <c r="X349" s="2"/>
      <c r="Y349" s="2"/>
      <c r="Z349" s="2"/>
      <c r="AA349" s="2"/>
      <c r="AB349" s="2"/>
      <c r="AC349" s="2"/>
      <c r="AD349" s="2"/>
      <c r="AE349" s="2"/>
    </row>
    <row r="350" spans="1:31" ht="12.75" customHeight="1">
      <c r="A350" s="2"/>
      <c r="B350" s="2"/>
      <c r="C350" s="3"/>
      <c r="D350" s="3"/>
      <c r="E350" s="3"/>
      <c r="F350" s="3"/>
      <c r="G350" s="3"/>
      <c r="H350" s="4"/>
      <c r="I350" s="4"/>
      <c r="J350" s="4"/>
      <c r="K350" s="4"/>
      <c r="L350" s="4"/>
      <c r="M350" s="2"/>
      <c r="N350" s="2"/>
      <c r="O350" s="2"/>
      <c r="P350" s="2"/>
      <c r="Q350" s="2"/>
      <c r="R350" s="2"/>
      <c r="S350" s="2"/>
      <c r="T350" s="2"/>
      <c r="U350" s="2"/>
      <c r="V350" s="2"/>
      <c r="W350" s="2"/>
      <c r="X350" s="2"/>
      <c r="Y350" s="2"/>
      <c r="Z350" s="2"/>
      <c r="AA350" s="2"/>
      <c r="AB350" s="2"/>
      <c r="AC350" s="2"/>
      <c r="AD350" s="2"/>
      <c r="AE350" s="2"/>
    </row>
    <row r="351" spans="1:31" ht="12.75" customHeight="1">
      <c r="A351" s="2"/>
      <c r="B351" s="2"/>
      <c r="C351" s="3"/>
      <c r="D351" s="3"/>
      <c r="E351" s="3"/>
      <c r="F351" s="3"/>
      <c r="G351" s="3"/>
      <c r="H351" s="4"/>
      <c r="I351" s="4"/>
      <c r="J351" s="4"/>
      <c r="K351" s="4"/>
      <c r="L351" s="4"/>
      <c r="M351" s="2"/>
      <c r="N351" s="2"/>
      <c r="O351" s="2"/>
      <c r="P351" s="2"/>
      <c r="Q351" s="2"/>
      <c r="R351" s="2"/>
      <c r="S351" s="2"/>
      <c r="T351" s="2"/>
      <c r="U351" s="2"/>
      <c r="V351" s="2"/>
      <c r="W351" s="2"/>
      <c r="X351" s="2"/>
      <c r="Y351" s="2"/>
      <c r="Z351" s="2"/>
      <c r="AA351" s="2"/>
      <c r="AB351" s="2"/>
      <c r="AC351" s="2"/>
      <c r="AD351" s="2"/>
      <c r="AE351" s="2"/>
    </row>
    <row r="352" spans="1:31" ht="12.75" customHeight="1">
      <c r="A352" s="2"/>
      <c r="B352" s="2"/>
      <c r="C352" s="3"/>
      <c r="D352" s="3"/>
      <c r="E352" s="3"/>
      <c r="F352" s="3"/>
      <c r="G352" s="3"/>
      <c r="H352" s="4"/>
      <c r="I352" s="4"/>
      <c r="J352" s="4"/>
      <c r="K352" s="4"/>
      <c r="L352" s="4"/>
      <c r="M352" s="2"/>
      <c r="N352" s="2"/>
      <c r="O352" s="2"/>
      <c r="P352" s="2"/>
      <c r="Q352" s="2"/>
      <c r="R352" s="2"/>
      <c r="S352" s="2"/>
      <c r="T352" s="2"/>
      <c r="U352" s="2"/>
      <c r="V352" s="2"/>
      <c r="W352" s="2"/>
      <c r="X352" s="2"/>
      <c r="Y352" s="2"/>
      <c r="Z352" s="2"/>
      <c r="AA352" s="2"/>
      <c r="AB352" s="2"/>
      <c r="AC352" s="2"/>
      <c r="AD352" s="2"/>
      <c r="AE352" s="2"/>
    </row>
    <row r="353" spans="1:31" ht="12.75" customHeight="1">
      <c r="A353" s="2"/>
      <c r="B353" s="2"/>
      <c r="C353" s="3"/>
      <c r="D353" s="3"/>
      <c r="E353" s="3"/>
      <c r="F353" s="3"/>
      <c r="G353" s="3"/>
      <c r="H353" s="4"/>
      <c r="I353" s="4"/>
      <c r="J353" s="4"/>
      <c r="K353" s="4"/>
      <c r="L353" s="4"/>
      <c r="M353" s="2"/>
      <c r="N353" s="2"/>
      <c r="O353" s="2"/>
      <c r="P353" s="2"/>
      <c r="Q353" s="2"/>
      <c r="R353" s="2"/>
      <c r="S353" s="2"/>
      <c r="T353" s="2"/>
      <c r="U353" s="2"/>
      <c r="V353" s="2"/>
      <c r="W353" s="2"/>
      <c r="X353" s="2"/>
      <c r="Y353" s="2"/>
      <c r="Z353" s="2"/>
      <c r="AA353" s="2"/>
      <c r="AB353" s="2"/>
      <c r="AC353" s="2"/>
      <c r="AD353" s="2"/>
      <c r="AE353" s="2"/>
    </row>
    <row r="354" spans="1:31" ht="12.75" customHeight="1">
      <c r="A354" s="2"/>
      <c r="B354" s="2"/>
      <c r="C354" s="3"/>
      <c r="D354" s="3"/>
      <c r="E354" s="3"/>
      <c r="F354" s="3"/>
      <c r="G354" s="3"/>
      <c r="H354" s="4"/>
      <c r="I354" s="4"/>
      <c r="J354" s="4"/>
      <c r="K354" s="4"/>
      <c r="L354" s="4"/>
      <c r="M354" s="2"/>
      <c r="N354" s="2"/>
      <c r="O354" s="2"/>
      <c r="P354" s="2"/>
      <c r="Q354" s="2"/>
      <c r="R354" s="2"/>
      <c r="S354" s="2"/>
      <c r="T354" s="2"/>
      <c r="U354" s="2"/>
      <c r="V354" s="2"/>
      <c r="W354" s="2"/>
      <c r="X354" s="2"/>
      <c r="Y354" s="2"/>
      <c r="Z354" s="2"/>
      <c r="AA354" s="2"/>
      <c r="AB354" s="2"/>
      <c r="AC354" s="2"/>
      <c r="AD354" s="2"/>
      <c r="AE354" s="2"/>
    </row>
    <row r="355" spans="1:31" ht="12.75" customHeight="1">
      <c r="A355" s="2"/>
      <c r="B355" s="2"/>
      <c r="C355" s="3"/>
      <c r="D355" s="3"/>
      <c r="E355" s="3"/>
      <c r="F355" s="3"/>
      <c r="G355" s="3"/>
      <c r="H355" s="4"/>
      <c r="I355" s="4"/>
      <c r="J355" s="4"/>
      <c r="K355" s="4"/>
      <c r="L355" s="4"/>
      <c r="M355" s="2"/>
      <c r="N355" s="2"/>
      <c r="O355" s="2"/>
      <c r="P355" s="2"/>
      <c r="Q355" s="2"/>
      <c r="R355" s="2"/>
      <c r="S355" s="2"/>
      <c r="T355" s="2"/>
      <c r="U355" s="2"/>
      <c r="V355" s="2"/>
      <c r="W355" s="2"/>
      <c r="X355" s="2"/>
      <c r="Y355" s="2"/>
      <c r="Z355" s="2"/>
      <c r="AA355" s="2"/>
      <c r="AB355" s="2"/>
      <c r="AC355" s="2"/>
      <c r="AD355" s="2"/>
      <c r="AE355" s="2"/>
    </row>
    <row r="356" spans="1:31" ht="12.75" customHeight="1">
      <c r="A356" s="2"/>
      <c r="B356" s="2"/>
      <c r="C356" s="3"/>
      <c r="D356" s="3"/>
      <c r="E356" s="3"/>
      <c r="F356" s="3"/>
      <c r="G356" s="3"/>
      <c r="H356" s="4"/>
      <c r="I356" s="4"/>
      <c r="J356" s="4"/>
      <c r="K356" s="4"/>
      <c r="L356" s="4"/>
      <c r="M356" s="2"/>
      <c r="N356" s="2"/>
      <c r="O356" s="2"/>
      <c r="P356" s="2"/>
      <c r="Q356" s="2"/>
      <c r="R356" s="2"/>
      <c r="S356" s="2"/>
      <c r="T356" s="2"/>
      <c r="U356" s="2"/>
      <c r="V356" s="2"/>
      <c r="W356" s="2"/>
      <c r="X356" s="2"/>
      <c r="Y356" s="2"/>
      <c r="Z356" s="2"/>
      <c r="AA356" s="2"/>
      <c r="AB356" s="2"/>
      <c r="AC356" s="2"/>
      <c r="AD356" s="2"/>
      <c r="AE356" s="2"/>
    </row>
    <row r="357" spans="1:31" ht="12.75" customHeight="1">
      <c r="A357" s="2"/>
      <c r="B357" s="2"/>
      <c r="C357" s="3"/>
      <c r="D357" s="3"/>
      <c r="E357" s="3"/>
      <c r="F357" s="3"/>
      <c r="G357" s="3"/>
      <c r="H357" s="4"/>
      <c r="I357" s="4"/>
      <c r="J357" s="4"/>
      <c r="K357" s="4"/>
      <c r="L357" s="4"/>
      <c r="M357" s="2"/>
      <c r="N357" s="2"/>
      <c r="O357" s="2"/>
      <c r="P357" s="2"/>
      <c r="Q357" s="2"/>
      <c r="R357" s="2"/>
      <c r="S357" s="2"/>
      <c r="T357" s="2"/>
      <c r="U357" s="2"/>
      <c r="V357" s="2"/>
      <c r="W357" s="2"/>
      <c r="X357" s="2"/>
      <c r="Y357" s="2"/>
      <c r="Z357" s="2"/>
      <c r="AA357" s="2"/>
      <c r="AB357" s="2"/>
      <c r="AC357" s="2"/>
      <c r="AD357" s="2"/>
      <c r="AE357" s="2"/>
    </row>
    <row r="358" spans="1:31" ht="12.75" customHeight="1">
      <c r="A358" s="2"/>
      <c r="B358" s="2"/>
      <c r="C358" s="3"/>
      <c r="D358" s="3"/>
      <c r="E358" s="3"/>
      <c r="F358" s="3"/>
      <c r="G358" s="3"/>
      <c r="H358" s="4"/>
      <c r="I358" s="4"/>
      <c r="J358" s="4"/>
      <c r="K358" s="4"/>
      <c r="L358" s="4"/>
      <c r="M358" s="2"/>
      <c r="N358" s="2"/>
      <c r="O358" s="2"/>
      <c r="P358" s="2"/>
      <c r="Q358" s="2"/>
      <c r="R358" s="2"/>
      <c r="S358" s="2"/>
      <c r="T358" s="2"/>
      <c r="U358" s="2"/>
      <c r="V358" s="2"/>
      <c r="W358" s="2"/>
      <c r="X358" s="2"/>
      <c r="Y358" s="2"/>
      <c r="Z358" s="2"/>
      <c r="AA358" s="2"/>
      <c r="AB358" s="2"/>
      <c r="AC358" s="2"/>
      <c r="AD358" s="2"/>
      <c r="AE358" s="2"/>
    </row>
    <row r="359" spans="1:31" ht="12.75" customHeight="1">
      <c r="A359" s="2"/>
      <c r="B359" s="2"/>
      <c r="C359" s="3"/>
      <c r="D359" s="3"/>
      <c r="E359" s="3"/>
      <c r="F359" s="3"/>
      <c r="G359" s="3"/>
      <c r="H359" s="4"/>
      <c r="I359" s="4"/>
      <c r="J359" s="4"/>
      <c r="K359" s="4"/>
      <c r="L359" s="4"/>
      <c r="M359" s="2"/>
      <c r="N359" s="2"/>
      <c r="O359" s="2"/>
      <c r="P359" s="2"/>
      <c r="Q359" s="2"/>
      <c r="R359" s="2"/>
      <c r="S359" s="2"/>
      <c r="T359" s="2"/>
      <c r="U359" s="2"/>
      <c r="V359" s="2"/>
      <c r="W359" s="2"/>
      <c r="X359" s="2"/>
      <c r="Y359" s="2"/>
      <c r="Z359" s="2"/>
      <c r="AA359" s="2"/>
      <c r="AB359" s="2"/>
      <c r="AC359" s="2"/>
      <c r="AD359" s="2"/>
      <c r="AE359" s="2"/>
    </row>
    <row r="360" spans="1:31" ht="12.75" customHeight="1">
      <c r="A360" s="2"/>
      <c r="B360" s="2"/>
      <c r="C360" s="3"/>
      <c r="D360" s="3"/>
      <c r="E360" s="3"/>
      <c r="F360" s="3"/>
      <c r="G360" s="3"/>
      <c r="H360" s="4"/>
      <c r="I360" s="4"/>
      <c r="J360" s="4"/>
      <c r="K360" s="4"/>
      <c r="L360" s="4"/>
      <c r="M360" s="2"/>
      <c r="N360" s="2"/>
      <c r="O360" s="2"/>
      <c r="P360" s="2"/>
      <c r="Q360" s="2"/>
      <c r="R360" s="2"/>
      <c r="S360" s="2"/>
      <c r="T360" s="2"/>
      <c r="U360" s="2"/>
      <c r="V360" s="2"/>
      <c r="W360" s="2"/>
      <c r="X360" s="2"/>
      <c r="Y360" s="2"/>
      <c r="Z360" s="2"/>
      <c r="AA360" s="2"/>
      <c r="AB360" s="2"/>
      <c r="AC360" s="2"/>
      <c r="AD360" s="2"/>
      <c r="AE360" s="2"/>
    </row>
    <row r="361" spans="1:31" ht="12.75" customHeight="1">
      <c r="A361" s="2"/>
      <c r="B361" s="2"/>
      <c r="C361" s="3"/>
      <c r="D361" s="3"/>
      <c r="E361" s="3"/>
      <c r="F361" s="3"/>
      <c r="G361" s="3"/>
      <c r="H361" s="4"/>
      <c r="I361" s="4"/>
      <c r="J361" s="4"/>
      <c r="K361" s="4"/>
      <c r="L361" s="4"/>
      <c r="M361" s="2"/>
      <c r="N361" s="2"/>
      <c r="O361" s="2"/>
      <c r="P361" s="2"/>
      <c r="Q361" s="2"/>
      <c r="R361" s="2"/>
      <c r="S361" s="2"/>
      <c r="T361" s="2"/>
      <c r="U361" s="2"/>
      <c r="V361" s="2"/>
      <c r="W361" s="2"/>
      <c r="X361" s="2"/>
      <c r="Y361" s="2"/>
      <c r="Z361" s="2"/>
      <c r="AA361" s="2"/>
      <c r="AB361" s="2"/>
      <c r="AC361" s="2"/>
      <c r="AD361" s="2"/>
      <c r="AE361" s="2"/>
    </row>
    <row r="362" spans="1:31" ht="12.75" customHeight="1">
      <c r="A362" s="2"/>
      <c r="B362" s="2"/>
      <c r="C362" s="3"/>
      <c r="D362" s="3"/>
      <c r="E362" s="3"/>
      <c r="F362" s="3"/>
      <c r="G362" s="3"/>
      <c r="H362" s="4"/>
      <c r="I362" s="4"/>
      <c r="J362" s="4"/>
      <c r="K362" s="4"/>
      <c r="L362" s="4"/>
      <c r="M362" s="2"/>
      <c r="N362" s="2"/>
      <c r="O362" s="2"/>
      <c r="P362" s="2"/>
      <c r="Q362" s="2"/>
      <c r="R362" s="2"/>
      <c r="S362" s="2"/>
      <c r="T362" s="2"/>
      <c r="U362" s="2"/>
      <c r="V362" s="2"/>
      <c r="W362" s="2"/>
      <c r="X362" s="2"/>
      <c r="Y362" s="2"/>
      <c r="Z362" s="2"/>
      <c r="AA362" s="2"/>
      <c r="AB362" s="2"/>
      <c r="AC362" s="2"/>
      <c r="AD362" s="2"/>
      <c r="AE362" s="2"/>
    </row>
    <row r="363" spans="1:31" ht="12.75" customHeight="1">
      <c r="A363" s="2"/>
      <c r="B363" s="2"/>
      <c r="C363" s="3"/>
      <c r="D363" s="3"/>
      <c r="E363" s="3"/>
      <c r="F363" s="3"/>
      <c r="G363" s="3"/>
      <c r="H363" s="4"/>
      <c r="I363" s="4"/>
      <c r="J363" s="4"/>
      <c r="K363" s="4"/>
      <c r="L363" s="4"/>
      <c r="M363" s="2"/>
      <c r="N363" s="2"/>
      <c r="O363" s="2"/>
      <c r="P363" s="2"/>
      <c r="Q363" s="2"/>
      <c r="R363" s="2"/>
      <c r="S363" s="2"/>
      <c r="T363" s="2"/>
      <c r="U363" s="2"/>
      <c r="V363" s="2"/>
      <c r="W363" s="2"/>
      <c r="X363" s="2"/>
      <c r="Y363" s="2"/>
      <c r="Z363" s="2"/>
      <c r="AA363" s="2"/>
      <c r="AB363" s="2"/>
      <c r="AC363" s="2"/>
      <c r="AD363" s="2"/>
      <c r="AE363" s="2"/>
    </row>
    <row r="364" spans="1:31" ht="12.75" customHeight="1">
      <c r="A364" s="2"/>
      <c r="B364" s="2"/>
      <c r="C364" s="3"/>
      <c r="D364" s="3"/>
      <c r="E364" s="3"/>
      <c r="F364" s="3"/>
      <c r="G364" s="3"/>
      <c r="H364" s="4"/>
      <c r="I364" s="4"/>
      <c r="J364" s="4"/>
      <c r="K364" s="4"/>
      <c r="L364" s="4"/>
      <c r="M364" s="2"/>
      <c r="N364" s="2"/>
      <c r="O364" s="2"/>
      <c r="P364" s="2"/>
      <c r="Q364" s="2"/>
      <c r="R364" s="2"/>
      <c r="S364" s="2"/>
      <c r="T364" s="2"/>
      <c r="U364" s="2"/>
      <c r="V364" s="2"/>
      <c r="W364" s="2"/>
      <c r="X364" s="2"/>
      <c r="Y364" s="2"/>
      <c r="Z364" s="2"/>
      <c r="AA364" s="2"/>
      <c r="AB364" s="2"/>
      <c r="AC364" s="2"/>
      <c r="AD364" s="2"/>
      <c r="AE364" s="2"/>
    </row>
    <row r="365" spans="1:31" ht="12.75" customHeight="1">
      <c r="A365" s="2"/>
      <c r="B365" s="2"/>
      <c r="C365" s="3"/>
      <c r="D365" s="3"/>
      <c r="E365" s="3"/>
      <c r="F365" s="3"/>
      <c r="G365" s="3"/>
      <c r="H365" s="4"/>
      <c r="I365" s="4"/>
      <c r="J365" s="4"/>
      <c r="K365" s="4"/>
      <c r="L365" s="4"/>
      <c r="M365" s="2"/>
      <c r="N365" s="2"/>
      <c r="O365" s="2"/>
      <c r="P365" s="2"/>
      <c r="Q365" s="2"/>
      <c r="R365" s="2"/>
      <c r="S365" s="2"/>
      <c r="T365" s="2"/>
      <c r="U365" s="2"/>
      <c r="V365" s="2"/>
      <c r="W365" s="2"/>
      <c r="X365" s="2"/>
      <c r="Y365" s="2"/>
      <c r="Z365" s="2"/>
      <c r="AA365" s="2"/>
      <c r="AB365" s="2"/>
      <c r="AC365" s="2"/>
      <c r="AD365" s="2"/>
      <c r="AE365" s="2"/>
    </row>
    <row r="366" spans="1:31" ht="12.75" customHeight="1">
      <c r="A366" s="2"/>
      <c r="B366" s="2"/>
      <c r="C366" s="3"/>
      <c r="D366" s="3"/>
      <c r="E366" s="3"/>
      <c r="F366" s="3"/>
      <c r="G366" s="3"/>
      <c r="H366" s="4"/>
      <c r="I366" s="4"/>
      <c r="J366" s="4"/>
      <c r="K366" s="4"/>
      <c r="L366" s="4"/>
      <c r="M366" s="2"/>
      <c r="N366" s="2"/>
      <c r="O366" s="2"/>
      <c r="P366" s="2"/>
      <c r="Q366" s="2"/>
      <c r="R366" s="2"/>
      <c r="S366" s="2"/>
      <c r="T366" s="2"/>
      <c r="U366" s="2"/>
      <c r="V366" s="2"/>
      <c r="W366" s="2"/>
      <c r="X366" s="2"/>
      <c r="Y366" s="2"/>
      <c r="Z366" s="2"/>
      <c r="AA366" s="2"/>
      <c r="AB366" s="2"/>
      <c r="AC366" s="2"/>
      <c r="AD366" s="2"/>
      <c r="AE366" s="2"/>
    </row>
    <row r="367" spans="1:31" ht="12.75" customHeight="1">
      <c r="A367" s="2"/>
      <c r="B367" s="2"/>
      <c r="C367" s="3"/>
      <c r="D367" s="3"/>
      <c r="E367" s="3"/>
      <c r="F367" s="3"/>
      <c r="G367" s="3"/>
      <c r="H367" s="4"/>
      <c r="I367" s="4"/>
      <c r="J367" s="4"/>
      <c r="K367" s="4"/>
      <c r="L367" s="4"/>
      <c r="M367" s="2"/>
      <c r="N367" s="2"/>
      <c r="O367" s="2"/>
      <c r="P367" s="2"/>
      <c r="Q367" s="2"/>
      <c r="R367" s="2"/>
      <c r="S367" s="2"/>
      <c r="T367" s="2"/>
      <c r="U367" s="2"/>
      <c r="V367" s="2"/>
      <c r="W367" s="2"/>
      <c r="X367" s="2"/>
      <c r="Y367" s="2"/>
      <c r="Z367" s="2"/>
      <c r="AA367" s="2"/>
      <c r="AB367" s="2"/>
      <c r="AC367" s="2"/>
      <c r="AD367" s="2"/>
      <c r="AE367" s="2"/>
    </row>
    <row r="368" spans="1:31" ht="12.75" customHeight="1">
      <c r="A368" s="2"/>
      <c r="B368" s="2"/>
      <c r="C368" s="3"/>
      <c r="D368" s="3"/>
      <c r="E368" s="3"/>
      <c r="F368" s="3"/>
      <c r="G368" s="3"/>
      <c r="H368" s="4"/>
      <c r="I368" s="4"/>
      <c r="J368" s="4"/>
      <c r="K368" s="4"/>
      <c r="L368" s="4"/>
      <c r="M368" s="2"/>
      <c r="N368" s="2"/>
      <c r="O368" s="2"/>
      <c r="P368" s="2"/>
      <c r="Q368" s="2"/>
      <c r="R368" s="2"/>
      <c r="S368" s="2"/>
      <c r="T368" s="2"/>
      <c r="U368" s="2"/>
      <c r="V368" s="2"/>
      <c r="W368" s="2"/>
      <c r="X368" s="2"/>
      <c r="Y368" s="2"/>
      <c r="Z368" s="2"/>
      <c r="AA368" s="2"/>
      <c r="AB368" s="2"/>
      <c r="AC368" s="2"/>
      <c r="AD368" s="2"/>
      <c r="AE368" s="2"/>
    </row>
    <row r="369" spans="1:31" ht="12.75" customHeight="1">
      <c r="A369" s="2"/>
      <c r="B369" s="2"/>
      <c r="C369" s="3"/>
      <c r="D369" s="3"/>
      <c r="E369" s="3"/>
      <c r="F369" s="3"/>
      <c r="G369" s="3"/>
      <c r="H369" s="4"/>
      <c r="I369" s="4"/>
      <c r="J369" s="4"/>
      <c r="K369" s="4"/>
      <c r="L369" s="4"/>
      <c r="M369" s="2"/>
      <c r="N369" s="2"/>
      <c r="O369" s="2"/>
      <c r="P369" s="2"/>
      <c r="Q369" s="2"/>
      <c r="R369" s="2"/>
      <c r="S369" s="2"/>
      <c r="T369" s="2"/>
      <c r="U369" s="2"/>
      <c r="V369" s="2"/>
      <c r="W369" s="2"/>
      <c r="X369" s="2"/>
      <c r="Y369" s="2"/>
      <c r="Z369" s="2"/>
      <c r="AA369" s="2"/>
      <c r="AB369" s="2"/>
      <c r="AC369" s="2"/>
      <c r="AD369" s="2"/>
      <c r="AE369" s="2"/>
    </row>
    <row r="370" spans="1:31" ht="12.75" customHeight="1">
      <c r="A370" s="2"/>
      <c r="B370" s="2"/>
      <c r="C370" s="3"/>
      <c r="D370" s="3"/>
      <c r="E370" s="3"/>
      <c r="F370" s="3"/>
      <c r="G370" s="3"/>
      <c r="H370" s="4"/>
      <c r="I370" s="4"/>
      <c r="J370" s="4"/>
      <c r="K370" s="4"/>
      <c r="L370" s="4"/>
      <c r="M370" s="2"/>
      <c r="N370" s="2"/>
      <c r="O370" s="2"/>
      <c r="P370" s="2"/>
      <c r="Q370" s="2"/>
      <c r="R370" s="2"/>
      <c r="S370" s="2"/>
      <c r="T370" s="2"/>
      <c r="U370" s="2"/>
      <c r="V370" s="2"/>
      <c r="W370" s="2"/>
      <c r="X370" s="2"/>
      <c r="Y370" s="2"/>
      <c r="Z370" s="2"/>
      <c r="AA370" s="2"/>
      <c r="AB370" s="2"/>
      <c r="AC370" s="2"/>
      <c r="AD370" s="2"/>
      <c r="AE370" s="2"/>
    </row>
    <row r="371" spans="1:31" ht="12.75" customHeight="1">
      <c r="A371" s="2"/>
      <c r="B371" s="2"/>
      <c r="C371" s="3"/>
      <c r="D371" s="3"/>
      <c r="E371" s="3"/>
      <c r="F371" s="3"/>
      <c r="G371" s="3"/>
      <c r="H371" s="4"/>
      <c r="I371" s="4"/>
      <c r="J371" s="4"/>
      <c r="K371" s="4"/>
      <c r="L371" s="4"/>
      <c r="M371" s="2"/>
      <c r="N371" s="2"/>
      <c r="O371" s="2"/>
      <c r="P371" s="2"/>
      <c r="Q371" s="2"/>
      <c r="R371" s="2"/>
      <c r="S371" s="2"/>
      <c r="T371" s="2"/>
      <c r="U371" s="2"/>
      <c r="V371" s="2"/>
      <c r="W371" s="2"/>
      <c r="X371" s="2"/>
      <c r="Y371" s="2"/>
      <c r="Z371" s="2"/>
      <c r="AA371" s="2"/>
      <c r="AB371" s="2"/>
      <c r="AC371" s="2"/>
      <c r="AD371" s="2"/>
      <c r="AE371" s="2"/>
    </row>
    <row r="372" spans="1:31" ht="12.75" customHeight="1">
      <c r="A372" s="2"/>
      <c r="B372" s="2"/>
      <c r="C372" s="3"/>
      <c r="D372" s="3"/>
      <c r="E372" s="3"/>
      <c r="F372" s="3"/>
      <c r="G372" s="3"/>
      <c r="H372" s="4"/>
      <c r="I372" s="4"/>
      <c r="J372" s="4"/>
      <c r="K372" s="4"/>
      <c r="L372" s="4"/>
      <c r="M372" s="2"/>
      <c r="N372" s="2"/>
      <c r="O372" s="2"/>
      <c r="P372" s="2"/>
      <c r="Q372" s="2"/>
      <c r="R372" s="2"/>
      <c r="S372" s="2"/>
      <c r="T372" s="2"/>
      <c r="U372" s="2"/>
      <c r="V372" s="2"/>
      <c r="W372" s="2"/>
      <c r="X372" s="2"/>
      <c r="Y372" s="2"/>
      <c r="Z372" s="2"/>
      <c r="AA372" s="2"/>
      <c r="AB372" s="2"/>
      <c r="AC372" s="2"/>
      <c r="AD372" s="2"/>
      <c r="AE372" s="2"/>
    </row>
    <row r="373" spans="1:31" ht="12.75" customHeight="1">
      <c r="A373" s="2"/>
      <c r="B373" s="2"/>
      <c r="C373" s="3"/>
      <c r="D373" s="3"/>
      <c r="E373" s="3"/>
      <c r="F373" s="3"/>
      <c r="G373" s="3"/>
      <c r="H373" s="4"/>
      <c r="I373" s="4"/>
      <c r="J373" s="4"/>
      <c r="K373" s="4"/>
      <c r="L373" s="4"/>
      <c r="M373" s="2"/>
      <c r="N373" s="2"/>
      <c r="O373" s="2"/>
      <c r="P373" s="2"/>
      <c r="Q373" s="2"/>
      <c r="R373" s="2"/>
      <c r="S373" s="2"/>
      <c r="T373" s="2"/>
      <c r="U373" s="2"/>
      <c r="V373" s="2"/>
      <c r="W373" s="2"/>
      <c r="X373" s="2"/>
      <c r="Y373" s="2"/>
      <c r="Z373" s="2"/>
      <c r="AA373" s="2"/>
      <c r="AB373" s="2"/>
      <c r="AC373" s="2"/>
      <c r="AD373" s="2"/>
      <c r="AE373" s="2"/>
    </row>
    <row r="374" spans="1:31" ht="12.75" customHeight="1">
      <c r="A374" s="2"/>
      <c r="B374" s="2"/>
      <c r="C374" s="3"/>
      <c r="D374" s="3"/>
      <c r="E374" s="3"/>
      <c r="F374" s="3"/>
      <c r="G374" s="3"/>
      <c r="H374" s="4"/>
      <c r="I374" s="4"/>
      <c r="J374" s="4"/>
      <c r="K374" s="4"/>
      <c r="L374" s="4"/>
      <c r="M374" s="2"/>
      <c r="N374" s="2"/>
      <c r="O374" s="2"/>
      <c r="P374" s="2"/>
      <c r="Q374" s="2"/>
      <c r="R374" s="2"/>
      <c r="S374" s="2"/>
      <c r="T374" s="2"/>
      <c r="U374" s="2"/>
      <c r="V374" s="2"/>
      <c r="W374" s="2"/>
      <c r="X374" s="2"/>
      <c r="Y374" s="2"/>
      <c r="Z374" s="2"/>
      <c r="AA374" s="2"/>
      <c r="AB374" s="2"/>
      <c r="AC374" s="2"/>
      <c r="AD374" s="2"/>
      <c r="AE374" s="2"/>
    </row>
    <row r="375" spans="1:31" ht="12.75" customHeight="1">
      <c r="A375" s="2"/>
      <c r="B375" s="2"/>
      <c r="C375" s="3"/>
      <c r="D375" s="3"/>
      <c r="E375" s="3"/>
      <c r="F375" s="3"/>
      <c r="G375" s="3"/>
      <c r="H375" s="4"/>
      <c r="I375" s="4"/>
      <c r="J375" s="4"/>
      <c r="K375" s="4"/>
      <c r="L375" s="4"/>
      <c r="M375" s="2"/>
      <c r="N375" s="2"/>
      <c r="O375" s="2"/>
      <c r="P375" s="2"/>
      <c r="Q375" s="2"/>
      <c r="R375" s="2"/>
      <c r="S375" s="2"/>
      <c r="T375" s="2"/>
      <c r="U375" s="2"/>
      <c r="V375" s="2"/>
      <c r="W375" s="2"/>
      <c r="X375" s="2"/>
      <c r="Y375" s="2"/>
      <c r="Z375" s="2"/>
      <c r="AA375" s="2"/>
      <c r="AB375" s="2"/>
      <c r="AC375" s="2"/>
      <c r="AD375" s="2"/>
      <c r="AE375" s="2"/>
    </row>
    <row r="376" spans="1:31" ht="12.75" customHeight="1">
      <c r="A376" s="2"/>
      <c r="B376" s="2"/>
      <c r="C376" s="3"/>
      <c r="D376" s="3"/>
      <c r="E376" s="3"/>
      <c r="F376" s="3"/>
      <c r="G376" s="3"/>
      <c r="H376" s="4"/>
      <c r="I376" s="4"/>
      <c r="J376" s="4"/>
      <c r="K376" s="4"/>
      <c r="L376" s="4"/>
      <c r="M376" s="2"/>
      <c r="N376" s="2"/>
      <c r="O376" s="2"/>
      <c r="P376" s="2"/>
      <c r="Q376" s="2"/>
      <c r="R376" s="2"/>
      <c r="S376" s="2"/>
      <c r="T376" s="2"/>
      <c r="U376" s="2"/>
      <c r="V376" s="2"/>
      <c r="W376" s="2"/>
      <c r="X376" s="2"/>
      <c r="Y376" s="2"/>
      <c r="Z376" s="2"/>
      <c r="AA376" s="2"/>
      <c r="AB376" s="2"/>
      <c r="AC376" s="2"/>
      <c r="AD376" s="2"/>
      <c r="AE376" s="2"/>
    </row>
    <row r="377" spans="1:31" ht="12.75" customHeight="1">
      <c r="A377" s="2"/>
      <c r="B377" s="2"/>
      <c r="C377" s="3"/>
      <c r="D377" s="3"/>
      <c r="E377" s="3"/>
      <c r="F377" s="3"/>
      <c r="G377" s="3"/>
      <c r="H377" s="4"/>
      <c r="I377" s="4"/>
      <c r="J377" s="4"/>
      <c r="K377" s="4"/>
      <c r="L377" s="4"/>
      <c r="M377" s="2"/>
      <c r="N377" s="2"/>
      <c r="O377" s="2"/>
      <c r="P377" s="2"/>
      <c r="Q377" s="2"/>
      <c r="R377" s="2"/>
      <c r="S377" s="2"/>
      <c r="T377" s="2"/>
      <c r="U377" s="2"/>
      <c r="V377" s="2"/>
      <c r="W377" s="2"/>
      <c r="X377" s="2"/>
      <c r="Y377" s="2"/>
      <c r="Z377" s="2"/>
      <c r="AA377" s="2"/>
      <c r="AB377" s="2"/>
      <c r="AC377" s="2"/>
      <c r="AD377" s="2"/>
      <c r="AE377" s="2"/>
    </row>
    <row r="378" spans="1:31" ht="12.75" customHeight="1">
      <c r="A378" s="2"/>
      <c r="B378" s="2"/>
      <c r="C378" s="3"/>
      <c r="D378" s="3"/>
      <c r="E378" s="3"/>
      <c r="F378" s="3"/>
      <c r="G378" s="3"/>
      <c r="H378" s="4"/>
      <c r="I378" s="4"/>
      <c r="J378" s="4"/>
      <c r="K378" s="4"/>
      <c r="L378" s="4"/>
      <c r="M378" s="2"/>
      <c r="N378" s="2"/>
      <c r="O378" s="2"/>
      <c r="P378" s="2"/>
      <c r="Q378" s="2"/>
      <c r="R378" s="2"/>
      <c r="S378" s="2"/>
      <c r="T378" s="2"/>
      <c r="U378" s="2"/>
      <c r="V378" s="2"/>
      <c r="W378" s="2"/>
      <c r="X378" s="2"/>
      <c r="Y378" s="2"/>
      <c r="Z378" s="2"/>
      <c r="AA378" s="2"/>
      <c r="AB378" s="2"/>
      <c r="AC378" s="2"/>
      <c r="AD378" s="2"/>
      <c r="AE378" s="2"/>
    </row>
    <row r="379" spans="1:31" ht="12.75" customHeight="1">
      <c r="A379" s="2"/>
      <c r="B379" s="2"/>
      <c r="C379" s="3"/>
      <c r="D379" s="3"/>
      <c r="E379" s="3"/>
      <c r="F379" s="3"/>
      <c r="G379" s="3"/>
      <c r="H379" s="4"/>
      <c r="I379" s="4"/>
      <c r="J379" s="4"/>
      <c r="K379" s="4"/>
      <c r="L379" s="4"/>
      <c r="M379" s="2"/>
      <c r="N379" s="2"/>
      <c r="O379" s="2"/>
      <c r="P379" s="2"/>
      <c r="Q379" s="2"/>
      <c r="R379" s="2"/>
      <c r="S379" s="2"/>
      <c r="T379" s="2"/>
      <c r="U379" s="2"/>
      <c r="V379" s="2"/>
      <c r="W379" s="2"/>
      <c r="X379" s="2"/>
      <c r="Y379" s="2"/>
      <c r="Z379" s="2"/>
      <c r="AA379" s="2"/>
      <c r="AB379" s="2"/>
      <c r="AC379" s="2"/>
      <c r="AD379" s="2"/>
      <c r="AE379" s="2"/>
    </row>
    <row r="380" spans="1:31" ht="12.75" customHeight="1">
      <c r="A380" s="2"/>
      <c r="B380" s="2"/>
      <c r="C380" s="3"/>
      <c r="D380" s="3"/>
      <c r="E380" s="3"/>
      <c r="F380" s="3"/>
      <c r="G380" s="3"/>
      <c r="H380" s="4"/>
      <c r="I380" s="4"/>
      <c r="J380" s="4"/>
      <c r="K380" s="4"/>
      <c r="L380" s="4"/>
      <c r="M380" s="2"/>
      <c r="N380" s="2"/>
      <c r="O380" s="2"/>
      <c r="P380" s="2"/>
      <c r="Q380" s="2"/>
      <c r="R380" s="2"/>
      <c r="S380" s="2"/>
      <c r="T380" s="2"/>
      <c r="U380" s="2"/>
      <c r="V380" s="2"/>
      <c r="W380" s="2"/>
      <c r="X380" s="2"/>
      <c r="Y380" s="2"/>
      <c r="Z380" s="2"/>
      <c r="AA380" s="2"/>
      <c r="AB380" s="2"/>
      <c r="AC380" s="2"/>
      <c r="AD380" s="2"/>
      <c r="AE380" s="2"/>
    </row>
    <row r="381" spans="1:31" ht="12.75" customHeight="1">
      <c r="A381" s="2"/>
      <c r="B381" s="2"/>
      <c r="C381" s="3"/>
      <c r="D381" s="3"/>
      <c r="E381" s="3"/>
      <c r="F381" s="3"/>
      <c r="G381" s="3"/>
      <c r="H381" s="4"/>
      <c r="I381" s="4"/>
      <c r="J381" s="4"/>
      <c r="K381" s="4"/>
      <c r="L381" s="4"/>
      <c r="M381" s="2"/>
      <c r="N381" s="2"/>
      <c r="O381" s="2"/>
      <c r="P381" s="2"/>
      <c r="Q381" s="2"/>
      <c r="R381" s="2"/>
      <c r="S381" s="2"/>
      <c r="T381" s="2"/>
      <c r="U381" s="2"/>
      <c r="V381" s="2"/>
      <c r="W381" s="2"/>
      <c r="X381" s="2"/>
      <c r="Y381" s="2"/>
      <c r="Z381" s="2"/>
      <c r="AA381" s="2"/>
      <c r="AB381" s="2"/>
      <c r="AC381" s="2"/>
      <c r="AD381" s="2"/>
      <c r="AE381" s="2"/>
    </row>
    <row r="382" spans="1:31" ht="12.75" customHeight="1">
      <c r="A382" s="2"/>
      <c r="B382" s="2"/>
      <c r="C382" s="3"/>
      <c r="D382" s="3"/>
      <c r="E382" s="3"/>
      <c r="F382" s="3"/>
      <c r="G382" s="3"/>
      <c r="H382" s="4"/>
      <c r="I382" s="4"/>
      <c r="J382" s="4"/>
      <c r="K382" s="4"/>
      <c r="L382" s="4"/>
      <c r="M382" s="2"/>
      <c r="N382" s="2"/>
      <c r="O382" s="2"/>
      <c r="P382" s="2"/>
      <c r="Q382" s="2"/>
      <c r="R382" s="2"/>
      <c r="S382" s="2"/>
      <c r="T382" s="2"/>
      <c r="U382" s="2"/>
      <c r="V382" s="2"/>
      <c r="W382" s="2"/>
      <c r="X382" s="2"/>
      <c r="Y382" s="2"/>
      <c r="Z382" s="2"/>
      <c r="AA382" s="2"/>
      <c r="AB382" s="2"/>
      <c r="AC382" s="2"/>
      <c r="AD382" s="2"/>
      <c r="AE382" s="2"/>
    </row>
    <row r="383" spans="1:31" ht="12.75" customHeight="1">
      <c r="A383" s="2"/>
      <c r="B383" s="2"/>
      <c r="C383" s="3"/>
      <c r="D383" s="3"/>
      <c r="E383" s="3"/>
      <c r="F383" s="3"/>
      <c r="G383" s="3"/>
      <c r="H383" s="4"/>
      <c r="I383" s="4"/>
      <c r="J383" s="4"/>
      <c r="K383" s="4"/>
      <c r="L383" s="4"/>
      <c r="M383" s="2"/>
      <c r="N383" s="2"/>
      <c r="O383" s="2"/>
      <c r="P383" s="2"/>
      <c r="Q383" s="2"/>
      <c r="R383" s="2"/>
      <c r="S383" s="2"/>
      <c r="T383" s="2"/>
      <c r="U383" s="2"/>
      <c r="V383" s="2"/>
      <c r="W383" s="2"/>
      <c r="X383" s="2"/>
      <c r="Y383" s="2"/>
      <c r="Z383" s="2"/>
      <c r="AA383" s="2"/>
      <c r="AB383" s="2"/>
      <c r="AC383" s="2"/>
      <c r="AD383" s="2"/>
      <c r="AE383" s="2"/>
    </row>
    <row r="384" spans="1:31" ht="12.75" customHeight="1">
      <c r="A384" s="2"/>
      <c r="B384" s="2"/>
      <c r="C384" s="3"/>
      <c r="D384" s="3"/>
      <c r="E384" s="3"/>
      <c r="F384" s="3"/>
      <c r="G384" s="3"/>
      <c r="H384" s="4"/>
      <c r="I384" s="4"/>
      <c r="J384" s="4"/>
      <c r="K384" s="4"/>
      <c r="L384" s="4"/>
      <c r="M384" s="2"/>
      <c r="N384" s="2"/>
      <c r="O384" s="2"/>
      <c r="P384" s="2"/>
      <c r="Q384" s="2"/>
      <c r="R384" s="2"/>
      <c r="S384" s="2"/>
      <c r="T384" s="2"/>
      <c r="U384" s="2"/>
      <c r="V384" s="2"/>
      <c r="W384" s="2"/>
      <c r="X384" s="2"/>
      <c r="Y384" s="2"/>
      <c r="Z384" s="2"/>
      <c r="AA384" s="2"/>
      <c r="AB384" s="2"/>
      <c r="AC384" s="2"/>
      <c r="AD384" s="2"/>
      <c r="AE384" s="2"/>
    </row>
    <row r="385" spans="1:31" ht="12.75" customHeight="1">
      <c r="A385" s="2"/>
      <c r="B385" s="2"/>
      <c r="C385" s="3"/>
      <c r="D385" s="3"/>
      <c r="E385" s="3"/>
      <c r="F385" s="3"/>
      <c r="G385" s="3"/>
      <c r="H385" s="4"/>
      <c r="I385" s="4"/>
      <c r="J385" s="4"/>
      <c r="K385" s="4"/>
      <c r="L385" s="4"/>
      <c r="M385" s="2"/>
      <c r="N385" s="2"/>
      <c r="O385" s="2"/>
      <c r="P385" s="2"/>
      <c r="Q385" s="2"/>
      <c r="R385" s="2"/>
      <c r="S385" s="2"/>
      <c r="T385" s="2"/>
      <c r="U385" s="2"/>
      <c r="V385" s="2"/>
      <c r="W385" s="2"/>
      <c r="X385" s="2"/>
      <c r="Y385" s="2"/>
      <c r="Z385" s="2"/>
      <c r="AA385" s="2"/>
      <c r="AB385" s="2"/>
      <c r="AC385" s="2"/>
      <c r="AD385" s="2"/>
      <c r="AE385" s="2"/>
    </row>
    <row r="386" spans="1:31" ht="12.75" customHeight="1">
      <c r="A386" s="2"/>
      <c r="B386" s="2"/>
      <c r="C386" s="3"/>
      <c r="D386" s="3"/>
      <c r="E386" s="3"/>
      <c r="F386" s="3"/>
      <c r="G386" s="3"/>
      <c r="H386" s="4"/>
      <c r="I386" s="4"/>
      <c r="J386" s="4"/>
      <c r="K386" s="4"/>
      <c r="L386" s="4"/>
      <c r="M386" s="2"/>
      <c r="N386" s="2"/>
      <c r="O386" s="2"/>
      <c r="P386" s="2"/>
      <c r="Q386" s="2"/>
      <c r="R386" s="2"/>
      <c r="S386" s="2"/>
      <c r="T386" s="2"/>
      <c r="U386" s="2"/>
      <c r="V386" s="2"/>
      <c r="W386" s="2"/>
      <c r="X386" s="2"/>
      <c r="Y386" s="2"/>
      <c r="Z386" s="2"/>
      <c r="AA386" s="2"/>
      <c r="AB386" s="2"/>
      <c r="AC386" s="2"/>
      <c r="AD386" s="2"/>
      <c r="AE386" s="2"/>
    </row>
    <row r="387" spans="1:31" ht="12.75" customHeight="1">
      <c r="A387" s="2"/>
      <c r="B387" s="2"/>
      <c r="C387" s="3"/>
      <c r="D387" s="3"/>
      <c r="E387" s="3"/>
      <c r="F387" s="3"/>
      <c r="G387" s="3"/>
      <c r="H387" s="4"/>
      <c r="I387" s="4"/>
      <c r="J387" s="4"/>
      <c r="K387" s="4"/>
      <c r="L387" s="4"/>
      <c r="M387" s="2"/>
      <c r="N387" s="2"/>
      <c r="O387" s="2"/>
      <c r="P387" s="2"/>
      <c r="Q387" s="2"/>
      <c r="R387" s="2"/>
      <c r="S387" s="2"/>
      <c r="T387" s="2"/>
      <c r="U387" s="2"/>
      <c r="V387" s="2"/>
      <c r="W387" s="2"/>
      <c r="X387" s="2"/>
      <c r="Y387" s="2"/>
      <c r="Z387" s="2"/>
      <c r="AA387" s="2"/>
      <c r="AB387" s="2"/>
      <c r="AC387" s="2"/>
      <c r="AD387" s="2"/>
      <c r="AE387" s="2"/>
    </row>
    <row r="388" spans="1:31" ht="12.75" customHeight="1">
      <c r="A388" s="2"/>
      <c r="B388" s="2"/>
      <c r="C388" s="3"/>
      <c r="D388" s="3"/>
      <c r="E388" s="3"/>
      <c r="F388" s="3"/>
      <c r="G388" s="3"/>
      <c r="H388" s="4"/>
      <c r="I388" s="4"/>
      <c r="J388" s="4"/>
      <c r="K388" s="4"/>
      <c r="L388" s="4"/>
      <c r="M388" s="2"/>
      <c r="N388" s="2"/>
      <c r="O388" s="2"/>
      <c r="P388" s="2"/>
      <c r="Q388" s="2"/>
      <c r="R388" s="2"/>
      <c r="S388" s="2"/>
      <c r="T388" s="2"/>
      <c r="U388" s="2"/>
      <c r="V388" s="2"/>
      <c r="W388" s="2"/>
      <c r="X388" s="2"/>
      <c r="Y388" s="2"/>
      <c r="Z388" s="2"/>
      <c r="AA388" s="2"/>
      <c r="AB388" s="2"/>
      <c r="AC388" s="2"/>
      <c r="AD388" s="2"/>
      <c r="AE388" s="2"/>
    </row>
    <row r="389" spans="1:31" ht="12.75" customHeight="1">
      <c r="A389" s="2"/>
      <c r="B389" s="2"/>
      <c r="C389" s="3"/>
      <c r="D389" s="3"/>
      <c r="E389" s="3"/>
      <c r="F389" s="3"/>
      <c r="G389" s="3"/>
      <c r="H389" s="4"/>
      <c r="I389" s="4"/>
      <c r="J389" s="4"/>
      <c r="K389" s="4"/>
      <c r="L389" s="4"/>
      <c r="M389" s="2"/>
      <c r="N389" s="2"/>
      <c r="O389" s="2"/>
      <c r="P389" s="2"/>
      <c r="Q389" s="2"/>
      <c r="R389" s="2"/>
      <c r="S389" s="2"/>
      <c r="T389" s="2"/>
      <c r="U389" s="2"/>
      <c r="V389" s="2"/>
      <c r="W389" s="2"/>
      <c r="X389" s="2"/>
      <c r="Y389" s="2"/>
      <c r="Z389" s="2"/>
      <c r="AA389" s="2"/>
      <c r="AB389" s="2"/>
      <c r="AC389" s="2"/>
      <c r="AD389" s="2"/>
      <c r="AE389" s="2"/>
    </row>
    <row r="390" spans="1:31" ht="12.75" customHeight="1">
      <c r="A390" s="2"/>
      <c r="B390" s="2"/>
      <c r="C390" s="3"/>
      <c r="D390" s="3"/>
      <c r="E390" s="3"/>
      <c r="F390" s="3"/>
      <c r="G390" s="3"/>
      <c r="H390" s="4"/>
      <c r="I390" s="4"/>
      <c r="J390" s="4"/>
      <c r="K390" s="4"/>
      <c r="L390" s="4"/>
      <c r="M390" s="2"/>
      <c r="N390" s="2"/>
      <c r="O390" s="2"/>
      <c r="P390" s="2"/>
      <c r="Q390" s="2"/>
      <c r="R390" s="2"/>
      <c r="S390" s="2"/>
      <c r="T390" s="2"/>
      <c r="U390" s="2"/>
      <c r="V390" s="2"/>
      <c r="W390" s="2"/>
      <c r="X390" s="2"/>
      <c r="Y390" s="2"/>
      <c r="Z390" s="2"/>
      <c r="AA390" s="2"/>
      <c r="AB390" s="2"/>
      <c r="AC390" s="2"/>
      <c r="AD390" s="2"/>
      <c r="AE390" s="2"/>
    </row>
    <row r="391" spans="1:31" ht="12.75" customHeight="1">
      <c r="A391" s="2"/>
      <c r="B391" s="2"/>
      <c r="C391" s="3"/>
      <c r="D391" s="3"/>
      <c r="E391" s="3"/>
      <c r="F391" s="3"/>
      <c r="G391" s="3"/>
      <c r="H391" s="4"/>
      <c r="I391" s="4"/>
      <c r="J391" s="4"/>
      <c r="K391" s="4"/>
      <c r="L391" s="4"/>
      <c r="M391" s="2"/>
      <c r="N391" s="2"/>
      <c r="O391" s="2"/>
      <c r="P391" s="2"/>
      <c r="Q391" s="2"/>
      <c r="R391" s="2"/>
      <c r="S391" s="2"/>
      <c r="T391" s="2"/>
      <c r="U391" s="2"/>
      <c r="V391" s="2"/>
      <c r="W391" s="2"/>
      <c r="X391" s="2"/>
      <c r="Y391" s="2"/>
      <c r="Z391" s="2"/>
      <c r="AA391" s="2"/>
      <c r="AB391" s="2"/>
      <c r="AC391" s="2"/>
      <c r="AD391" s="2"/>
      <c r="AE391" s="2"/>
    </row>
    <row r="392" spans="1:31" ht="12.75" customHeight="1">
      <c r="A392" s="2"/>
      <c r="B392" s="2"/>
      <c r="C392" s="3"/>
      <c r="D392" s="3"/>
      <c r="E392" s="3"/>
      <c r="F392" s="3"/>
      <c r="G392" s="3"/>
      <c r="H392" s="4"/>
      <c r="I392" s="4"/>
      <c r="J392" s="4"/>
      <c r="K392" s="4"/>
      <c r="L392" s="4"/>
      <c r="M392" s="2"/>
      <c r="N392" s="2"/>
      <c r="O392" s="2"/>
      <c r="P392" s="2"/>
      <c r="Q392" s="2"/>
      <c r="R392" s="2"/>
      <c r="S392" s="2"/>
      <c r="T392" s="2"/>
      <c r="U392" s="2"/>
      <c r="V392" s="2"/>
      <c r="W392" s="2"/>
      <c r="X392" s="2"/>
      <c r="Y392" s="2"/>
      <c r="Z392" s="2"/>
      <c r="AA392" s="2"/>
      <c r="AB392" s="2"/>
      <c r="AC392" s="2"/>
      <c r="AD392" s="2"/>
      <c r="AE392" s="2"/>
    </row>
    <row r="393" spans="1:31" ht="12.75" customHeight="1">
      <c r="A393" s="2"/>
      <c r="B393" s="2"/>
      <c r="C393" s="3"/>
      <c r="D393" s="3"/>
      <c r="E393" s="3"/>
      <c r="F393" s="3"/>
      <c r="G393" s="3"/>
      <c r="H393" s="4"/>
      <c r="I393" s="4"/>
      <c r="J393" s="4"/>
      <c r="K393" s="4"/>
      <c r="L393" s="4"/>
      <c r="M393" s="2"/>
      <c r="N393" s="2"/>
      <c r="O393" s="2"/>
      <c r="P393" s="2"/>
      <c r="Q393" s="2"/>
      <c r="R393" s="2"/>
      <c r="S393" s="2"/>
      <c r="T393" s="2"/>
      <c r="U393" s="2"/>
      <c r="V393" s="2"/>
      <c r="W393" s="2"/>
      <c r="X393" s="2"/>
      <c r="Y393" s="2"/>
      <c r="Z393" s="2"/>
      <c r="AA393" s="2"/>
      <c r="AB393" s="2"/>
      <c r="AC393" s="2"/>
      <c r="AD393" s="2"/>
      <c r="AE393" s="2"/>
    </row>
    <row r="394" spans="1:31" ht="12.75" customHeight="1">
      <c r="A394" s="2"/>
      <c r="B394" s="2"/>
      <c r="C394" s="3"/>
      <c r="D394" s="3"/>
      <c r="E394" s="3"/>
      <c r="F394" s="3"/>
      <c r="G394" s="3"/>
      <c r="H394" s="4"/>
      <c r="I394" s="4"/>
      <c r="J394" s="4"/>
      <c r="K394" s="4"/>
      <c r="L394" s="4"/>
      <c r="M394" s="2"/>
      <c r="N394" s="2"/>
      <c r="O394" s="2"/>
      <c r="P394" s="2"/>
      <c r="Q394" s="2"/>
      <c r="R394" s="2"/>
      <c r="S394" s="2"/>
      <c r="T394" s="2"/>
      <c r="U394" s="2"/>
      <c r="V394" s="2"/>
      <c r="W394" s="2"/>
      <c r="X394" s="2"/>
      <c r="Y394" s="2"/>
      <c r="Z394" s="2"/>
      <c r="AA394" s="2"/>
      <c r="AB394" s="2"/>
      <c r="AC394" s="2"/>
      <c r="AD394" s="2"/>
      <c r="AE394" s="2"/>
    </row>
    <row r="395" spans="1:31" ht="12.75" customHeight="1">
      <c r="A395" s="2"/>
      <c r="B395" s="2"/>
      <c r="C395" s="3"/>
      <c r="D395" s="3"/>
      <c r="E395" s="3"/>
      <c r="F395" s="3"/>
      <c r="G395" s="3"/>
      <c r="H395" s="4"/>
      <c r="I395" s="4"/>
      <c r="J395" s="4"/>
      <c r="K395" s="4"/>
      <c r="L395" s="4"/>
      <c r="M395" s="2"/>
      <c r="N395" s="2"/>
      <c r="O395" s="2"/>
      <c r="P395" s="2"/>
      <c r="Q395" s="2"/>
      <c r="R395" s="2"/>
      <c r="S395" s="2"/>
      <c r="T395" s="2"/>
      <c r="U395" s="2"/>
      <c r="V395" s="2"/>
      <c r="W395" s="2"/>
      <c r="X395" s="2"/>
      <c r="Y395" s="2"/>
      <c r="Z395" s="2"/>
      <c r="AA395" s="2"/>
      <c r="AB395" s="2"/>
      <c r="AC395" s="2"/>
      <c r="AD395" s="2"/>
      <c r="AE395" s="2"/>
    </row>
    <row r="396" spans="1:31" ht="12.75" customHeight="1">
      <c r="A396" s="2"/>
      <c r="B396" s="2"/>
      <c r="C396" s="3"/>
      <c r="D396" s="3"/>
      <c r="E396" s="3"/>
      <c r="F396" s="3"/>
      <c r="G396" s="3"/>
      <c r="H396" s="4"/>
      <c r="I396" s="4"/>
      <c r="J396" s="4"/>
      <c r="K396" s="4"/>
      <c r="L396" s="4"/>
      <c r="M396" s="2"/>
      <c r="N396" s="2"/>
      <c r="O396" s="2"/>
      <c r="P396" s="2"/>
      <c r="Q396" s="2"/>
      <c r="R396" s="2"/>
      <c r="S396" s="2"/>
      <c r="T396" s="2"/>
      <c r="U396" s="2"/>
      <c r="V396" s="2"/>
      <c r="W396" s="2"/>
      <c r="X396" s="2"/>
      <c r="Y396" s="2"/>
      <c r="Z396" s="2"/>
      <c r="AA396" s="2"/>
      <c r="AB396" s="2"/>
      <c r="AC396" s="2"/>
      <c r="AD396" s="2"/>
      <c r="AE396" s="2"/>
    </row>
    <row r="397" spans="1:31" ht="12.75" customHeight="1">
      <c r="A397" s="2"/>
      <c r="B397" s="2"/>
      <c r="C397" s="3"/>
      <c r="D397" s="3"/>
      <c r="E397" s="3"/>
      <c r="F397" s="3"/>
      <c r="G397" s="3"/>
      <c r="H397" s="4"/>
      <c r="I397" s="4"/>
      <c r="J397" s="4"/>
      <c r="K397" s="4"/>
      <c r="L397" s="4"/>
      <c r="M397" s="2"/>
      <c r="N397" s="2"/>
      <c r="O397" s="2"/>
      <c r="P397" s="2"/>
      <c r="Q397" s="2"/>
      <c r="R397" s="2"/>
      <c r="S397" s="2"/>
      <c r="T397" s="2"/>
      <c r="U397" s="2"/>
      <c r="V397" s="2"/>
      <c r="W397" s="2"/>
      <c r="X397" s="2"/>
      <c r="Y397" s="2"/>
      <c r="Z397" s="2"/>
      <c r="AA397" s="2"/>
      <c r="AB397" s="2"/>
      <c r="AC397" s="2"/>
      <c r="AD397" s="2"/>
      <c r="AE397" s="2"/>
    </row>
    <row r="398" spans="1:31" ht="12.75" customHeight="1">
      <c r="A398" s="2"/>
      <c r="B398" s="2"/>
      <c r="C398" s="3"/>
      <c r="D398" s="3"/>
      <c r="E398" s="3"/>
      <c r="F398" s="3"/>
      <c r="G398" s="3"/>
      <c r="H398" s="4"/>
      <c r="I398" s="4"/>
      <c r="J398" s="4"/>
      <c r="K398" s="4"/>
      <c r="L398" s="4"/>
      <c r="M398" s="2"/>
      <c r="N398" s="2"/>
      <c r="O398" s="2"/>
      <c r="P398" s="2"/>
      <c r="Q398" s="2"/>
      <c r="R398" s="2"/>
      <c r="S398" s="2"/>
      <c r="T398" s="2"/>
      <c r="U398" s="2"/>
      <c r="V398" s="2"/>
      <c r="W398" s="2"/>
      <c r="X398" s="2"/>
      <c r="Y398" s="2"/>
      <c r="Z398" s="2"/>
      <c r="AA398" s="2"/>
      <c r="AB398" s="2"/>
      <c r="AC398" s="2"/>
      <c r="AD398" s="2"/>
      <c r="AE398" s="2"/>
    </row>
    <row r="399" spans="1:31" ht="12.75" customHeight="1">
      <c r="A399" s="2"/>
      <c r="B399" s="2"/>
      <c r="C399" s="3"/>
      <c r="D399" s="3"/>
      <c r="E399" s="3"/>
      <c r="F399" s="3"/>
      <c r="G399" s="3"/>
      <c r="H399" s="4"/>
      <c r="I399" s="4"/>
      <c r="J399" s="4"/>
      <c r="K399" s="4"/>
      <c r="L399" s="4"/>
      <c r="M399" s="2"/>
      <c r="N399" s="2"/>
      <c r="O399" s="2"/>
      <c r="P399" s="2"/>
      <c r="Q399" s="2"/>
      <c r="R399" s="2"/>
      <c r="S399" s="2"/>
      <c r="T399" s="2"/>
      <c r="U399" s="2"/>
      <c r="V399" s="2"/>
      <c r="W399" s="2"/>
      <c r="X399" s="2"/>
      <c r="Y399" s="2"/>
      <c r="Z399" s="2"/>
      <c r="AA399" s="2"/>
      <c r="AB399" s="2"/>
      <c r="AC399" s="2"/>
      <c r="AD399" s="2"/>
      <c r="AE399" s="2"/>
    </row>
    <row r="400" spans="1:31" ht="12.75" customHeight="1">
      <c r="A400" s="2"/>
      <c r="B400" s="2"/>
      <c r="C400" s="3"/>
      <c r="D400" s="3"/>
      <c r="E400" s="3"/>
      <c r="F400" s="3"/>
      <c r="G400" s="3"/>
      <c r="H400" s="4"/>
      <c r="I400" s="4"/>
      <c r="J400" s="4"/>
      <c r="K400" s="4"/>
      <c r="L400" s="4"/>
      <c r="M400" s="2"/>
      <c r="N400" s="2"/>
      <c r="O400" s="2"/>
      <c r="P400" s="2"/>
      <c r="Q400" s="2"/>
      <c r="R400" s="2"/>
      <c r="S400" s="2"/>
      <c r="T400" s="2"/>
      <c r="U400" s="2"/>
      <c r="V400" s="2"/>
      <c r="W400" s="2"/>
      <c r="X400" s="2"/>
      <c r="Y400" s="2"/>
      <c r="Z400" s="2"/>
      <c r="AA400" s="2"/>
      <c r="AB400" s="2"/>
      <c r="AC400" s="2"/>
      <c r="AD400" s="2"/>
      <c r="AE400" s="2"/>
    </row>
    <row r="401" spans="1:31" ht="12.75" customHeight="1">
      <c r="A401" s="2"/>
      <c r="B401" s="2"/>
      <c r="C401" s="3"/>
      <c r="D401" s="3"/>
      <c r="E401" s="3"/>
      <c r="F401" s="3"/>
      <c r="G401" s="3"/>
      <c r="H401" s="4"/>
      <c r="I401" s="4"/>
      <c r="J401" s="4"/>
      <c r="K401" s="4"/>
      <c r="L401" s="4"/>
      <c r="M401" s="2"/>
      <c r="N401" s="2"/>
      <c r="O401" s="2"/>
      <c r="P401" s="2"/>
      <c r="Q401" s="2"/>
      <c r="R401" s="2"/>
      <c r="S401" s="2"/>
      <c r="T401" s="2"/>
      <c r="U401" s="2"/>
      <c r="V401" s="2"/>
      <c r="W401" s="2"/>
      <c r="X401" s="2"/>
      <c r="Y401" s="2"/>
      <c r="Z401" s="2"/>
      <c r="AA401" s="2"/>
      <c r="AB401" s="2"/>
      <c r="AC401" s="2"/>
      <c r="AD401" s="2"/>
      <c r="AE401" s="2"/>
    </row>
    <row r="402" spans="1:31" ht="12.75" customHeight="1">
      <c r="A402" s="2"/>
      <c r="B402" s="2"/>
      <c r="C402" s="3"/>
      <c r="D402" s="3"/>
      <c r="E402" s="3"/>
      <c r="F402" s="3"/>
      <c r="G402" s="3"/>
      <c r="H402" s="4"/>
      <c r="I402" s="4"/>
      <c r="J402" s="4"/>
      <c r="K402" s="4"/>
      <c r="L402" s="4"/>
      <c r="M402" s="2"/>
      <c r="N402" s="2"/>
      <c r="O402" s="2"/>
      <c r="P402" s="2"/>
      <c r="Q402" s="2"/>
      <c r="R402" s="2"/>
      <c r="S402" s="2"/>
      <c r="T402" s="2"/>
      <c r="U402" s="2"/>
      <c r="V402" s="2"/>
      <c r="W402" s="2"/>
      <c r="X402" s="2"/>
      <c r="Y402" s="2"/>
      <c r="Z402" s="2"/>
      <c r="AA402" s="2"/>
      <c r="AB402" s="2"/>
      <c r="AC402" s="2"/>
      <c r="AD402" s="2"/>
      <c r="AE402" s="2"/>
    </row>
    <row r="403" spans="1:31" ht="12.75" customHeight="1">
      <c r="A403" s="2"/>
      <c r="B403" s="2"/>
      <c r="C403" s="3"/>
      <c r="D403" s="3"/>
      <c r="E403" s="3"/>
      <c r="F403" s="3"/>
      <c r="G403" s="3"/>
      <c r="H403" s="4"/>
      <c r="I403" s="4"/>
      <c r="J403" s="4"/>
      <c r="K403" s="4"/>
      <c r="L403" s="4"/>
      <c r="M403" s="2"/>
      <c r="N403" s="2"/>
      <c r="O403" s="2"/>
      <c r="P403" s="2"/>
      <c r="Q403" s="2"/>
      <c r="R403" s="2"/>
      <c r="S403" s="2"/>
      <c r="T403" s="2"/>
      <c r="U403" s="2"/>
      <c r="V403" s="2"/>
      <c r="W403" s="2"/>
      <c r="X403" s="2"/>
      <c r="Y403" s="2"/>
      <c r="Z403" s="2"/>
      <c r="AA403" s="2"/>
      <c r="AB403" s="2"/>
      <c r="AC403" s="2"/>
      <c r="AD403" s="2"/>
      <c r="AE403" s="2"/>
    </row>
    <row r="404" spans="1:31" ht="12.75" customHeight="1">
      <c r="A404" s="2"/>
      <c r="B404" s="2"/>
      <c r="C404" s="3"/>
      <c r="D404" s="3"/>
      <c r="E404" s="3"/>
      <c r="F404" s="3"/>
      <c r="G404" s="3"/>
      <c r="H404" s="4"/>
      <c r="I404" s="4"/>
      <c r="J404" s="4"/>
      <c r="K404" s="4"/>
      <c r="L404" s="4"/>
      <c r="M404" s="2"/>
      <c r="N404" s="2"/>
      <c r="O404" s="2"/>
      <c r="P404" s="2"/>
      <c r="Q404" s="2"/>
      <c r="R404" s="2"/>
      <c r="S404" s="2"/>
      <c r="T404" s="2"/>
      <c r="U404" s="2"/>
      <c r="V404" s="2"/>
      <c r="W404" s="2"/>
      <c r="X404" s="2"/>
      <c r="Y404" s="2"/>
      <c r="Z404" s="2"/>
      <c r="AA404" s="2"/>
      <c r="AB404" s="2"/>
      <c r="AC404" s="2"/>
      <c r="AD404" s="2"/>
      <c r="AE404" s="2"/>
    </row>
    <row r="405" spans="1:31" ht="12.75" customHeight="1">
      <c r="A405" s="2"/>
      <c r="B405" s="2"/>
      <c r="C405" s="3"/>
      <c r="D405" s="3"/>
      <c r="E405" s="3"/>
      <c r="F405" s="3"/>
      <c r="G405" s="3"/>
      <c r="H405" s="4"/>
      <c r="I405" s="4"/>
      <c r="J405" s="4"/>
      <c r="K405" s="4"/>
      <c r="L405" s="4"/>
      <c r="M405" s="2"/>
      <c r="N405" s="2"/>
      <c r="O405" s="2"/>
      <c r="P405" s="2"/>
      <c r="Q405" s="2"/>
      <c r="R405" s="2"/>
      <c r="S405" s="2"/>
      <c r="T405" s="2"/>
      <c r="U405" s="2"/>
      <c r="V405" s="2"/>
      <c r="W405" s="2"/>
      <c r="X405" s="2"/>
      <c r="Y405" s="2"/>
      <c r="Z405" s="2"/>
      <c r="AA405" s="2"/>
      <c r="AB405" s="2"/>
      <c r="AC405" s="2"/>
      <c r="AD405" s="2"/>
      <c r="AE405" s="2"/>
    </row>
    <row r="406" spans="1:31" ht="12.75" customHeight="1">
      <c r="A406" s="2"/>
      <c r="B406" s="2"/>
      <c r="C406" s="3"/>
      <c r="D406" s="3"/>
      <c r="E406" s="3"/>
      <c r="F406" s="3"/>
      <c r="G406" s="3"/>
      <c r="H406" s="4"/>
      <c r="I406" s="4"/>
      <c r="J406" s="4"/>
      <c r="K406" s="4"/>
      <c r="L406" s="4"/>
      <c r="M406" s="2"/>
      <c r="N406" s="2"/>
      <c r="O406" s="2"/>
      <c r="P406" s="2"/>
      <c r="Q406" s="2"/>
      <c r="R406" s="2"/>
      <c r="S406" s="2"/>
      <c r="T406" s="2"/>
      <c r="U406" s="2"/>
      <c r="V406" s="2"/>
      <c r="W406" s="2"/>
      <c r="X406" s="2"/>
      <c r="Y406" s="2"/>
      <c r="Z406" s="2"/>
      <c r="AA406" s="2"/>
      <c r="AB406" s="2"/>
      <c r="AC406" s="2"/>
      <c r="AD406" s="2"/>
      <c r="AE406" s="2"/>
    </row>
    <row r="407" spans="1:31" ht="12.75" customHeight="1">
      <c r="A407" s="2"/>
      <c r="B407" s="2"/>
      <c r="C407" s="3"/>
      <c r="D407" s="3"/>
      <c r="E407" s="3"/>
      <c r="F407" s="3"/>
      <c r="G407" s="3"/>
      <c r="H407" s="4"/>
      <c r="I407" s="4"/>
      <c r="J407" s="4"/>
      <c r="K407" s="4"/>
      <c r="L407" s="4"/>
      <c r="M407" s="2"/>
      <c r="N407" s="2"/>
      <c r="O407" s="2"/>
      <c r="P407" s="2"/>
      <c r="Q407" s="2"/>
      <c r="R407" s="2"/>
      <c r="S407" s="2"/>
      <c r="T407" s="2"/>
      <c r="U407" s="2"/>
      <c r="V407" s="2"/>
      <c r="W407" s="2"/>
      <c r="X407" s="2"/>
      <c r="Y407" s="2"/>
      <c r="Z407" s="2"/>
      <c r="AA407" s="2"/>
      <c r="AB407" s="2"/>
      <c r="AC407" s="2"/>
      <c r="AD407" s="2"/>
      <c r="AE407" s="2"/>
    </row>
    <row r="408" spans="1:31" ht="12.75" customHeight="1">
      <c r="A408" s="2"/>
      <c r="B408" s="2"/>
      <c r="C408" s="3"/>
      <c r="D408" s="3"/>
      <c r="E408" s="3"/>
      <c r="F408" s="3"/>
      <c r="G408" s="3"/>
      <c r="H408" s="4"/>
      <c r="I408" s="4"/>
      <c r="J408" s="4"/>
      <c r="K408" s="4"/>
      <c r="L408" s="4"/>
      <c r="M408" s="2"/>
      <c r="N408" s="2"/>
      <c r="O408" s="2"/>
      <c r="P408" s="2"/>
      <c r="Q408" s="2"/>
      <c r="R408" s="2"/>
      <c r="S408" s="2"/>
      <c r="T408" s="2"/>
      <c r="U408" s="2"/>
      <c r="V408" s="2"/>
      <c r="W408" s="2"/>
      <c r="X408" s="2"/>
      <c r="Y408" s="2"/>
      <c r="Z408" s="2"/>
      <c r="AA408" s="2"/>
      <c r="AB408" s="2"/>
      <c r="AC408" s="2"/>
      <c r="AD408" s="2"/>
      <c r="AE408" s="2"/>
    </row>
    <row r="409" spans="1:31" ht="12.75" customHeight="1">
      <c r="A409" s="2"/>
      <c r="B409" s="2"/>
      <c r="C409" s="3"/>
      <c r="D409" s="3"/>
      <c r="E409" s="3"/>
      <c r="F409" s="3"/>
      <c r="G409" s="3"/>
      <c r="H409" s="4"/>
      <c r="I409" s="4"/>
      <c r="J409" s="4"/>
      <c r="K409" s="4"/>
      <c r="L409" s="4"/>
      <c r="M409" s="2"/>
      <c r="N409" s="2"/>
      <c r="O409" s="2"/>
      <c r="P409" s="2"/>
      <c r="Q409" s="2"/>
      <c r="R409" s="2"/>
      <c r="S409" s="2"/>
      <c r="T409" s="2"/>
      <c r="U409" s="2"/>
      <c r="V409" s="2"/>
      <c r="W409" s="2"/>
      <c r="X409" s="2"/>
      <c r="Y409" s="2"/>
      <c r="Z409" s="2"/>
      <c r="AA409" s="2"/>
      <c r="AB409" s="2"/>
      <c r="AC409" s="2"/>
      <c r="AD409" s="2"/>
      <c r="AE409" s="2"/>
    </row>
    <row r="410" spans="1:31" ht="12.75" customHeight="1">
      <c r="A410" s="2"/>
      <c r="B410" s="2"/>
      <c r="C410" s="3"/>
      <c r="D410" s="3"/>
      <c r="E410" s="3"/>
      <c r="F410" s="3"/>
      <c r="G410" s="3"/>
      <c r="H410" s="4"/>
      <c r="I410" s="4"/>
      <c r="J410" s="4"/>
      <c r="K410" s="4"/>
      <c r="L410" s="4"/>
      <c r="M410" s="2"/>
      <c r="N410" s="2"/>
      <c r="O410" s="2"/>
      <c r="P410" s="2"/>
      <c r="Q410" s="2"/>
      <c r="R410" s="2"/>
      <c r="S410" s="2"/>
      <c r="T410" s="2"/>
      <c r="U410" s="2"/>
      <c r="V410" s="2"/>
      <c r="W410" s="2"/>
      <c r="X410" s="2"/>
      <c r="Y410" s="2"/>
      <c r="Z410" s="2"/>
      <c r="AA410" s="2"/>
      <c r="AB410" s="2"/>
      <c r="AC410" s="2"/>
      <c r="AD410" s="2"/>
      <c r="AE410" s="2"/>
    </row>
    <row r="411" spans="1:31" ht="12.75" customHeight="1">
      <c r="A411" s="2"/>
      <c r="B411" s="2"/>
      <c r="C411" s="3"/>
      <c r="D411" s="3"/>
      <c r="E411" s="3"/>
      <c r="F411" s="3"/>
      <c r="G411" s="3"/>
      <c r="H411" s="4"/>
      <c r="I411" s="4"/>
      <c r="J411" s="4"/>
      <c r="K411" s="4"/>
      <c r="L411" s="4"/>
      <c r="M411" s="2"/>
      <c r="N411" s="2"/>
      <c r="O411" s="2"/>
      <c r="P411" s="2"/>
      <c r="Q411" s="2"/>
      <c r="R411" s="2"/>
      <c r="S411" s="2"/>
      <c r="T411" s="2"/>
      <c r="U411" s="2"/>
      <c r="V411" s="2"/>
      <c r="W411" s="2"/>
      <c r="X411" s="2"/>
      <c r="Y411" s="2"/>
      <c r="Z411" s="2"/>
      <c r="AA411" s="2"/>
      <c r="AB411" s="2"/>
      <c r="AC411" s="2"/>
      <c r="AD411" s="2"/>
      <c r="AE411" s="2"/>
    </row>
    <row r="412" spans="1:31" ht="12.75" customHeight="1">
      <c r="A412" s="2"/>
      <c r="B412" s="2"/>
      <c r="C412" s="3"/>
      <c r="D412" s="3"/>
      <c r="E412" s="3"/>
      <c r="F412" s="3"/>
      <c r="G412" s="3"/>
      <c r="H412" s="4"/>
      <c r="I412" s="4"/>
      <c r="J412" s="4"/>
      <c r="K412" s="4"/>
      <c r="L412" s="4"/>
      <c r="M412" s="2"/>
      <c r="N412" s="2"/>
      <c r="O412" s="2"/>
      <c r="P412" s="2"/>
      <c r="Q412" s="2"/>
      <c r="R412" s="2"/>
      <c r="S412" s="2"/>
      <c r="T412" s="2"/>
      <c r="U412" s="2"/>
      <c r="V412" s="2"/>
      <c r="W412" s="2"/>
      <c r="X412" s="2"/>
      <c r="Y412" s="2"/>
      <c r="Z412" s="2"/>
      <c r="AA412" s="2"/>
      <c r="AB412" s="2"/>
      <c r="AC412" s="2"/>
      <c r="AD412" s="2"/>
      <c r="AE412" s="2"/>
    </row>
    <row r="413" spans="1:31" ht="12.75" customHeight="1">
      <c r="A413" s="2"/>
      <c r="B413" s="2"/>
      <c r="C413" s="3"/>
      <c r="D413" s="3"/>
      <c r="E413" s="3"/>
      <c r="F413" s="3"/>
      <c r="G413" s="3"/>
      <c r="H413" s="4"/>
      <c r="I413" s="4"/>
      <c r="J413" s="4"/>
      <c r="K413" s="4"/>
      <c r="L413" s="4"/>
      <c r="M413" s="2"/>
      <c r="N413" s="2"/>
      <c r="O413" s="2"/>
      <c r="P413" s="2"/>
      <c r="Q413" s="2"/>
      <c r="R413" s="2"/>
      <c r="S413" s="2"/>
      <c r="T413" s="2"/>
      <c r="U413" s="2"/>
      <c r="V413" s="2"/>
      <c r="W413" s="2"/>
      <c r="X413" s="2"/>
      <c r="Y413" s="2"/>
      <c r="Z413" s="2"/>
      <c r="AA413" s="2"/>
      <c r="AB413" s="2"/>
      <c r="AC413" s="2"/>
      <c r="AD413" s="2"/>
      <c r="AE413" s="2"/>
    </row>
    <row r="414" spans="1:31" ht="12.75" customHeight="1">
      <c r="A414" s="2"/>
      <c r="B414" s="2"/>
      <c r="C414" s="3"/>
      <c r="D414" s="3"/>
      <c r="E414" s="3"/>
      <c r="F414" s="3"/>
      <c r="G414" s="3"/>
      <c r="H414" s="4"/>
      <c r="I414" s="4"/>
      <c r="J414" s="4"/>
      <c r="K414" s="4"/>
      <c r="L414" s="4"/>
      <c r="M414" s="2"/>
      <c r="N414" s="2"/>
      <c r="O414" s="2"/>
      <c r="P414" s="2"/>
      <c r="Q414" s="2"/>
      <c r="R414" s="2"/>
      <c r="S414" s="2"/>
      <c r="T414" s="2"/>
      <c r="U414" s="2"/>
      <c r="V414" s="2"/>
      <c r="W414" s="2"/>
      <c r="X414" s="2"/>
      <c r="Y414" s="2"/>
      <c r="Z414" s="2"/>
      <c r="AA414" s="2"/>
      <c r="AB414" s="2"/>
      <c r="AC414" s="2"/>
      <c r="AD414" s="2"/>
      <c r="AE414" s="2"/>
    </row>
    <row r="415" spans="1:31" ht="12.75" customHeight="1">
      <c r="A415" s="2"/>
      <c r="B415" s="2"/>
      <c r="C415" s="3"/>
      <c r="D415" s="3"/>
      <c r="E415" s="3"/>
      <c r="F415" s="3"/>
      <c r="G415" s="3"/>
      <c r="H415" s="4"/>
      <c r="I415" s="4"/>
      <c r="J415" s="4"/>
      <c r="K415" s="4"/>
      <c r="L415" s="4"/>
      <c r="M415" s="2"/>
      <c r="N415" s="2"/>
      <c r="O415" s="2"/>
      <c r="P415" s="2"/>
      <c r="Q415" s="2"/>
      <c r="R415" s="2"/>
      <c r="S415" s="2"/>
      <c r="T415" s="2"/>
      <c r="U415" s="2"/>
      <c r="V415" s="2"/>
      <c r="W415" s="2"/>
      <c r="X415" s="2"/>
      <c r="Y415" s="2"/>
      <c r="Z415" s="2"/>
      <c r="AA415" s="2"/>
      <c r="AB415" s="2"/>
      <c r="AC415" s="2"/>
      <c r="AD415" s="2"/>
      <c r="AE415" s="2"/>
    </row>
    <row r="416" spans="1:31" ht="12.75" customHeight="1">
      <c r="A416" s="2"/>
      <c r="B416" s="2"/>
      <c r="C416" s="3"/>
      <c r="D416" s="3"/>
      <c r="E416" s="3"/>
      <c r="F416" s="3"/>
      <c r="G416" s="3"/>
      <c r="H416" s="4"/>
      <c r="I416" s="4"/>
      <c r="J416" s="4"/>
      <c r="K416" s="4"/>
      <c r="L416" s="4"/>
      <c r="M416" s="2"/>
      <c r="N416" s="2"/>
      <c r="O416" s="2"/>
      <c r="P416" s="2"/>
      <c r="Q416" s="2"/>
      <c r="R416" s="2"/>
      <c r="S416" s="2"/>
      <c r="T416" s="2"/>
      <c r="U416" s="2"/>
      <c r="V416" s="2"/>
      <c r="W416" s="2"/>
      <c r="X416" s="2"/>
      <c r="Y416" s="2"/>
      <c r="Z416" s="2"/>
      <c r="AA416" s="2"/>
      <c r="AB416" s="2"/>
      <c r="AC416" s="2"/>
      <c r="AD416" s="2"/>
      <c r="AE416" s="2"/>
    </row>
    <row r="417" spans="1:31" ht="12.75" customHeight="1">
      <c r="A417" s="2"/>
      <c r="B417" s="2"/>
      <c r="C417" s="3"/>
      <c r="D417" s="3"/>
      <c r="E417" s="3"/>
      <c r="F417" s="3"/>
      <c r="G417" s="3"/>
      <c r="H417" s="4"/>
      <c r="I417" s="4"/>
      <c r="J417" s="4"/>
      <c r="K417" s="4"/>
      <c r="L417" s="4"/>
      <c r="M417" s="2"/>
      <c r="N417" s="2"/>
      <c r="O417" s="2"/>
      <c r="P417" s="2"/>
      <c r="Q417" s="2"/>
      <c r="R417" s="2"/>
      <c r="S417" s="2"/>
      <c r="T417" s="2"/>
      <c r="U417" s="2"/>
      <c r="V417" s="2"/>
      <c r="W417" s="2"/>
      <c r="X417" s="2"/>
      <c r="Y417" s="2"/>
      <c r="Z417" s="2"/>
      <c r="AA417" s="2"/>
      <c r="AB417" s="2"/>
      <c r="AC417" s="2"/>
      <c r="AD417" s="2"/>
      <c r="AE417" s="2"/>
    </row>
    <row r="418" spans="1:31" ht="12.75" customHeight="1">
      <c r="A418" s="2"/>
      <c r="B418" s="2"/>
      <c r="C418" s="3"/>
      <c r="D418" s="3"/>
      <c r="E418" s="3"/>
      <c r="F418" s="3"/>
      <c r="G418" s="3"/>
      <c r="H418" s="4"/>
      <c r="I418" s="4"/>
      <c r="J418" s="4"/>
      <c r="K418" s="4"/>
      <c r="L418" s="4"/>
      <c r="M418" s="2"/>
      <c r="N418" s="2"/>
      <c r="O418" s="2"/>
      <c r="P418" s="2"/>
      <c r="Q418" s="2"/>
      <c r="R418" s="2"/>
      <c r="S418" s="2"/>
      <c r="T418" s="2"/>
      <c r="U418" s="2"/>
      <c r="V418" s="2"/>
      <c r="W418" s="2"/>
      <c r="X418" s="2"/>
      <c r="Y418" s="2"/>
      <c r="Z418" s="2"/>
      <c r="AA418" s="2"/>
      <c r="AB418" s="2"/>
      <c r="AC418" s="2"/>
      <c r="AD418" s="2"/>
      <c r="AE418" s="2"/>
    </row>
    <row r="419" spans="1:31" ht="12.75" customHeight="1">
      <c r="A419" s="2"/>
      <c r="B419" s="2"/>
      <c r="C419" s="3"/>
      <c r="D419" s="3"/>
      <c r="E419" s="3"/>
      <c r="F419" s="3"/>
      <c r="G419" s="3"/>
      <c r="H419" s="4"/>
      <c r="I419" s="4"/>
      <c r="J419" s="4"/>
      <c r="K419" s="4"/>
      <c r="L419" s="4"/>
      <c r="M419" s="2"/>
      <c r="N419" s="2"/>
      <c r="O419" s="2"/>
      <c r="P419" s="2"/>
      <c r="Q419" s="2"/>
      <c r="R419" s="2"/>
      <c r="S419" s="2"/>
      <c r="T419" s="2"/>
      <c r="U419" s="2"/>
      <c r="V419" s="2"/>
      <c r="W419" s="2"/>
      <c r="X419" s="2"/>
      <c r="Y419" s="2"/>
      <c r="Z419" s="2"/>
      <c r="AA419" s="2"/>
      <c r="AB419" s="2"/>
      <c r="AC419" s="2"/>
      <c r="AD419" s="2"/>
      <c r="AE419" s="2"/>
    </row>
    <row r="420" spans="1:31" ht="12.75" customHeight="1">
      <c r="A420" s="2"/>
      <c r="B420" s="2"/>
      <c r="C420" s="3"/>
      <c r="D420" s="3"/>
      <c r="E420" s="3"/>
      <c r="F420" s="3"/>
      <c r="G420" s="3"/>
      <c r="H420" s="4"/>
      <c r="I420" s="4"/>
      <c r="J420" s="4"/>
      <c r="K420" s="4"/>
      <c r="L420" s="4"/>
      <c r="M420" s="2"/>
      <c r="N420" s="2"/>
      <c r="O420" s="2"/>
      <c r="P420" s="2"/>
      <c r="Q420" s="2"/>
      <c r="R420" s="2"/>
      <c r="S420" s="2"/>
      <c r="T420" s="2"/>
      <c r="U420" s="2"/>
      <c r="V420" s="2"/>
      <c r="W420" s="2"/>
      <c r="X420" s="2"/>
      <c r="Y420" s="2"/>
      <c r="Z420" s="2"/>
      <c r="AA420" s="2"/>
      <c r="AB420" s="2"/>
      <c r="AC420" s="2"/>
      <c r="AD420" s="2"/>
      <c r="AE420" s="2"/>
    </row>
    <row r="421" spans="1:31" ht="12.75" customHeight="1">
      <c r="A421" s="2"/>
      <c r="B421" s="2"/>
      <c r="C421" s="3"/>
      <c r="D421" s="3"/>
      <c r="E421" s="3"/>
      <c r="F421" s="3"/>
      <c r="G421" s="3"/>
      <c r="H421" s="4"/>
      <c r="I421" s="4"/>
      <c r="J421" s="4"/>
      <c r="K421" s="4"/>
      <c r="L421" s="4"/>
      <c r="M421" s="2"/>
      <c r="N421" s="2"/>
      <c r="O421" s="2"/>
      <c r="P421" s="2"/>
      <c r="Q421" s="2"/>
      <c r="R421" s="2"/>
      <c r="S421" s="2"/>
      <c r="T421" s="2"/>
      <c r="U421" s="2"/>
      <c r="V421" s="2"/>
      <c r="W421" s="2"/>
      <c r="X421" s="2"/>
      <c r="Y421" s="2"/>
      <c r="Z421" s="2"/>
      <c r="AA421" s="2"/>
      <c r="AB421" s="2"/>
      <c r="AC421" s="2"/>
      <c r="AD421" s="2"/>
      <c r="AE421" s="2"/>
    </row>
    <row r="422" spans="1:31" ht="12.75" customHeight="1">
      <c r="A422" s="2"/>
      <c r="B422" s="2"/>
      <c r="C422" s="3"/>
      <c r="D422" s="3"/>
      <c r="E422" s="3"/>
      <c r="F422" s="3"/>
      <c r="G422" s="3"/>
      <c r="H422" s="4"/>
      <c r="I422" s="4"/>
      <c r="J422" s="4"/>
      <c r="K422" s="4"/>
      <c r="L422" s="4"/>
      <c r="M422" s="2"/>
      <c r="N422" s="2"/>
      <c r="O422" s="2"/>
      <c r="P422" s="2"/>
      <c r="Q422" s="2"/>
      <c r="R422" s="2"/>
      <c r="S422" s="2"/>
      <c r="T422" s="2"/>
      <c r="U422" s="2"/>
      <c r="V422" s="2"/>
      <c r="W422" s="2"/>
      <c r="X422" s="2"/>
      <c r="Y422" s="2"/>
      <c r="Z422" s="2"/>
      <c r="AA422" s="2"/>
      <c r="AB422" s="2"/>
      <c r="AC422" s="2"/>
      <c r="AD422" s="2"/>
      <c r="AE422" s="2"/>
    </row>
    <row r="423" spans="1:31" ht="12.75" customHeight="1">
      <c r="A423" s="2"/>
      <c r="B423" s="2"/>
      <c r="C423" s="3"/>
      <c r="D423" s="3"/>
      <c r="E423" s="3"/>
      <c r="F423" s="3"/>
      <c r="G423" s="3"/>
      <c r="H423" s="4"/>
      <c r="I423" s="4"/>
      <c r="J423" s="4"/>
      <c r="K423" s="4"/>
      <c r="L423" s="4"/>
      <c r="M423" s="2"/>
      <c r="N423" s="2"/>
      <c r="O423" s="2"/>
      <c r="P423" s="2"/>
      <c r="Q423" s="2"/>
      <c r="R423" s="2"/>
      <c r="S423" s="2"/>
      <c r="T423" s="2"/>
      <c r="U423" s="2"/>
      <c r="V423" s="2"/>
      <c r="W423" s="2"/>
      <c r="X423" s="2"/>
      <c r="Y423" s="2"/>
      <c r="Z423" s="2"/>
      <c r="AA423" s="2"/>
      <c r="AB423" s="2"/>
      <c r="AC423" s="2"/>
      <c r="AD423" s="2"/>
      <c r="AE423" s="2"/>
    </row>
    <row r="424" spans="1:31" ht="12.75" customHeight="1">
      <c r="A424" s="2"/>
      <c r="B424" s="2"/>
      <c r="C424" s="3"/>
      <c r="D424" s="3"/>
      <c r="E424" s="3"/>
      <c r="F424" s="3"/>
      <c r="G424" s="3"/>
      <c r="H424" s="4"/>
      <c r="I424" s="4"/>
      <c r="J424" s="4"/>
      <c r="K424" s="4"/>
      <c r="L424" s="4"/>
      <c r="M424" s="2"/>
      <c r="N424" s="2"/>
      <c r="O424" s="2"/>
      <c r="P424" s="2"/>
      <c r="Q424" s="2"/>
      <c r="R424" s="2"/>
      <c r="S424" s="2"/>
      <c r="T424" s="2"/>
      <c r="U424" s="2"/>
      <c r="V424" s="2"/>
      <c r="W424" s="2"/>
      <c r="X424" s="2"/>
      <c r="Y424" s="2"/>
      <c r="Z424" s="2"/>
      <c r="AA424" s="2"/>
      <c r="AB424" s="2"/>
      <c r="AC424" s="2"/>
      <c r="AD424" s="2"/>
      <c r="AE424" s="2"/>
    </row>
    <row r="425" spans="1:31" ht="12.75" customHeight="1">
      <c r="A425" s="2"/>
      <c r="B425" s="2"/>
      <c r="C425" s="3"/>
      <c r="D425" s="3"/>
      <c r="E425" s="3"/>
      <c r="F425" s="3"/>
      <c r="G425" s="3"/>
      <c r="H425" s="4"/>
      <c r="I425" s="4"/>
      <c r="J425" s="4"/>
      <c r="K425" s="4"/>
      <c r="L425" s="4"/>
      <c r="M425" s="2"/>
      <c r="N425" s="2"/>
      <c r="O425" s="2"/>
      <c r="P425" s="2"/>
      <c r="Q425" s="2"/>
      <c r="R425" s="2"/>
      <c r="S425" s="2"/>
      <c r="T425" s="2"/>
      <c r="U425" s="2"/>
      <c r="V425" s="2"/>
      <c r="W425" s="2"/>
      <c r="X425" s="2"/>
      <c r="Y425" s="2"/>
      <c r="Z425" s="2"/>
      <c r="AA425" s="2"/>
      <c r="AB425" s="2"/>
      <c r="AC425" s="2"/>
      <c r="AD425" s="2"/>
      <c r="AE425" s="2"/>
    </row>
    <row r="426" spans="1:31" ht="12.75" customHeight="1">
      <c r="A426" s="2"/>
      <c r="B426" s="2"/>
      <c r="C426" s="3"/>
      <c r="D426" s="3"/>
      <c r="E426" s="3"/>
      <c r="F426" s="3"/>
      <c r="G426" s="3"/>
      <c r="H426" s="4"/>
      <c r="I426" s="4"/>
      <c r="J426" s="4"/>
      <c r="K426" s="4"/>
      <c r="L426" s="4"/>
      <c r="M426" s="2"/>
      <c r="N426" s="2"/>
      <c r="O426" s="2"/>
      <c r="P426" s="2"/>
      <c r="Q426" s="2"/>
      <c r="R426" s="2"/>
      <c r="S426" s="2"/>
      <c r="T426" s="2"/>
      <c r="U426" s="2"/>
      <c r="V426" s="2"/>
      <c r="W426" s="2"/>
      <c r="X426" s="2"/>
      <c r="Y426" s="2"/>
      <c r="Z426" s="2"/>
      <c r="AA426" s="2"/>
      <c r="AB426" s="2"/>
      <c r="AC426" s="2"/>
      <c r="AD426" s="2"/>
      <c r="AE426" s="2"/>
    </row>
    <row r="427" spans="1:31" ht="12.75" customHeight="1">
      <c r="A427" s="2"/>
      <c r="B427" s="2"/>
      <c r="C427" s="3"/>
      <c r="D427" s="3"/>
      <c r="E427" s="3"/>
      <c r="F427" s="3"/>
      <c r="G427" s="3"/>
      <c r="H427" s="4"/>
      <c r="I427" s="4"/>
      <c r="J427" s="4"/>
      <c r="K427" s="4"/>
      <c r="L427" s="4"/>
      <c r="M427" s="2"/>
      <c r="N427" s="2"/>
      <c r="O427" s="2"/>
      <c r="P427" s="2"/>
      <c r="Q427" s="2"/>
      <c r="R427" s="2"/>
      <c r="S427" s="2"/>
      <c r="T427" s="2"/>
      <c r="U427" s="2"/>
      <c r="V427" s="2"/>
      <c r="W427" s="2"/>
      <c r="X427" s="2"/>
      <c r="Y427" s="2"/>
      <c r="Z427" s="2"/>
      <c r="AA427" s="2"/>
      <c r="AB427" s="2"/>
      <c r="AC427" s="2"/>
      <c r="AD427" s="2"/>
      <c r="AE427" s="2"/>
    </row>
    <row r="428" spans="1:31" ht="12.75" customHeight="1">
      <c r="A428" s="2"/>
      <c r="B428" s="2"/>
      <c r="C428" s="3"/>
      <c r="D428" s="3"/>
      <c r="E428" s="3"/>
      <c r="F428" s="3"/>
      <c r="G428" s="3"/>
      <c r="H428" s="4"/>
      <c r="I428" s="4"/>
      <c r="J428" s="4"/>
      <c r="K428" s="4"/>
      <c r="L428" s="4"/>
      <c r="M428" s="2"/>
      <c r="N428" s="2"/>
      <c r="O428" s="2"/>
      <c r="P428" s="2"/>
      <c r="Q428" s="2"/>
      <c r="R428" s="2"/>
      <c r="S428" s="2"/>
      <c r="T428" s="2"/>
      <c r="U428" s="2"/>
      <c r="V428" s="2"/>
      <c r="W428" s="2"/>
      <c r="X428" s="2"/>
      <c r="Y428" s="2"/>
      <c r="Z428" s="2"/>
      <c r="AA428" s="2"/>
      <c r="AB428" s="2"/>
      <c r="AC428" s="2"/>
      <c r="AD428" s="2"/>
      <c r="AE428" s="2"/>
    </row>
    <row r="429" spans="1:31" ht="12.75" customHeight="1">
      <c r="A429" s="2"/>
      <c r="B429" s="2"/>
      <c r="C429" s="3"/>
      <c r="D429" s="3"/>
      <c r="E429" s="3"/>
      <c r="F429" s="3"/>
      <c r="G429" s="3"/>
      <c r="H429" s="4"/>
      <c r="I429" s="4"/>
      <c r="J429" s="4"/>
      <c r="K429" s="4"/>
      <c r="L429" s="4"/>
      <c r="M429" s="2"/>
      <c r="N429" s="2"/>
      <c r="O429" s="2"/>
      <c r="P429" s="2"/>
      <c r="Q429" s="2"/>
      <c r="R429" s="2"/>
      <c r="S429" s="2"/>
      <c r="T429" s="2"/>
      <c r="U429" s="2"/>
      <c r="V429" s="2"/>
      <c r="W429" s="2"/>
      <c r="X429" s="2"/>
      <c r="Y429" s="2"/>
      <c r="Z429" s="2"/>
      <c r="AA429" s="2"/>
      <c r="AB429" s="2"/>
      <c r="AC429" s="2"/>
      <c r="AD429" s="2"/>
      <c r="AE429" s="2"/>
    </row>
    <row r="430" spans="1:31" ht="12.75" customHeight="1">
      <c r="A430" s="2"/>
      <c r="B430" s="2"/>
      <c r="C430" s="3"/>
      <c r="D430" s="3"/>
      <c r="E430" s="3"/>
      <c r="F430" s="3"/>
      <c r="G430" s="3"/>
      <c r="H430" s="4"/>
      <c r="I430" s="4"/>
      <c r="J430" s="4"/>
      <c r="K430" s="4"/>
      <c r="L430" s="4"/>
      <c r="M430" s="2"/>
      <c r="N430" s="2"/>
      <c r="O430" s="2"/>
      <c r="P430" s="2"/>
      <c r="Q430" s="2"/>
      <c r="R430" s="2"/>
      <c r="S430" s="2"/>
      <c r="T430" s="2"/>
      <c r="U430" s="2"/>
      <c r="V430" s="2"/>
      <c r="W430" s="2"/>
      <c r="X430" s="2"/>
      <c r="Y430" s="2"/>
      <c r="Z430" s="2"/>
      <c r="AA430" s="2"/>
      <c r="AB430" s="2"/>
      <c r="AC430" s="2"/>
      <c r="AD430" s="2"/>
      <c r="AE430" s="2"/>
    </row>
    <row r="431" spans="1:31" ht="12.75" customHeight="1">
      <c r="A431" s="2"/>
      <c r="B431" s="2"/>
      <c r="C431" s="3"/>
      <c r="D431" s="3"/>
      <c r="E431" s="3"/>
      <c r="F431" s="3"/>
      <c r="G431" s="3"/>
      <c r="H431" s="4"/>
      <c r="I431" s="4"/>
      <c r="J431" s="4"/>
      <c r="K431" s="4"/>
      <c r="L431" s="4"/>
      <c r="M431" s="2"/>
      <c r="N431" s="2"/>
      <c r="O431" s="2"/>
      <c r="P431" s="2"/>
      <c r="Q431" s="2"/>
      <c r="R431" s="2"/>
      <c r="S431" s="2"/>
      <c r="T431" s="2"/>
      <c r="U431" s="2"/>
      <c r="V431" s="2"/>
      <c r="W431" s="2"/>
      <c r="X431" s="2"/>
      <c r="Y431" s="2"/>
      <c r="Z431" s="2"/>
      <c r="AA431" s="2"/>
      <c r="AB431" s="2"/>
      <c r="AC431" s="2"/>
      <c r="AD431" s="2"/>
      <c r="AE431" s="2"/>
    </row>
    <row r="432" spans="1:31" ht="12.75" customHeight="1">
      <c r="A432" s="2"/>
      <c r="B432" s="2"/>
      <c r="C432" s="3"/>
      <c r="D432" s="3"/>
      <c r="E432" s="3"/>
      <c r="F432" s="3"/>
      <c r="G432" s="3"/>
      <c r="H432" s="4"/>
      <c r="I432" s="4"/>
      <c r="J432" s="4"/>
      <c r="K432" s="4"/>
      <c r="L432" s="4"/>
      <c r="M432" s="2"/>
      <c r="N432" s="2"/>
      <c r="O432" s="2"/>
      <c r="P432" s="2"/>
      <c r="Q432" s="2"/>
      <c r="R432" s="2"/>
      <c r="S432" s="2"/>
      <c r="T432" s="2"/>
      <c r="U432" s="2"/>
      <c r="V432" s="2"/>
      <c r="W432" s="2"/>
      <c r="X432" s="2"/>
      <c r="Y432" s="2"/>
      <c r="Z432" s="2"/>
      <c r="AA432" s="2"/>
      <c r="AB432" s="2"/>
      <c r="AC432" s="2"/>
      <c r="AD432" s="2"/>
      <c r="AE432" s="2"/>
    </row>
    <row r="433" spans="1:31" ht="12.75" customHeight="1">
      <c r="A433" s="2"/>
      <c r="B433" s="2"/>
      <c r="C433" s="3"/>
      <c r="D433" s="3"/>
      <c r="E433" s="3"/>
      <c r="F433" s="3"/>
      <c r="G433" s="3"/>
      <c r="H433" s="4"/>
      <c r="I433" s="4"/>
      <c r="J433" s="4"/>
      <c r="K433" s="4"/>
      <c r="L433" s="4"/>
      <c r="M433" s="2"/>
      <c r="N433" s="2"/>
      <c r="O433" s="2"/>
      <c r="P433" s="2"/>
      <c r="Q433" s="2"/>
      <c r="R433" s="2"/>
      <c r="S433" s="2"/>
      <c r="T433" s="2"/>
      <c r="U433" s="2"/>
      <c r="V433" s="2"/>
      <c r="W433" s="2"/>
      <c r="X433" s="2"/>
      <c r="Y433" s="2"/>
      <c r="Z433" s="2"/>
      <c r="AA433" s="2"/>
      <c r="AB433" s="2"/>
      <c r="AC433" s="2"/>
      <c r="AD433" s="2"/>
      <c r="AE433" s="2"/>
    </row>
    <row r="434" spans="1:31" ht="12.75" customHeight="1">
      <c r="A434" s="2"/>
      <c r="B434" s="2"/>
      <c r="C434" s="3"/>
      <c r="D434" s="3"/>
      <c r="E434" s="3"/>
      <c r="F434" s="3"/>
      <c r="G434" s="3"/>
      <c r="H434" s="4"/>
      <c r="I434" s="4"/>
      <c r="J434" s="4"/>
      <c r="K434" s="4"/>
      <c r="L434" s="4"/>
      <c r="M434" s="2"/>
      <c r="N434" s="2"/>
      <c r="O434" s="2"/>
      <c r="P434" s="2"/>
      <c r="Q434" s="2"/>
      <c r="R434" s="2"/>
      <c r="S434" s="2"/>
      <c r="T434" s="2"/>
      <c r="U434" s="2"/>
      <c r="V434" s="2"/>
      <c r="W434" s="2"/>
      <c r="X434" s="2"/>
      <c r="Y434" s="2"/>
      <c r="Z434" s="2"/>
      <c r="AA434" s="2"/>
      <c r="AB434" s="2"/>
      <c r="AC434" s="2"/>
      <c r="AD434" s="2"/>
      <c r="AE434" s="2"/>
    </row>
    <row r="435" spans="1:31" ht="12.75" customHeight="1">
      <c r="A435" s="2"/>
      <c r="B435" s="2"/>
      <c r="C435" s="3"/>
      <c r="D435" s="3"/>
      <c r="E435" s="3"/>
      <c r="F435" s="3"/>
      <c r="G435" s="3"/>
      <c r="H435" s="4"/>
      <c r="I435" s="4"/>
      <c r="J435" s="4"/>
      <c r="K435" s="4"/>
      <c r="L435" s="4"/>
      <c r="M435" s="2"/>
      <c r="N435" s="2"/>
      <c r="O435" s="2"/>
      <c r="P435" s="2"/>
      <c r="Q435" s="2"/>
      <c r="R435" s="2"/>
      <c r="S435" s="2"/>
      <c r="T435" s="2"/>
      <c r="U435" s="2"/>
      <c r="V435" s="2"/>
      <c r="W435" s="2"/>
      <c r="X435" s="2"/>
      <c r="Y435" s="2"/>
      <c r="Z435" s="2"/>
      <c r="AA435" s="2"/>
      <c r="AB435" s="2"/>
      <c r="AC435" s="2"/>
      <c r="AD435" s="2"/>
      <c r="AE435" s="2"/>
    </row>
    <row r="436" spans="1:31" ht="12.75" customHeight="1">
      <c r="A436" s="2"/>
      <c r="B436" s="2"/>
      <c r="C436" s="3"/>
      <c r="D436" s="3"/>
      <c r="E436" s="3"/>
      <c r="F436" s="3"/>
      <c r="G436" s="3"/>
      <c r="H436" s="4"/>
      <c r="I436" s="4"/>
      <c r="J436" s="4"/>
      <c r="K436" s="4"/>
      <c r="L436" s="4"/>
      <c r="M436" s="2"/>
      <c r="N436" s="2"/>
      <c r="O436" s="2"/>
      <c r="P436" s="2"/>
      <c r="Q436" s="2"/>
      <c r="R436" s="2"/>
      <c r="S436" s="2"/>
      <c r="T436" s="2"/>
      <c r="U436" s="2"/>
      <c r="V436" s="2"/>
      <c r="W436" s="2"/>
      <c r="X436" s="2"/>
      <c r="Y436" s="2"/>
      <c r="Z436" s="2"/>
      <c r="AA436" s="2"/>
      <c r="AB436" s="2"/>
      <c r="AC436" s="2"/>
      <c r="AD436" s="2"/>
      <c r="AE436" s="2"/>
    </row>
    <row r="437" spans="1:31" ht="12.75" customHeight="1">
      <c r="A437" s="2"/>
      <c r="B437" s="2"/>
      <c r="C437" s="3"/>
      <c r="D437" s="3"/>
      <c r="E437" s="3"/>
      <c r="F437" s="3"/>
      <c r="G437" s="3"/>
      <c r="H437" s="4"/>
      <c r="I437" s="4"/>
      <c r="J437" s="4"/>
      <c r="K437" s="4"/>
      <c r="L437" s="4"/>
      <c r="M437" s="2"/>
      <c r="N437" s="2"/>
      <c r="O437" s="2"/>
      <c r="P437" s="2"/>
      <c r="Q437" s="2"/>
      <c r="R437" s="2"/>
      <c r="S437" s="2"/>
      <c r="T437" s="2"/>
      <c r="U437" s="2"/>
      <c r="V437" s="2"/>
      <c r="W437" s="2"/>
      <c r="X437" s="2"/>
      <c r="Y437" s="2"/>
      <c r="Z437" s="2"/>
      <c r="AA437" s="2"/>
      <c r="AB437" s="2"/>
      <c r="AC437" s="2"/>
      <c r="AD437" s="2"/>
      <c r="AE437" s="2"/>
    </row>
    <row r="438" spans="1:31" ht="12.75" customHeight="1">
      <c r="A438" s="2"/>
      <c r="B438" s="2"/>
      <c r="C438" s="3"/>
      <c r="D438" s="3"/>
      <c r="E438" s="3"/>
      <c r="F438" s="3"/>
      <c r="G438" s="3"/>
      <c r="H438" s="4"/>
      <c r="I438" s="4"/>
      <c r="J438" s="4"/>
      <c r="K438" s="4"/>
      <c r="L438" s="4"/>
      <c r="M438" s="2"/>
      <c r="N438" s="2"/>
      <c r="O438" s="2"/>
      <c r="P438" s="2"/>
      <c r="Q438" s="2"/>
      <c r="R438" s="2"/>
      <c r="S438" s="2"/>
      <c r="T438" s="2"/>
      <c r="U438" s="2"/>
      <c r="V438" s="2"/>
      <c r="W438" s="2"/>
      <c r="X438" s="2"/>
      <c r="Y438" s="2"/>
      <c r="Z438" s="2"/>
      <c r="AA438" s="2"/>
      <c r="AB438" s="2"/>
      <c r="AC438" s="2"/>
      <c r="AD438" s="2"/>
      <c r="AE438" s="2"/>
    </row>
    <row r="439" spans="1:31" ht="12.75" customHeight="1">
      <c r="A439" s="2"/>
      <c r="B439" s="2"/>
      <c r="C439" s="3"/>
      <c r="D439" s="3"/>
      <c r="E439" s="3"/>
      <c r="F439" s="3"/>
      <c r="G439" s="3"/>
      <c r="H439" s="4"/>
      <c r="I439" s="4"/>
      <c r="J439" s="4"/>
      <c r="K439" s="4"/>
      <c r="L439" s="4"/>
      <c r="M439" s="2"/>
      <c r="N439" s="2"/>
      <c r="O439" s="2"/>
      <c r="P439" s="2"/>
      <c r="Q439" s="2"/>
      <c r="R439" s="2"/>
      <c r="S439" s="2"/>
      <c r="T439" s="2"/>
      <c r="U439" s="2"/>
      <c r="V439" s="2"/>
      <c r="W439" s="2"/>
      <c r="X439" s="2"/>
      <c r="Y439" s="2"/>
      <c r="Z439" s="2"/>
      <c r="AA439" s="2"/>
      <c r="AB439" s="2"/>
      <c r="AC439" s="2"/>
      <c r="AD439" s="2"/>
      <c r="AE439" s="2"/>
    </row>
    <row r="440" spans="1:31" ht="12.75" customHeight="1">
      <c r="A440" s="2"/>
      <c r="B440" s="2"/>
      <c r="C440" s="3"/>
      <c r="D440" s="3"/>
      <c r="E440" s="3"/>
      <c r="F440" s="3"/>
      <c r="G440" s="3"/>
      <c r="H440" s="4"/>
      <c r="I440" s="4"/>
      <c r="J440" s="4"/>
      <c r="K440" s="4"/>
      <c r="L440" s="4"/>
      <c r="M440" s="2"/>
      <c r="N440" s="2"/>
      <c r="O440" s="2"/>
      <c r="P440" s="2"/>
      <c r="Q440" s="2"/>
      <c r="R440" s="2"/>
      <c r="S440" s="2"/>
      <c r="T440" s="2"/>
      <c r="U440" s="2"/>
      <c r="V440" s="2"/>
      <c r="W440" s="2"/>
      <c r="X440" s="2"/>
      <c r="Y440" s="2"/>
      <c r="Z440" s="2"/>
      <c r="AA440" s="2"/>
      <c r="AB440" s="2"/>
      <c r="AC440" s="2"/>
      <c r="AD440" s="2"/>
      <c r="AE440" s="2"/>
    </row>
    <row r="441" spans="1:31" ht="12.75" customHeight="1">
      <c r="A441" s="2"/>
      <c r="B441" s="2"/>
      <c r="C441" s="3"/>
      <c r="D441" s="3"/>
      <c r="E441" s="3"/>
      <c r="F441" s="3"/>
      <c r="G441" s="3"/>
      <c r="H441" s="4"/>
      <c r="I441" s="4"/>
      <c r="J441" s="4"/>
      <c r="K441" s="4"/>
      <c r="L441" s="4"/>
      <c r="M441" s="2"/>
      <c r="N441" s="2"/>
      <c r="O441" s="2"/>
      <c r="P441" s="2"/>
      <c r="Q441" s="2"/>
      <c r="R441" s="2"/>
      <c r="S441" s="2"/>
      <c r="T441" s="2"/>
      <c r="U441" s="2"/>
      <c r="V441" s="2"/>
      <c r="W441" s="2"/>
      <c r="X441" s="2"/>
      <c r="Y441" s="2"/>
      <c r="Z441" s="2"/>
      <c r="AA441" s="2"/>
      <c r="AB441" s="2"/>
      <c r="AC441" s="2"/>
      <c r="AD441" s="2"/>
      <c r="AE441" s="2"/>
    </row>
    <row r="442" spans="1:31" ht="12.75" customHeight="1">
      <c r="A442" s="2"/>
      <c r="B442" s="2"/>
      <c r="C442" s="3"/>
      <c r="D442" s="3"/>
      <c r="E442" s="3"/>
      <c r="F442" s="3"/>
      <c r="G442" s="3"/>
      <c r="H442" s="4"/>
      <c r="I442" s="4"/>
      <c r="J442" s="4"/>
      <c r="K442" s="4"/>
      <c r="L442" s="4"/>
      <c r="M442" s="2"/>
      <c r="N442" s="2"/>
      <c r="O442" s="2"/>
      <c r="P442" s="2"/>
      <c r="Q442" s="2"/>
      <c r="R442" s="2"/>
      <c r="S442" s="2"/>
      <c r="T442" s="2"/>
      <c r="U442" s="2"/>
      <c r="V442" s="2"/>
      <c r="W442" s="2"/>
      <c r="X442" s="2"/>
      <c r="Y442" s="2"/>
      <c r="Z442" s="2"/>
      <c r="AA442" s="2"/>
      <c r="AB442" s="2"/>
      <c r="AC442" s="2"/>
      <c r="AD442" s="2"/>
      <c r="AE442" s="2"/>
    </row>
    <row r="443" spans="1:31" ht="12.75" customHeight="1">
      <c r="A443" s="2"/>
      <c r="B443" s="2"/>
      <c r="C443" s="3"/>
      <c r="D443" s="3"/>
      <c r="E443" s="3"/>
      <c r="F443" s="3"/>
      <c r="G443" s="3"/>
      <c r="H443" s="4"/>
      <c r="I443" s="4"/>
      <c r="J443" s="4"/>
      <c r="K443" s="4"/>
      <c r="L443" s="4"/>
      <c r="M443" s="2"/>
      <c r="N443" s="2"/>
      <c r="O443" s="2"/>
      <c r="P443" s="2"/>
      <c r="Q443" s="2"/>
      <c r="R443" s="2"/>
      <c r="S443" s="2"/>
      <c r="T443" s="2"/>
      <c r="U443" s="2"/>
      <c r="V443" s="2"/>
      <c r="W443" s="2"/>
      <c r="X443" s="2"/>
      <c r="Y443" s="2"/>
      <c r="Z443" s="2"/>
      <c r="AA443" s="2"/>
      <c r="AB443" s="2"/>
      <c r="AC443" s="2"/>
      <c r="AD443" s="2"/>
      <c r="AE443" s="2"/>
    </row>
    <row r="444" spans="1:31" ht="12.75" customHeight="1">
      <c r="A444" s="2"/>
      <c r="B444" s="2"/>
      <c r="C444" s="3"/>
      <c r="D444" s="3"/>
      <c r="E444" s="3"/>
      <c r="F444" s="3"/>
      <c r="G444" s="3"/>
      <c r="H444" s="4"/>
      <c r="I444" s="4"/>
      <c r="J444" s="4"/>
      <c r="K444" s="4"/>
      <c r="L444" s="4"/>
      <c r="M444" s="2"/>
      <c r="N444" s="2"/>
      <c r="O444" s="2"/>
      <c r="P444" s="2"/>
      <c r="Q444" s="2"/>
      <c r="R444" s="2"/>
      <c r="S444" s="2"/>
      <c r="T444" s="2"/>
      <c r="U444" s="2"/>
      <c r="V444" s="2"/>
      <c r="W444" s="2"/>
      <c r="X444" s="2"/>
      <c r="Y444" s="2"/>
      <c r="Z444" s="2"/>
      <c r="AA444" s="2"/>
      <c r="AB444" s="2"/>
      <c r="AC444" s="2"/>
      <c r="AD444" s="2"/>
      <c r="AE444" s="2"/>
    </row>
    <row r="445" spans="1:31" ht="12.75" customHeight="1">
      <c r="A445" s="2"/>
      <c r="B445" s="2"/>
      <c r="C445" s="3"/>
      <c r="D445" s="3"/>
      <c r="E445" s="3"/>
      <c r="F445" s="3"/>
      <c r="G445" s="3"/>
      <c r="H445" s="4"/>
      <c r="I445" s="4"/>
      <c r="J445" s="4"/>
      <c r="K445" s="4"/>
      <c r="L445" s="4"/>
      <c r="M445" s="2"/>
      <c r="N445" s="2"/>
      <c r="O445" s="2"/>
      <c r="P445" s="2"/>
      <c r="Q445" s="2"/>
      <c r="R445" s="2"/>
      <c r="S445" s="2"/>
      <c r="T445" s="2"/>
      <c r="U445" s="2"/>
      <c r="V445" s="2"/>
      <c r="W445" s="2"/>
      <c r="X445" s="2"/>
      <c r="Y445" s="2"/>
      <c r="Z445" s="2"/>
      <c r="AA445" s="2"/>
      <c r="AB445" s="2"/>
      <c r="AC445" s="2"/>
      <c r="AD445" s="2"/>
      <c r="AE445" s="2"/>
    </row>
    <row r="446" spans="1:31" ht="12.75" customHeight="1">
      <c r="A446" s="2"/>
      <c r="B446" s="2"/>
      <c r="C446" s="3"/>
      <c r="D446" s="3"/>
      <c r="E446" s="3"/>
      <c r="F446" s="3"/>
      <c r="G446" s="3"/>
      <c r="H446" s="4"/>
      <c r="I446" s="4"/>
      <c r="J446" s="4"/>
      <c r="K446" s="4"/>
      <c r="L446" s="4"/>
      <c r="M446" s="2"/>
      <c r="N446" s="2"/>
      <c r="O446" s="2"/>
      <c r="P446" s="2"/>
      <c r="Q446" s="2"/>
      <c r="R446" s="2"/>
      <c r="S446" s="2"/>
      <c r="T446" s="2"/>
      <c r="U446" s="2"/>
      <c r="V446" s="2"/>
      <c r="W446" s="2"/>
      <c r="X446" s="2"/>
      <c r="Y446" s="2"/>
      <c r="Z446" s="2"/>
      <c r="AA446" s="2"/>
      <c r="AB446" s="2"/>
      <c r="AC446" s="2"/>
      <c r="AD446" s="2"/>
      <c r="AE446" s="2"/>
    </row>
    <row r="447" spans="1:31" ht="12.75" customHeight="1">
      <c r="A447" s="2"/>
      <c r="B447" s="2"/>
      <c r="C447" s="3"/>
      <c r="D447" s="3"/>
      <c r="E447" s="3"/>
      <c r="F447" s="3"/>
      <c r="G447" s="3"/>
      <c r="H447" s="4"/>
      <c r="I447" s="4"/>
      <c r="J447" s="4"/>
      <c r="K447" s="4"/>
      <c r="L447" s="4"/>
      <c r="M447" s="2"/>
      <c r="N447" s="2"/>
      <c r="O447" s="2"/>
      <c r="P447" s="2"/>
      <c r="Q447" s="2"/>
      <c r="R447" s="2"/>
      <c r="S447" s="2"/>
      <c r="T447" s="2"/>
      <c r="U447" s="2"/>
      <c r="V447" s="2"/>
      <c r="W447" s="2"/>
      <c r="X447" s="2"/>
      <c r="Y447" s="2"/>
      <c r="Z447" s="2"/>
      <c r="AA447" s="2"/>
      <c r="AB447" s="2"/>
      <c r="AC447" s="2"/>
      <c r="AD447" s="2"/>
      <c r="AE447" s="2"/>
    </row>
    <row r="448" spans="1:31" ht="12.75" customHeight="1">
      <c r="A448" s="2"/>
      <c r="B448" s="2"/>
      <c r="C448" s="3"/>
      <c r="D448" s="3"/>
      <c r="E448" s="3"/>
      <c r="F448" s="3"/>
      <c r="G448" s="3"/>
      <c r="H448" s="4"/>
      <c r="I448" s="4"/>
      <c r="J448" s="4"/>
      <c r="K448" s="4"/>
      <c r="L448" s="4"/>
      <c r="M448" s="2"/>
      <c r="N448" s="2"/>
      <c r="O448" s="2"/>
      <c r="P448" s="2"/>
      <c r="Q448" s="2"/>
      <c r="R448" s="2"/>
      <c r="S448" s="2"/>
      <c r="T448" s="2"/>
      <c r="U448" s="2"/>
      <c r="V448" s="2"/>
      <c r="W448" s="2"/>
      <c r="X448" s="2"/>
      <c r="Y448" s="2"/>
      <c r="Z448" s="2"/>
      <c r="AA448" s="2"/>
      <c r="AB448" s="2"/>
      <c r="AC448" s="2"/>
      <c r="AD448" s="2"/>
      <c r="AE448" s="2"/>
    </row>
    <row r="449" spans="1:31" ht="12.75" customHeight="1">
      <c r="A449" s="2"/>
      <c r="B449" s="2"/>
      <c r="C449" s="3"/>
      <c r="D449" s="3"/>
      <c r="E449" s="3"/>
      <c r="F449" s="3"/>
      <c r="G449" s="3"/>
      <c r="H449" s="4"/>
      <c r="I449" s="4"/>
      <c r="J449" s="4"/>
      <c r="K449" s="4"/>
      <c r="L449" s="4"/>
      <c r="M449" s="2"/>
      <c r="N449" s="2"/>
      <c r="O449" s="2"/>
      <c r="P449" s="2"/>
      <c r="Q449" s="2"/>
      <c r="R449" s="2"/>
      <c r="S449" s="2"/>
      <c r="T449" s="2"/>
      <c r="U449" s="2"/>
      <c r="V449" s="2"/>
      <c r="W449" s="2"/>
      <c r="X449" s="2"/>
      <c r="Y449" s="2"/>
      <c r="Z449" s="2"/>
      <c r="AA449" s="2"/>
      <c r="AB449" s="2"/>
      <c r="AC449" s="2"/>
      <c r="AD449" s="2"/>
      <c r="AE449" s="2"/>
    </row>
    <row r="450" spans="1:31" ht="12.75" customHeight="1">
      <c r="A450" s="2"/>
      <c r="B450" s="2"/>
      <c r="C450" s="3"/>
      <c r="D450" s="3"/>
      <c r="E450" s="3"/>
      <c r="F450" s="3"/>
      <c r="G450" s="3"/>
      <c r="H450" s="4"/>
      <c r="I450" s="4"/>
      <c r="J450" s="4"/>
      <c r="K450" s="4"/>
      <c r="L450" s="4"/>
      <c r="M450" s="2"/>
      <c r="N450" s="2"/>
      <c r="O450" s="2"/>
      <c r="P450" s="2"/>
      <c r="Q450" s="2"/>
      <c r="R450" s="2"/>
      <c r="S450" s="2"/>
      <c r="T450" s="2"/>
      <c r="U450" s="2"/>
      <c r="V450" s="2"/>
      <c r="W450" s="2"/>
      <c r="X450" s="2"/>
      <c r="Y450" s="2"/>
      <c r="Z450" s="2"/>
      <c r="AA450" s="2"/>
      <c r="AB450" s="2"/>
      <c r="AC450" s="2"/>
      <c r="AD450" s="2"/>
      <c r="AE450" s="2"/>
    </row>
    <row r="451" spans="1:31" ht="12.75" customHeight="1">
      <c r="A451" s="2"/>
      <c r="B451" s="2"/>
      <c r="C451" s="3"/>
      <c r="D451" s="3"/>
      <c r="E451" s="3"/>
      <c r="F451" s="3"/>
      <c r="G451" s="3"/>
      <c r="H451" s="4"/>
      <c r="I451" s="4"/>
      <c r="J451" s="4"/>
      <c r="K451" s="4"/>
      <c r="L451" s="4"/>
      <c r="M451" s="2"/>
      <c r="N451" s="2"/>
      <c r="O451" s="2"/>
      <c r="P451" s="2"/>
      <c r="Q451" s="2"/>
      <c r="R451" s="2"/>
      <c r="S451" s="2"/>
      <c r="T451" s="2"/>
      <c r="U451" s="2"/>
      <c r="V451" s="2"/>
      <c r="W451" s="2"/>
      <c r="X451" s="2"/>
      <c r="Y451" s="2"/>
      <c r="Z451" s="2"/>
      <c r="AA451" s="2"/>
      <c r="AB451" s="2"/>
      <c r="AC451" s="2"/>
      <c r="AD451" s="2"/>
      <c r="AE451" s="2"/>
    </row>
    <row r="452" spans="1:31" ht="12.75" customHeight="1">
      <c r="A452" s="2"/>
      <c r="B452" s="2"/>
      <c r="C452" s="3"/>
      <c r="D452" s="3"/>
      <c r="E452" s="3"/>
      <c r="F452" s="3"/>
      <c r="G452" s="3"/>
      <c r="H452" s="4"/>
      <c r="I452" s="4"/>
      <c r="J452" s="4"/>
      <c r="K452" s="4"/>
      <c r="L452" s="4"/>
      <c r="M452" s="2"/>
      <c r="N452" s="2"/>
      <c r="O452" s="2"/>
      <c r="P452" s="2"/>
      <c r="Q452" s="2"/>
      <c r="R452" s="2"/>
      <c r="S452" s="2"/>
      <c r="T452" s="2"/>
      <c r="U452" s="2"/>
      <c r="V452" s="2"/>
      <c r="W452" s="2"/>
      <c r="X452" s="2"/>
      <c r="Y452" s="2"/>
      <c r="Z452" s="2"/>
      <c r="AA452" s="2"/>
      <c r="AB452" s="2"/>
      <c r="AC452" s="2"/>
      <c r="AD452" s="2"/>
      <c r="AE452" s="2"/>
    </row>
    <row r="453" spans="1:31" ht="12.75" customHeight="1">
      <c r="A453" s="2"/>
      <c r="B453" s="2"/>
      <c r="C453" s="3"/>
      <c r="D453" s="3"/>
      <c r="E453" s="3"/>
      <c r="F453" s="3"/>
      <c r="G453" s="3"/>
      <c r="H453" s="4"/>
      <c r="I453" s="4"/>
      <c r="J453" s="4"/>
      <c r="K453" s="4"/>
      <c r="L453" s="4"/>
      <c r="M453" s="2"/>
      <c r="N453" s="2"/>
      <c r="O453" s="2"/>
      <c r="P453" s="2"/>
      <c r="Q453" s="2"/>
      <c r="R453" s="2"/>
      <c r="S453" s="2"/>
      <c r="T453" s="2"/>
      <c r="U453" s="2"/>
      <c r="V453" s="2"/>
      <c r="W453" s="2"/>
      <c r="X453" s="2"/>
      <c r="Y453" s="2"/>
      <c r="Z453" s="2"/>
      <c r="AA453" s="2"/>
      <c r="AB453" s="2"/>
      <c r="AC453" s="2"/>
      <c r="AD453" s="2"/>
      <c r="AE453" s="2"/>
    </row>
    <row r="454" spans="1:31" ht="12.75" customHeight="1">
      <c r="A454" s="2"/>
      <c r="B454" s="2"/>
      <c r="C454" s="3"/>
      <c r="D454" s="3"/>
      <c r="E454" s="3"/>
      <c r="F454" s="3"/>
      <c r="G454" s="3"/>
      <c r="H454" s="4"/>
      <c r="I454" s="4"/>
      <c r="J454" s="4"/>
      <c r="K454" s="4"/>
      <c r="L454" s="4"/>
      <c r="M454" s="2"/>
      <c r="N454" s="2"/>
      <c r="O454" s="2"/>
      <c r="P454" s="2"/>
      <c r="Q454" s="2"/>
      <c r="R454" s="2"/>
      <c r="S454" s="2"/>
      <c r="T454" s="2"/>
      <c r="U454" s="2"/>
      <c r="V454" s="2"/>
      <c r="W454" s="2"/>
      <c r="X454" s="2"/>
      <c r="Y454" s="2"/>
      <c r="Z454" s="2"/>
      <c r="AA454" s="2"/>
      <c r="AB454" s="2"/>
      <c r="AC454" s="2"/>
      <c r="AD454" s="2"/>
      <c r="AE454" s="2"/>
    </row>
    <row r="455" spans="1:31" ht="12.75" customHeight="1">
      <c r="A455" s="2"/>
      <c r="B455" s="2"/>
      <c r="C455" s="3"/>
      <c r="D455" s="3"/>
      <c r="E455" s="3"/>
      <c r="F455" s="3"/>
      <c r="G455" s="3"/>
      <c r="H455" s="4"/>
      <c r="I455" s="4"/>
      <c r="J455" s="4"/>
      <c r="K455" s="4"/>
      <c r="L455" s="4"/>
      <c r="M455" s="2"/>
      <c r="N455" s="2"/>
      <c r="O455" s="2"/>
      <c r="P455" s="2"/>
      <c r="Q455" s="2"/>
      <c r="R455" s="2"/>
      <c r="S455" s="2"/>
      <c r="T455" s="2"/>
      <c r="U455" s="2"/>
      <c r="V455" s="2"/>
      <c r="W455" s="2"/>
      <c r="X455" s="2"/>
      <c r="Y455" s="2"/>
      <c r="Z455" s="2"/>
      <c r="AA455" s="2"/>
      <c r="AB455" s="2"/>
      <c r="AC455" s="2"/>
      <c r="AD455" s="2"/>
      <c r="AE455" s="2"/>
    </row>
    <row r="456" spans="1:31" ht="12.75" customHeight="1">
      <c r="A456" s="2"/>
      <c r="B456" s="2"/>
      <c r="C456" s="3"/>
      <c r="D456" s="3"/>
      <c r="E456" s="3"/>
      <c r="F456" s="3"/>
      <c r="G456" s="3"/>
      <c r="H456" s="4"/>
      <c r="I456" s="4"/>
      <c r="J456" s="4"/>
      <c r="K456" s="4"/>
      <c r="L456" s="4"/>
      <c r="M456" s="2"/>
      <c r="N456" s="2"/>
      <c r="O456" s="2"/>
      <c r="P456" s="2"/>
      <c r="Q456" s="2"/>
      <c r="R456" s="2"/>
      <c r="S456" s="2"/>
      <c r="T456" s="2"/>
      <c r="U456" s="2"/>
      <c r="V456" s="2"/>
      <c r="W456" s="2"/>
      <c r="X456" s="2"/>
      <c r="Y456" s="2"/>
      <c r="Z456" s="2"/>
      <c r="AA456" s="2"/>
      <c r="AB456" s="2"/>
      <c r="AC456" s="2"/>
      <c r="AD456" s="2"/>
      <c r="AE456" s="2"/>
    </row>
    <row r="457" spans="1:31" ht="12.75" customHeight="1">
      <c r="A457" s="2"/>
      <c r="B457" s="2"/>
      <c r="C457" s="3"/>
      <c r="D457" s="3"/>
      <c r="E457" s="3"/>
      <c r="F457" s="3"/>
      <c r="G457" s="3"/>
      <c r="H457" s="4"/>
      <c r="I457" s="4"/>
      <c r="J457" s="4"/>
      <c r="K457" s="4"/>
      <c r="L457" s="4"/>
      <c r="M457" s="2"/>
      <c r="N457" s="2"/>
      <c r="O457" s="2"/>
      <c r="P457" s="2"/>
      <c r="Q457" s="2"/>
      <c r="R457" s="2"/>
      <c r="S457" s="2"/>
      <c r="T457" s="2"/>
      <c r="U457" s="2"/>
      <c r="V457" s="2"/>
      <c r="W457" s="2"/>
      <c r="X457" s="2"/>
      <c r="Y457" s="2"/>
      <c r="Z457" s="2"/>
      <c r="AA457" s="2"/>
      <c r="AB457" s="2"/>
      <c r="AC457" s="2"/>
      <c r="AD457" s="2"/>
      <c r="AE457" s="2"/>
    </row>
    <row r="458" spans="1:31" ht="12.75" customHeight="1">
      <c r="A458" s="2"/>
      <c r="B458" s="2"/>
      <c r="C458" s="3"/>
      <c r="D458" s="3"/>
      <c r="E458" s="3"/>
      <c r="F458" s="3"/>
      <c r="G458" s="3"/>
      <c r="H458" s="4"/>
      <c r="I458" s="4"/>
      <c r="J458" s="4"/>
      <c r="K458" s="4"/>
      <c r="L458" s="4"/>
      <c r="M458" s="2"/>
      <c r="N458" s="2"/>
      <c r="O458" s="2"/>
      <c r="P458" s="2"/>
      <c r="Q458" s="2"/>
      <c r="R458" s="2"/>
      <c r="S458" s="2"/>
      <c r="T458" s="2"/>
      <c r="U458" s="2"/>
      <c r="V458" s="2"/>
      <c r="W458" s="2"/>
      <c r="X458" s="2"/>
      <c r="Y458" s="2"/>
      <c r="Z458" s="2"/>
      <c r="AA458" s="2"/>
      <c r="AB458" s="2"/>
      <c r="AC458" s="2"/>
      <c r="AD458" s="2"/>
      <c r="AE458" s="2"/>
    </row>
    <row r="459" spans="1:31" ht="12.75" customHeight="1">
      <c r="A459" s="2"/>
      <c r="B459" s="2"/>
      <c r="C459" s="3"/>
      <c r="D459" s="3"/>
      <c r="E459" s="3"/>
      <c r="F459" s="3"/>
      <c r="G459" s="3"/>
      <c r="H459" s="4"/>
      <c r="I459" s="4"/>
      <c r="J459" s="4"/>
      <c r="K459" s="4"/>
      <c r="L459" s="4"/>
      <c r="M459" s="2"/>
      <c r="N459" s="2"/>
      <c r="O459" s="2"/>
      <c r="P459" s="2"/>
      <c r="Q459" s="2"/>
      <c r="R459" s="2"/>
      <c r="S459" s="2"/>
      <c r="T459" s="2"/>
      <c r="U459" s="2"/>
      <c r="V459" s="2"/>
      <c r="W459" s="2"/>
      <c r="X459" s="2"/>
      <c r="Y459" s="2"/>
      <c r="Z459" s="2"/>
      <c r="AA459" s="2"/>
      <c r="AB459" s="2"/>
      <c r="AC459" s="2"/>
      <c r="AD459" s="2"/>
      <c r="AE459" s="2"/>
    </row>
    <row r="460" spans="1:31" ht="12.75" customHeight="1">
      <c r="A460" s="2"/>
      <c r="B460" s="2"/>
      <c r="C460" s="3"/>
      <c r="D460" s="3"/>
      <c r="E460" s="3"/>
      <c r="F460" s="3"/>
      <c r="G460" s="3"/>
      <c r="H460" s="4"/>
      <c r="I460" s="4"/>
      <c r="J460" s="4"/>
      <c r="K460" s="4"/>
      <c r="L460" s="4"/>
      <c r="M460" s="2"/>
      <c r="N460" s="2"/>
      <c r="O460" s="2"/>
      <c r="P460" s="2"/>
      <c r="Q460" s="2"/>
      <c r="R460" s="2"/>
      <c r="S460" s="2"/>
      <c r="T460" s="2"/>
      <c r="U460" s="2"/>
      <c r="V460" s="2"/>
      <c r="W460" s="2"/>
      <c r="X460" s="2"/>
      <c r="Y460" s="2"/>
      <c r="Z460" s="2"/>
      <c r="AA460" s="2"/>
      <c r="AB460" s="2"/>
      <c r="AC460" s="2"/>
      <c r="AD460" s="2"/>
      <c r="AE460" s="2"/>
    </row>
    <row r="461" spans="1:31" ht="12.75" customHeight="1">
      <c r="A461" s="2"/>
      <c r="B461" s="2"/>
      <c r="C461" s="3"/>
      <c r="D461" s="3"/>
      <c r="E461" s="3"/>
      <c r="F461" s="3"/>
      <c r="G461" s="3"/>
      <c r="H461" s="4"/>
      <c r="I461" s="4"/>
      <c r="J461" s="4"/>
      <c r="K461" s="4"/>
      <c r="L461" s="4"/>
      <c r="M461" s="2"/>
      <c r="N461" s="2"/>
      <c r="O461" s="2"/>
      <c r="P461" s="2"/>
      <c r="Q461" s="2"/>
      <c r="R461" s="2"/>
      <c r="S461" s="2"/>
      <c r="T461" s="2"/>
      <c r="U461" s="2"/>
      <c r="V461" s="2"/>
      <c r="W461" s="2"/>
      <c r="X461" s="2"/>
      <c r="Y461" s="2"/>
      <c r="Z461" s="2"/>
      <c r="AA461" s="2"/>
      <c r="AB461" s="2"/>
      <c r="AC461" s="2"/>
      <c r="AD461" s="2"/>
      <c r="AE461" s="2"/>
    </row>
    <row r="462" spans="1:31" ht="12.75" customHeight="1">
      <c r="A462" s="2"/>
      <c r="B462" s="2"/>
      <c r="C462" s="3"/>
      <c r="D462" s="3"/>
      <c r="E462" s="3"/>
      <c r="F462" s="3"/>
      <c r="G462" s="3"/>
      <c r="H462" s="4"/>
      <c r="I462" s="4"/>
      <c r="J462" s="4"/>
      <c r="K462" s="4"/>
      <c r="L462" s="4"/>
      <c r="M462" s="2"/>
      <c r="N462" s="2"/>
      <c r="O462" s="2"/>
      <c r="P462" s="2"/>
      <c r="Q462" s="2"/>
      <c r="R462" s="2"/>
      <c r="S462" s="2"/>
      <c r="T462" s="2"/>
      <c r="U462" s="2"/>
      <c r="V462" s="2"/>
      <c r="W462" s="2"/>
      <c r="X462" s="2"/>
      <c r="Y462" s="2"/>
      <c r="Z462" s="2"/>
      <c r="AA462" s="2"/>
      <c r="AB462" s="2"/>
      <c r="AC462" s="2"/>
      <c r="AD462" s="2"/>
      <c r="AE462" s="2"/>
    </row>
    <row r="463" spans="1:31" ht="12.75" customHeight="1">
      <c r="A463" s="2"/>
      <c r="B463" s="2"/>
      <c r="C463" s="3"/>
      <c r="D463" s="3"/>
      <c r="E463" s="3"/>
      <c r="F463" s="3"/>
      <c r="G463" s="3"/>
      <c r="H463" s="4"/>
      <c r="I463" s="4"/>
      <c r="J463" s="4"/>
      <c r="K463" s="4"/>
      <c r="L463" s="4"/>
      <c r="M463" s="2"/>
      <c r="N463" s="2"/>
      <c r="O463" s="2"/>
      <c r="P463" s="2"/>
      <c r="Q463" s="2"/>
      <c r="R463" s="2"/>
      <c r="S463" s="2"/>
      <c r="T463" s="2"/>
      <c r="U463" s="2"/>
      <c r="V463" s="2"/>
      <c r="W463" s="2"/>
      <c r="X463" s="2"/>
      <c r="Y463" s="2"/>
      <c r="Z463" s="2"/>
      <c r="AA463" s="2"/>
      <c r="AB463" s="2"/>
      <c r="AC463" s="2"/>
      <c r="AD463" s="2"/>
      <c r="AE463" s="2"/>
    </row>
    <row r="464" spans="1:31" ht="12.75" customHeight="1">
      <c r="A464" s="2"/>
      <c r="B464" s="2"/>
      <c r="C464" s="3"/>
      <c r="D464" s="3"/>
      <c r="E464" s="3"/>
      <c r="F464" s="3"/>
      <c r="G464" s="3"/>
      <c r="H464" s="4"/>
      <c r="I464" s="4"/>
      <c r="J464" s="4"/>
      <c r="K464" s="4"/>
      <c r="L464" s="4"/>
      <c r="M464" s="2"/>
      <c r="N464" s="2"/>
      <c r="O464" s="2"/>
      <c r="P464" s="2"/>
      <c r="Q464" s="2"/>
      <c r="R464" s="2"/>
      <c r="S464" s="2"/>
      <c r="T464" s="2"/>
      <c r="U464" s="2"/>
      <c r="V464" s="2"/>
      <c r="W464" s="2"/>
      <c r="X464" s="2"/>
      <c r="Y464" s="2"/>
      <c r="Z464" s="2"/>
      <c r="AA464" s="2"/>
      <c r="AB464" s="2"/>
      <c r="AC464" s="2"/>
      <c r="AD464" s="2"/>
      <c r="AE464" s="2"/>
    </row>
    <row r="465" spans="1:31" ht="12.75" customHeight="1">
      <c r="A465" s="2"/>
      <c r="B465" s="2"/>
      <c r="C465" s="3"/>
      <c r="D465" s="3"/>
      <c r="E465" s="3"/>
      <c r="F465" s="3"/>
      <c r="G465" s="3"/>
      <c r="H465" s="4"/>
      <c r="I465" s="4"/>
      <c r="J465" s="4"/>
      <c r="K465" s="4"/>
      <c r="L465" s="4"/>
      <c r="M465" s="2"/>
      <c r="N465" s="2"/>
      <c r="O465" s="2"/>
      <c r="P465" s="2"/>
      <c r="Q465" s="2"/>
      <c r="R465" s="2"/>
      <c r="S465" s="2"/>
      <c r="T465" s="2"/>
      <c r="U465" s="2"/>
      <c r="V465" s="2"/>
      <c r="W465" s="2"/>
      <c r="X465" s="2"/>
      <c r="Y465" s="2"/>
      <c r="Z465" s="2"/>
      <c r="AA465" s="2"/>
      <c r="AB465" s="2"/>
      <c r="AC465" s="2"/>
      <c r="AD465" s="2"/>
      <c r="AE465" s="2"/>
    </row>
    <row r="466" spans="1:31" ht="12.75" customHeight="1">
      <c r="A466" s="2"/>
      <c r="B466" s="2"/>
      <c r="C466" s="3"/>
      <c r="D466" s="3"/>
      <c r="E466" s="3"/>
      <c r="F466" s="3"/>
      <c r="G466" s="3"/>
      <c r="H466" s="4"/>
      <c r="I466" s="4"/>
      <c r="J466" s="4"/>
      <c r="K466" s="4"/>
      <c r="L466" s="4"/>
      <c r="M466" s="2"/>
      <c r="N466" s="2"/>
      <c r="O466" s="2"/>
      <c r="P466" s="2"/>
      <c r="Q466" s="2"/>
      <c r="R466" s="2"/>
      <c r="S466" s="2"/>
      <c r="T466" s="2"/>
      <c r="U466" s="2"/>
      <c r="V466" s="2"/>
      <c r="W466" s="2"/>
      <c r="X466" s="2"/>
      <c r="Y466" s="2"/>
      <c r="Z466" s="2"/>
      <c r="AA466" s="2"/>
      <c r="AB466" s="2"/>
      <c r="AC466" s="2"/>
      <c r="AD466" s="2"/>
      <c r="AE466" s="2"/>
    </row>
    <row r="467" spans="1:31" ht="12.75" customHeight="1">
      <c r="A467" s="2"/>
      <c r="B467" s="2"/>
      <c r="C467" s="3"/>
      <c r="D467" s="3"/>
      <c r="E467" s="3"/>
      <c r="F467" s="3"/>
      <c r="G467" s="3"/>
      <c r="H467" s="4"/>
      <c r="I467" s="4"/>
      <c r="J467" s="4"/>
      <c r="K467" s="4"/>
      <c r="L467" s="4"/>
      <c r="M467" s="2"/>
      <c r="N467" s="2"/>
      <c r="O467" s="2"/>
      <c r="P467" s="2"/>
      <c r="Q467" s="2"/>
      <c r="R467" s="2"/>
      <c r="S467" s="2"/>
      <c r="T467" s="2"/>
      <c r="U467" s="2"/>
      <c r="V467" s="2"/>
      <c r="W467" s="2"/>
      <c r="X467" s="2"/>
      <c r="Y467" s="2"/>
      <c r="Z467" s="2"/>
      <c r="AA467" s="2"/>
      <c r="AB467" s="2"/>
      <c r="AC467" s="2"/>
      <c r="AD467" s="2"/>
      <c r="AE467" s="2"/>
    </row>
    <row r="468" spans="1:31" ht="12.75" customHeight="1">
      <c r="A468" s="2"/>
      <c r="B468" s="2"/>
      <c r="C468" s="3"/>
      <c r="D468" s="3"/>
      <c r="E468" s="3"/>
      <c r="F468" s="3"/>
      <c r="G468" s="3"/>
      <c r="H468" s="4"/>
      <c r="I468" s="4"/>
      <c r="J468" s="4"/>
      <c r="K468" s="4"/>
      <c r="L468" s="4"/>
      <c r="M468" s="2"/>
      <c r="N468" s="2"/>
      <c r="O468" s="2"/>
      <c r="P468" s="2"/>
      <c r="Q468" s="2"/>
      <c r="R468" s="2"/>
      <c r="S468" s="2"/>
      <c r="T468" s="2"/>
      <c r="U468" s="2"/>
      <c r="V468" s="2"/>
      <c r="W468" s="2"/>
      <c r="X468" s="2"/>
      <c r="Y468" s="2"/>
      <c r="Z468" s="2"/>
      <c r="AA468" s="2"/>
      <c r="AB468" s="2"/>
      <c r="AC468" s="2"/>
      <c r="AD468" s="2"/>
      <c r="AE468" s="2"/>
    </row>
    <row r="469" spans="1:31" ht="12.75" customHeight="1">
      <c r="A469" s="2"/>
      <c r="B469" s="2"/>
      <c r="C469" s="3"/>
      <c r="D469" s="3"/>
      <c r="E469" s="3"/>
      <c r="F469" s="3"/>
      <c r="G469" s="3"/>
      <c r="H469" s="4"/>
      <c r="I469" s="4"/>
      <c r="J469" s="4"/>
      <c r="K469" s="4"/>
      <c r="L469" s="4"/>
      <c r="M469" s="2"/>
      <c r="N469" s="2"/>
      <c r="O469" s="2"/>
      <c r="P469" s="2"/>
      <c r="Q469" s="2"/>
      <c r="R469" s="2"/>
      <c r="S469" s="2"/>
      <c r="T469" s="2"/>
      <c r="U469" s="2"/>
      <c r="V469" s="2"/>
      <c r="W469" s="2"/>
      <c r="X469" s="2"/>
      <c r="Y469" s="2"/>
      <c r="Z469" s="2"/>
      <c r="AA469" s="2"/>
      <c r="AB469" s="2"/>
      <c r="AC469" s="2"/>
      <c r="AD469" s="2"/>
      <c r="AE469" s="2"/>
    </row>
    <row r="470" spans="1:31" ht="12.75" customHeight="1">
      <c r="A470" s="2"/>
      <c r="B470" s="2"/>
      <c r="C470" s="3"/>
      <c r="D470" s="3"/>
      <c r="E470" s="3"/>
      <c r="F470" s="3"/>
      <c r="G470" s="3"/>
      <c r="H470" s="4"/>
      <c r="I470" s="4"/>
      <c r="J470" s="4"/>
      <c r="K470" s="4"/>
      <c r="L470" s="4"/>
      <c r="M470" s="2"/>
      <c r="N470" s="2"/>
      <c r="O470" s="2"/>
      <c r="P470" s="2"/>
      <c r="Q470" s="2"/>
      <c r="R470" s="2"/>
      <c r="S470" s="2"/>
      <c r="T470" s="2"/>
      <c r="U470" s="2"/>
      <c r="V470" s="2"/>
      <c r="W470" s="2"/>
      <c r="X470" s="2"/>
      <c r="Y470" s="2"/>
      <c r="Z470" s="2"/>
      <c r="AA470" s="2"/>
      <c r="AB470" s="2"/>
      <c r="AC470" s="2"/>
      <c r="AD470" s="2"/>
      <c r="AE470" s="2"/>
    </row>
    <row r="471" spans="1:31" ht="12.75" customHeight="1">
      <c r="A471" s="2"/>
      <c r="B471" s="2"/>
      <c r="C471" s="3"/>
      <c r="D471" s="3"/>
      <c r="E471" s="3"/>
      <c r="F471" s="3"/>
      <c r="G471" s="3"/>
      <c r="H471" s="4"/>
      <c r="I471" s="4"/>
      <c r="J471" s="4"/>
      <c r="K471" s="4"/>
      <c r="L471" s="4"/>
      <c r="M471" s="2"/>
      <c r="N471" s="2"/>
      <c r="O471" s="2"/>
      <c r="P471" s="2"/>
      <c r="Q471" s="2"/>
      <c r="R471" s="2"/>
      <c r="S471" s="2"/>
      <c r="T471" s="2"/>
      <c r="U471" s="2"/>
      <c r="V471" s="2"/>
      <c r="W471" s="2"/>
      <c r="X471" s="2"/>
      <c r="Y471" s="2"/>
      <c r="Z471" s="2"/>
      <c r="AA471" s="2"/>
      <c r="AB471" s="2"/>
      <c r="AC471" s="2"/>
      <c r="AD471" s="2"/>
      <c r="AE471" s="2"/>
    </row>
    <row r="472" spans="1:31" ht="12.75" customHeight="1">
      <c r="A472" s="2"/>
      <c r="B472" s="2"/>
      <c r="C472" s="3"/>
      <c r="D472" s="3"/>
      <c r="E472" s="3"/>
      <c r="F472" s="3"/>
      <c r="G472" s="3"/>
      <c r="H472" s="4"/>
      <c r="I472" s="4"/>
      <c r="J472" s="4"/>
      <c r="K472" s="4"/>
      <c r="L472" s="4"/>
      <c r="M472" s="2"/>
      <c r="N472" s="2"/>
      <c r="O472" s="2"/>
      <c r="P472" s="2"/>
      <c r="Q472" s="2"/>
      <c r="R472" s="2"/>
      <c r="S472" s="2"/>
      <c r="T472" s="2"/>
      <c r="U472" s="2"/>
      <c r="V472" s="2"/>
      <c r="W472" s="2"/>
      <c r="X472" s="2"/>
      <c r="Y472" s="2"/>
      <c r="Z472" s="2"/>
      <c r="AA472" s="2"/>
      <c r="AB472" s="2"/>
      <c r="AC472" s="2"/>
      <c r="AD472" s="2"/>
      <c r="AE472" s="2"/>
    </row>
    <row r="473" spans="1:31" ht="12.75" customHeight="1">
      <c r="A473" s="2"/>
      <c r="B473" s="2"/>
      <c r="C473" s="3"/>
      <c r="D473" s="3"/>
      <c r="E473" s="3"/>
      <c r="F473" s="3"/>
      <c r="G473" s="3"/>
      <c r="H473" s="4"/>
      <c r="I473" s="4"/>
      <c r="J473" s="4"/>
      <c r="K473" s="4"/>
      <c r="L473" s="4"/>
      <c r="M473" s="2"/>
      <c r="N473" s="2"/>
      <c r="O473" s="2"/>
      <c r="P473" s="2"/>
      <c r="Q473" s="2"/>
      <c r="R473" s="2"/>
      <c r="S473" s="2"/>
      <c r="T473" s="2"/>
      <c r="U473" s="2"/>
      <c r="V473" s="2"/>
      <c r="W473" s="2"/>
      <c r="X473" s="2"/>
      <c r="Y473" s="2"/>
      <c r="Z473" s="2"/>
      <c r="AA473" s="2"/>
      <c r="AB473" s="2"/>
      <c r="AC473" s="2"/>
      <c r="AD473" s="2"/>
      <c r="AE473" s="2"/>
    </row>
    <row r="474" spans="1:31" ht="12.75" customHeight="1">
      <c r="A474" s="2"/>
      <c r="B474" s="2"/>
      <c r="C474" s="3"/>
      <c r="D474" s="3"/>
      <c r="E474" s="3"/>
      <c r="F474" s="3"/>
      <c r="G474" s="3"/>
      <c r="H474" s="4"/>
      <c r="I474" s="4"/>
      <c r="J474" s="4"/>
      <c r="K474" s="4"/>
      <c r="L474" s="4"/>
      <c r="M474" s="2"/>
      <c r="N474" s="2"/>
      <c r="O474" s="2"/>
      <c r="P474" s="2"/>
      <c r="Q474" s="2"/>
      <c r="R474" s="2"/>
      <c r="S474" s="2"/>
      <c r="T474" s="2"/>
      <c r="U474" s="2"/>
      <c r="V474" s="2"/>
      <c r="W474" s="2"/>
      <c r="X474" s="2"/>
      <c r="Y474" s="2"/>
      <c r="Z474" s="2"/>
      <c r="AA474" s="2"/>
      <c r="AB474" s="2"/>
      <c r="AC474" s="2"/>
      <c r="AD474" s="2"/>
      <c r="AE474" s="2"/>
    </row>
    <row r="475" spans="1:31" ht="12.75" customHeight="1">
      <c r="A475" s="2"/>
      <c r="B475" s="2"/>
      <c r="C475" s="3"/>
      <c r="D475" s="3"/>
      <c r="E475" s="3"/>
      <c r="F475" s="3"/>
      <c r="G475" s="3"/>
      <c r="H475" s="4"/>
      <c r="I475" s="4"/>
      <c r="J475" s="4"/>
      <c r="K475" s="4"/>
      <c r="L475" s="4"/>
      <c r="M475" s="2"/>
      <c r="N475" s="2"/>
      <c r="O475" s="2"/>
      <c r="P475" s="2"/>
      <c r="Q475" s="2"/>
      <c r="R475" s="2"/>
      <c r="S475" s="2"/>
      <c r="T475" s="2"/>
      <c r="U475" s="2"/>
      <c r="V475" s="2"/>
      <c r="W475" s="2"/>
      <c r="X475" s="2"/>
      <c r="Y475" s="2"/>
      <c r="Z475" s="2"/>
      <c r="AA475" s="2"/>
      <c r="AB475" s="2"/>
      <c r="AC475" s="2"/>
      <c r="AD475" s="2"/>
      <c r="AE475" s="2"/>
    </row>
    <row r="476" spans="1:31" ht="12.75" customHeight="1">
      <c r="A476" s="2"/>
      <c r="B476" s="2"/>
      <c r="C476" s="3"/>
      <c r="D476" s="3"/>
      <c r="E476" s="3"/>
      <c r="F476" s="3"/>
      <c r="G476" s="3"/>
      <c r="H476" s="4"/>
      <c r="I476" s="4"/>
      <c r="J476" s="4"/>
      <c r="K476" s="4"/>
      <c r="L476" s="4"/>
      <c r="M476" s="2"/>
      <c r="N476" s="2"/>
      <c r="O476" s="2"/>
      <c r="P476" s="2"/>
      <c r="Q476" s="2"/>
      <c r="R476" s="2"/>
      <c r="S476" s="2"/>
      <c r="T476" s="2"/>
      <c r="U476" s="2"/>
      <c r="V476" s="2"/>
      <c r="W476" s="2"/>
      <c r="X476" s="2"/>
      <c r="Y476" s="2"/>
      <c r="Z476" s="2"/>
      <c r="AA476" s="2"/>
      <c r="AB476" s="2"/>
      <c r="AC476" s="2"/>
      <c r="AD476" s="2"/>
      <c r="AE476" s="2"/>
    </row>
    <row r="477" spans="1:31" ht="12.75" customHeight="1">
      <c r="A477" s="2"/>
      <c r="B477" s="2"/>
      <c r="C477" s="3"/>
      <c r="D477" s="3"/>
      <c r="E477" s="3"/>
      <c r="F477" s="3"/>
      <c r="G477" s="3"/>
      <c r="H477" s="4"/>
      <c r="I477" s="4"/>
      <c r="J477" s="4"/>
      <c r="K477" s="4"/>
      <c r="L477" s="4"/>
      <c r="M477" s="2"/>
      <c r="N477" s="2"/>
      <c r="O477" s="2"/>
      <c r="P477" s="2"/>
      <c r="Q477" s="2"/>
      <c r="R477" s="2"/>
      <c r="S477" s="2"/>
      <c r="T477" s="2"/>
      <c r="U477" s="2"/>
      <c r="V477" s="2"/>
      <c r="W477" s="2"/>
      <c r="X477" s="2"/>
      <c r="Y477" s="2"/>
      <c r="Z477" s="2"/>
      <c r="AA477" s="2"/>
      <c r="AB477" s="2"/>
      <c r="AC477" s="2"/>
      <c r="AD477" s="2"/>
      <c r="AE477" s="2"/>
    </row>
    <row r="478" spans="1:31" ht="12.75" customHeight="1">
      <c r="A478" s="2"/>
      <c r="B478" s="2"/>
      <c r="C478" s="3"/>
      <c r="D478" s="3"/>
      <c r="E478" s="3"/>
      <c r="F478" s="3"/>
      <c r="G478" s="3"/>
      <c r="H478" s="4"/>
      <c r="I478" s="4"/>
      <c r="J478" s="4"/>
      <c r="K478" s="4"/>
      <c r="L478" s="4"/>
      <c r="M478" s="2"/>
      <c r="N478" s="2"/>
      <c r="O478" s="2"/>
      <c r="P478" s="2"/>
      <c r="Q478" s="2"/>
      <c r="R478" s="2"/>
      <c r="S478" s="2"/>
      <c r="T478" s="2"/>
      <c r="U478" s="2"/>
      <c r="V478" s="2"/>
      <c r="W478" s="2"/>
      <c r="X478" s="2"/>
      <c r="Y478" s="2"/>
      <c r="Z478" s="2"/>
      <c r="AA478" s="2"/>
      <c r="AB478" s="2"/>
      <c r="AC478" s="2"/>
      <c r="AD478" s="2"/>
      <c r="AE478" s="2"/>
    </row>
    <row r="479" spans="1:31" ht="12.75" customHeight="1">
      <c r="A479" s="2"/>
      <c r="B479" s="2"/>
      <c r="C479" s="3"/>
      <c r="D479" s="3"/>
      <c r="E479" s="3"/>
      <c r="F479" s="3"/>
      <c r="G479" s="3"/>
      <c r="H479" s="4"/>
      <c r="I479" s="4"/>
      <c r="J479" s="4"/>
      <c r="K479" s="4"/>
      <c r="L479" s="4"/>
      <c r="M479" s="2"/>
      <c r="N479" s="2"/>
      <c r="O479" s="2"/>
      <c r="P479" s="2"/>
      <c r="Q479" s="2"/>
      <c r="R479" s="2"/>
      <c r="S479" s="2"/>
      <c r="T479" s="2"/>
      <c r="U479" s="2"/>
      <c r="V479" s="2"/>
      <c r="W479" s="2"/>
      <c r="X479" s="2"/>
      <c r="Y479" s="2"/>
      <c r="Z479" s="2"/>
      <c r="AA479" s="2"/>
      <c r="AB479" s="2"/>
      <c r="AC479" s="2"/>
      <c r="AD479" s="2"/>
      <c r="AE479" s="2"/>
    </row>
    <row r="480" spans="1:31" ht="12.75" customHeight="1">
      <c r="A480" s="2"/>
      <c r="B480" s="2"/>
      <c r="C480" s="3"/>
      <c r="D480" s="3"/>
      <c r="E480" s="3"/>
      <c r="F480" s="3"/>
      <c r="G480" s="3"/>
      <c r="H480" s="4"/>
      <c r="I480" s="4"/>
      <c r="J480" s="4"/>
      <c r="K480" s="4"/>
      <c r="L480" s="4"/>
      <c r="M480" s="2"/>
      <c r="N480" s="2"/>
      <c r="O480" s="2"/>
      <c r="P480" s="2"/>
      <c r="Q480" s="2"/>
      <c r="R480" s="2"/>
      <c r="S480" s="2"/>
      <c r="T480" s="2"/>
      <c r="U480" s="2"/>
      <c r="V480" s="2"/>
      <c r="W480" s="2"/>
      <c r="X480" s="2"/>
      <c r="Y480" s="2"/>
      <c r="Z480" s="2"/>
      <c r="AA480" s="2"/>
      <c r="AB480" s="2"/>
      <c r="AC480" s="2"/>
      <c r="AD480" s="2"/>
      <c r="AE480" s="2"/>
    </row>
    <row r="481" spans="1:31" ht="12.75" customHeight="1">
      <c r="A481" s="2"/>
      <c r="B481" s="2"/>
      <c r="C481" s="3"/>
      <c r="D481" s="3"/>
      <c r="E481" s="3"/>
      <c r="F481" s="3"/>
      <c r="G481" s="3"/>
      <c r="H481" s="4"/>
      <c r="I481" s="4"/>
      <c r="J481" s="4"/>
      <c r="K481" s="4"/>
      <c r="L481" s="4"/>
      <c r="M481" s="2"/>
      <c r="N481" s="2"/>
      <c r="O481" s="2"/>
      <c r="P481" s="2"/>
      <c r="Q481" s="2"/>
      <c r="R481" s="2"/>
      <c r="S481" s="2"/>
      <c r="T481" s="2"/>
      <c r="U481" s="2"/>
      <c r="V481" s="2"/>
      <c r="W481" s="2"/>
      <c r="X481" s="2"/>
      <c r="Y481" s="2"/>
      <c r="Z481" s="2"/>
      <c r="AA481" s="2"/>
      <c r="AB481" s="2"/>
      <c r="AC481" s="2"/>
      <c r="AD481" s="2"/>
      <c r="AE481" s="2"/>
    </row>
    <row r="482" spans="1:31" ht="12.75" customHeight="1">
      <c r="A482" s="2"/>
      <c r="B482" s="2"/>
      <c r="C482" s="3"/>
      <c r="D482" s="3"/>
      <c r="E482" s="3"/>
      <c r="F482" s="3"/>
      <c r="G482" s="3"/>
      <c r="H482" s="4"/>
      <c r="I482" s="4"/>
      <c r="J482" s="4"/>
      <c r="K482" s="4"/>
      <c r="L482" s="4"/>
      <c r="M482" s="2"/>
      <c r="N482" s="2"/>
      <c r="O482" s="2"/>
      <c r="P482" s="2"/>
      <c r="Q482" s="2"/>
      <c r="R482" s="2"/>
      <c r="S482" s="2"/>
      <c r="T482" s="2"/>
      <c r="U482" s="2"/>
      <c r="V482" s="2"/>
      <c r="W482" s="2"/>
      <c r="X482" s="2"/>
      <c r="Y482" s="2"/>
      <c r="Z482" s="2"/>
      <c r="AA482" s="2"/>
      <c r="AB482" s="2"/>
      <c r="AC482" s="2"/>
      <c r="AD482" s="2"/>
      <c r="AE482" s="2"/>
    </row>
    <row r="483" spans="1:31" ht="12.75" customHeight="1">
      <c r="A483" s="2"/>
      <c r="B483" s="2"/>
      <c r="C483" s="3"/>
      <c r="D483" s="3"/>
      <c r="E483" s="3"/>
      <c r="F483" s="3"/>
      <c r="G483" s="3"/>
      <c r="H483" s="4"/>
      <c r="I483" s="4"/>
      <c r="J483" s="4"/>
      <c r="K483" s="4"/>
      <c r="L483" s="4"/>
      <c r="M483" s="2"/>
      <c r="N483" s="2"/>
      <c r="O483" s="2"/>
      <c r="P483" s="2"/>
      <c r="Q483" s="2"/>
      <c r="R483" s="2"/>
      <c r="S483" s="2"/>
      <c r="T483" s="2"/>
      <c r="U483" s="2"/>
      <c r="V483" s="2"/>
      <c r="W483" s="2"/>
      <c r="X483" s="2"/>
      <c r="Y483" s="2"/>
      <c r="Z483" s="2"/>
      <c r="AA483" s="2"/>
      <c r="AB483" s="2"/>
      <c r="AC483" s="2"/>
      <c r="AD483" s="2"/>
      <c r="AE483" s="2"/>
    </row>
    <row r="484" spans="1:31" ht="12.75" customHeight="1">
      <c r="A484" s="2"/>
      <c r="B484" s="2"/>
      <c r="C484" s="3"/>
      <c r="D484" s="3"/>
      <c r="E484" s="3"/>
      <c r="F484" s="3"/>
      <c r="G484" s="3"/>
      <c r="H484" s="4"/>
      <c r="I484" s="4"/>
      <c r="J484" s="4"/>
      <c r="K484" s="4"/>
      <c r="L484" s="4"/>
      <c r="M484" s="2"/>
      <c r="N484" s="2"/>
      <c r="O484" s="2"/>
      <c r="P484" s="2"/>
      <c r="Q484" s="2"/>
      <c r="R484" s="2"/>
      <c r="S484" s="2"/>
      <c r="T484" s="2"/>
      <c r="U484" s="2"/>
      <c r="V484" s="2"/>
      <c r="W484" s="2"/>
      <c r="X484" s="2"/>
      <c r="Y484" s="2"/>
      <c r="Z484" s="2"/>
      <c r="AA484" s="2"/>
      <c r="AB484" s="2"/>
      <c r="AC484" s="2"/>
      <c r="AD484" s="2"/>
      <c r="AE484" s="2"/>
    </row>
    <row r="485" spans="1:31" ht="12.75" customHeight="1">
      <c r="A485" s="2"/>
      <c r="B485" s="2"/>
      <c r="C485" s="3"/>
      <c r="D485" s="3"/>
      <c r="E485" s="3"/>
      <c r="F485" s="3"/>
      <c r="G485" s="3"/>
      <c r="H485" s="4"/>
      <c r="I485" s="4"/>
      <c r="J485" s="4"/>
      <c r="K485" s="4"/>
      <c r="L485" s="4"/>
      <c r="M485" s="2"/>
      <c r="N485" s="2"/>
      <c r="O485" s="2"/>
      <c r="P485" s="2"/>
      <c r="Q485" s="2"/>
      <c r="R485" s="2"/>
      <c r="S485" s="2"/>
      <c r="T485" s="2"/>
      <c r="U485" s="2"/>
      <c r="V485" s="2"/>
      <c r="W485" s="2"/>
      <c r="X485" s="2"/>
      <c r="Y485" s="2"/>
      <c r="Z485" s="2"/>
      <c r="AA485" s="2"/>
      <c r="AB485" s="2"/>
      <c r="AC485" s="2"/>
      <c r="AD485" s="2"/>
      <c r="AE485" s="2"/>
    </row>
    <row r="486" spans="1:31" ht="12.75" customHeight="1">
      <c r="A486" s="2"/>
      <c r="B486" s="2"/>
      <c r="C486" s="3"/>
      <c r="D486" s="3"/>
      <c r="E486" s="3"/>
      <c r="F486" s="3"/>
      <c r="G486" s="3"/>
      <c r="H486" s="4"/>
      <c r="I486" s="4"/>
      <c r="J486" s="4"/>
      <c r="K486" s="4"/>
      <c r="L486" s="4"/>
      <c r="M486" s="2"/>
      <c r="N486" s="2"/>
      <c r="O486" s="2"/>
      <c r="P486" s="2"/>
      <c r="Q486" s="2"/>
      <c r="R486" s="2"/>
      <c r="S486" s="2"/>
      <c r="T486" s="2"/>
      <c r="U486" s="2"/>
      <c r="V486" s="2"/>
      <c r="W486" s="2"/>
      <c r="X486" s="2"/>
      <c r="Y486" s="2"/>
      <c r="Z486" s="2"/>
      <c r="AA486" s="2"/>
      <c r="AB486" s="2"/>
      <c r="AC486" s="2"/>
      <c r="AD486" s="2"/>
      <c r="AE486" s="2"/>
    </row>
    <row r="487" spans="1:31" ht="12.75" customHeight="1">
      <c r="A487" s="2"/>
      <c r="B487" s="2"/>
      <c r="C487" s="3"/>
      <c r="D487" s="3"/>
      <c r="E487" s="3"/>
      <c r="F487" s="3"/>
      <c r="G487" s="3"/>
      <c r="H487" s="4"/>
      <c r="I487" s="4"/>
      <c r="J487" s="4"/>
      <c r="K487" s="4"/>
      <c r="L487" s="4"/>
      <c r="M487" s="2"/>
      <c r="N487" s="2"/>
      <c r="O487" s="2"/>
      <c r="P487" s="2"/>
      <c r="Q487" s="2"/>
      <c r="R487" s="2"/>
      <c r="S487" s="2"/>
      <c r="T487" s="2"/>
      <c r="U487" s="2"/>
      <c r="V487" s="2"/>
      <c r="W487" s="2"/>
      <c r="X487" s="2"/>
      <c r="Y487" s="2"/>
      <c r="Z487" s="2"/>
      <c r="AA487" s="2"/>
      <c r="AB487" s="2"/>
      <c r="AC487" s="2"/>
      <c r="AD487" s="2"/>
      <c r="AE487" s="2"/>
    </row>
    <row r="488" spans="1:31" ht="12.75" customHeight="1">
      <c r="A488" s="2"/>
      <c r="B488" s="2"/>
      <c r="C488" s="3"/>
      <c r="D488" s="3"/>
      <c r="E488" s="3"/>
      <c r="F488" s="3"/>
      <c r="G488" s="3"/>
      <c r="H488" s="4"/>
      <c r="I488" s="4"/>
      <c r="J488" s="4"/>
      <c r="K488" s="4"/>
      <c r="L488" s="4"/>
      <c r="M488" s="2"/>
      <c r="N488" s="2"/>
      <c r="O488" s="2"/>
      <c r="P488" s="2"/>
      <c r="Q488" s="2"/>
      <c r="R488" s="2"/>
      <c r="S488" s="2"/>
      <c r="T488" s="2"/>
      <c r="U488" s="2"/>
      <c r="V488" s="2"/>
      <c r="W488" s="2"/>
      <c r="X488" s="2"/>
      <c r="Y488" s="2"/>
      <c r="Z488" s="2"/>
      <c r="AA488" s="2"/>
      <c r="AB488" s="2"/>
      <c r="AC488" s="2"/>
      <c r="AD488" s="2"/>
      <c r="AE488" s="2"/>
    </row>
    <row r="489" spans="1:31" ht="12.75" customHeight="1">
      <c r="A489" s="2"/>
      <c r="B489" s="2"/>
      <c r="C489" s="3"/>
      <c r="D489" s="3"/>
      <c r="E489" s="3"/>
      <c r="F489" s="3"/>
      <c r="G489" s="3"/>
      <c r="H489" s="4"/>
      <c r="I489" s="4"/>
      <c r="J489" s="4"/>
      <c r="K489" s="4"/>
      <c r="L489" s="4"/>
      <c r="M489" s="2"/>
      <c r="N489" s="2"/>
      <c r="O489" s="2"/>
      <c r="P489" s="2"/>
      <c r="Q489" s="2"/>
      <c r="R489" s="2"/>
      <c r="S489" s="2"/>
      <c r="T489" s="2"/>
      <c r="U489" s="2"/>
      <c r="V489" s="2"/>
      <c r="W489" s="2"/>
      <c r="X489" s="2"/>
      <c r="Y489" s="2"/>
      <c r="Z489" s="2"/>
      <c r="AA489" s="2"/>
      <c r="AB489" s="2"/>
      <c r="AC489" s="2"/>
      <c r="AD489" s="2"/>
      <c r="AE489" s="2"/>
    </row>
    <row r="490" spans="1:31" ht="12.75" customHeight="1">
      <c r="A490" s="2"/>
      <c r="B490" s="2"/>
      <c r="C490" s="3"/>
      <c r="D490" s="3"/>
      <c r="E490" s="3"/>
      <c r="F490" s="3"/>
      <c r="G490" s="3"/>
      <c r="H490" s="4"/>
      <c r="I490" s="4"/>
      <c r="J490" s="4"/>
      <c r="K490" s="4"/>
      <c r="L490" s="4"/>
      <c r="M490" s="2"/>
      <c r="N490" s="2"/>
      <c r="O490" s="2"/>
      <c r="P490" s="2"/>
      <c r="Q490" s="2"/>
      <c r="R490" s="2"/>
      <c r="S490" s="2"/>
      <c r="T490" s="2"/>
      <c r="U490" s="2"/>
      <c r="V490" s="2"/>
      <c r="W490" s="2"/>
      <c r="X490" s="2"/>
      <c r="Y490" s="2"/>
      <c r="Z490" s="2"/>
      <c r="AA490" s="2"/>
      <c r="AB490" s="2"/>
      <c r="AC490" s="2"/>
      <c r="AD490" s="2"/>
      <c r="AE490" s="2"/>
    </row>
    <row r="491" spans="1:31" ht="12.75" customHeight="1">
      <c r="A491" s="2"/>
      <c r="B491" s="2"/>
      <c r="C491" s="3"/>
      <c r="D491" s="3"/>
      <c r="E491" s="3"/>
      <c r="F491" s="3"/>
      <c r="G491" s="3"/>
      <c r="H491" s="4"/>
      <c r="I491" s="4"/>
      <c r="J491" s="4"/>
      <c r="K491" s="4"/>
      <c r="L491" s="4"/>
      <c r="M491" s="2"/>
      <c r="N491" s="2"/>
      <c r="O491" s="2"/>
      <c r="P491" s="2"/>
      <c r="Q491" s="2"/>
      <c r="R491" s="2"/>
      <c r="S491" s="2"/>
      <c r="T491" s="2"/>
      <c r="U491" s="2"/>
      <c r="V491" s="2"/>
      <c r="W491" s="2"/>
      <c r="X491" s="2"/>
      <c r="Y491" s="2"/>
      <c r="Z491" s="2"/>
      <c r="AA491" s="2"/>
      <c r="AB491" s="2"/>
      <c r="AC491" s="2"/>
      <c r="AD491" s="2"/>
      <c r="AE491" s="2"/>
    </row>
    <row r="492" spans="1:31" ht="12.75" customHeight="1">
      <c r="A492" s="2"/>
      <c r="B492" s="2"/>
      <c r="C492" s="3"/>
      <c r="D492" s="3"/>
      <c r="E492" s="3"/>
      <c r="F492" s="3"/>
      <c r="G492" s="3"/>
      <c r="H492" s="4"/>
      <c r="I492" s="4"/>
      <c r="J492" s="4"/>
      <c r="K492" s="4"/>
      <c r="L492" s="4"/>
      <c r="M492" s="2"/>
      <c r="N492" s="2"/>
      <c r="O492" s="2"/>
      <c r="P492" s="2"/>
      <c r="Q492" s="2"/>
      <c r="R492" s="2"/>
      <c r="S492" s="2"/>
      <c r="T492" s="2"/>
      <c r="U492" s="2"/>
      <c r="V492" s="2"/>
      <c r="W492" s="2"/>
      <c r="X492" s="2"/>
      <c r="Y492" s="2"/>
      <c r="Z492" s="2"/>
      <c r="AA492" s="2"/>
      <c r="AB492" s="2"/>
      <c r="AC492" s="2"/>
      <c r="AD492" s="2"/>
      <c r="AE492" s="2"/>
    </row>
    <row r="493" spans="1:31" ht="12.75" customHeight="1">
      <c r="A493" s="2"/>
      <c r="B493" s="2"/>
      <c r="C493" s="3"/>
      <c r="D493" s="3"/>
      <c r="E493" s="3"/>
      <c r="F493" s="3"/>
      <c r="G493" s="3"/>
      <c r="H493" s="4"/>
      <c r="I493" s="4"/>
      <c r="J493" s="4"/>
      <c r="K493" s="4"/>
      <c r="L493" s="4"/>
      <c r="M493" s="2"/>
      <c r="N493" s="2"/>
      <c r="O493" s="2"/>
      <c r="P493" s="2"/>
      <c r="Q493" s="2"/>
      <c r="R493" s="2"/>
      <c r="S493" s="2"/>
      <c r="T493" s="2"/>
      <c r="U493" s="2"/>
      <c r="V493" s="2"/>
      <c r="W493" s="2"/>
      <c r="X493" s="2"/>
      <c r="Y493" s="2"/>
      <c r="Z493" s="2"/>
      <c r="AA493" s="2"/>
      <c r="AB493" s="2"/>
      <c r="AC493" s="2"/>
      <c r="AD493" s="2"/>
      <c r="AE493" s="2"/>
    </row>
    <row r="494" spans="1:31" ht="12.75" customHeight="1">
      <c r="A494" s="2"/>
      <c r="B494" s="2"/>
      <c r="C494" s="3"/>
      <c r="D494" s="3"/>
      <c r="E494" s="3"/>
      <c r="F494" s="3"/>
      <c r="G494" s="3"/>
      <c r="H494" s="4"/>
      <c r="I494" s="4"/>
      <c r="J494" s="4"/>
      <c r="K494" s="4"/>
      <c r="L494" s="4"/>
      <c r="M494" s="2"/>
      <c r="N494" s="2"/>
      <c r="O494" s="2"/>
      <c r="P494" s="2"/>
      <c r="Q494" s="2"/>
      <c r="R494" s="2"/>
      <c r="S494" s="2"/>
      <c r="T494" s="2"/>
      <c r="U494" s="2"/>
      <c r="V494" s="2"/>
      <c r="W494" s="2"/>
      <c r="X494" s="2"/>
      <c r="Y494" s="2"/>
      <c r="Z494" s="2"/>
      <c r="AA494" s="2"/>
      <c r="AB494" s="2"/>
      <c r="AC494" s="2"/>
      <c r="AD494" s="2"/>
      <c r="AE494" s="2"/>
    </row>
    <row r="495" spans="1:31" ht="12.75" customHeight="1">
      <c r="A495" s="2"/>
      <c r="B495" s="2"/>
      <c r="C495" s="3"/>
      <c r="D495" s="3"/>
      <c r="E495" s="3"/>
      <c r="F495" s="3"/>
      <c r="G495" s="3"/>
      <c r="H495" s="4"/>
      <c r="I495" s="4"/>
      <c r="J495" s="4"/>
      <c r="K495" s="4"/>
      <c r="L495" s="4"/>
      <c r="M495" s="2"/>
      <c r="N495" s="2"/>
      <c r="O495" s="2"/>
      <c r="P495" s="2"/>
      <c r="Q495" s="2"/>
      <c r="R495" s="2"/>
      <c r="S495" s="2"/>
      <c r="T495" s="2"/>
      <c r="U495" s="2"/>
      <c r="V495" s="2"/>
      <c r="W495" s="2"/>
      <c r="X495" s="2"/>
      <c r="Y495" s="2"/>
      <c r="Z495" s="2"/>
      <c r="AA495" s="2"/>
      <c r="AB495" s="2"/>
      <c r="AC495" s="2"/>
      <c r="AD495" s="2"/>
      <c r="AE495" s="2"/>
    </row>
    <row r="496" spans="1:31" ht="12.75" customHeight="1">
      <c r="A496" s="2"/>
      <c r="B496" s="2"/>
      <c r="C496" s="3"/>
      <c r="D496" s="3"/>
      <c r="E496" s="3"/>
      <c r="F496" s="3"/>
      <c r="G496" s="3"/>
      <c r="H496" s="4"/>
      <c r="I496" s="4"/>
      <c r="J496" s="4"/>
      <c r="K496" s="4"/>
      <c r="L496" s="4"/>
      <c r="M496" s="2"/>
      <c r="N496" s="2"/>
      <c r="O496" s="2"/>
      <c r="P496" s="2"/>
      <c r="Q496" s="2"/>
      <c r="R496" s="2"/>
      <c r="S496" s="2"/>
      <c r="T496" s="2"/>
      <c r="U496" s="2"/>
      <c r="V496" s="2"/>
      <c r="W496" s="2"/>
      <c r="X496" s="2"/>
      <c r="Y496" s="2"/>
      <c r="Z496" s="2"/>
      <c r="AA496" s="2"/>
      <c r="AB496" s="2"/>
      <c r="AC496" s="2"/>
      <c r="AD496" s="2"/>
      <c r="AE496" s="2"/>
    </row>
    <row r="497" spans="1:31" ht="12.75" customHeight="1">
      <c r="A497" s="2"/>
      <c r="B497" s="2"/>
      <c r="C497" s="3"/>
      <c r="D497" s="3"/>
      <c r="E497" s="3"/>
      <c r="F497" s="3"/>
      <c r="G497" s="3"/>
      <c r="H497" s="4"/>
      <c r="I497" s="4"/>
      <c r="J497" s="4"/>
      <c r="K497" s="4"/>
      <c r="L497" s="4"/>
      <c r="M497" s="2"/>
      <c r="N497" s="2"/>
      <c r="O497" s="2"/>
      <c r="P497" s="2"/>
      <c r="Q497" s="2"/>
      <c r="R497" s="2"/>
      <c r="S497" s="2"/>
      <c r="T497" s="2"/>
      <c r="U497" s="2"/>
      <c r="V497" s="2"/>
      <c r="W497" s="2"/>
      <c r="X497" s="2"/>
      <c r="Y497" s="2"/>
      <c r="Z497" s="2"/>
      <c r="AA497" s="2"/>
      <c r="AB497" s="2"/>
      <c r="AC497" s="2"/>
      <c r="AD497" s="2"/>
      <c r="AE497" s="2"/>
    </row>
    <row r="498" spans="1:31" ht="12.75" customHeight="1">
      <c r="A498" s="2"/>
      <c r="B498" s="2"/>
      <c r="C498" s="3"/>
      <c r="D498" s="3"/>
      <c r="E498" s="3"/>
      <c r="F498" s="3"/>
      <c r="G498" s="3"/>
      <c r="H498" s="4"/>
      <c r="I498" s="4"/>
      <c r="J498" s="4"/>
      <c r="K498" s="4"/>
      <c r="L498" s="4"/>
      <c r="M498" s="2"/>
      <c r="N498" s="2"/>
      <c r="O498" s="2"/>
      <c r="P498" s="2"/>
      <c r="Q498" s="2"/>
      <c r="R498" s="2"/>
      <c r="S498" s="2"/>
      <c r="T498" s="2"/>
      <c r="U498" s="2"/>
      <c r="V498" s="2"/>
      <c r="W498" s="2"/>
      <c r="X498" s="2"/>
      <c r="Y498" s="2"/>
      <c r="Z498" s="2"/>
      <c r="AA498" s="2"/>
      <c r="AB498" s="2"/>
      <c r="AC498" s="2"/>
      <c r="AD498" s="2"/>
      <c r="AE498" s="2"/>
    </row>
    <row r="499" spans="1:31" ht="12.75" customHeight="1">
      <c r="A499" s="2"/>
      <c r="B499" s="2"/>
      <c r="C499" s="3"/>
      <c r="D499" s="3"/>
      <c r="E499" s="3"/>
      <c r="F499" s="3"/>
      <c r="G499" s="3"/>
      <c r="H499" s="4"/>
      <c r="I499" s="4"/>
      <c r="J499" s="4"/>
      <c r="K499" s="4"/>
      <c r="L499" s="4"/>
      <c r="M499" s="2"/>
      <c r="N499" s="2"/>
      <c r="O499" s="2"/>
      <c r="P499" s="2"/>
      <c r="Q499" s="2"/>
      <c r="R499" s="2"/>
      <c r="S499" s="2"/>
      <c r="T499" s="2"/>
      <c r="U499" s="2"/>
      <c r="V499" s="2"/>
      <c r="W499" s="2"/>
      <c r="X499" s="2"/>
      <c r="Y499" s="2"/>
      <c r="Z499" s="2"/>
      <c r="AA499" s="2"/>
      <c r="AB499" s="2"/>
      <c r="AC499" s="2"/>
      <c r="AD499" s="2"/>
      <c r="AE499" s="2"/>
    </row>
    <row r="500" spans="1:31" ht="12.75" customHeight="1">
      <c r="A500" s="2"/>
      <c r="B500" s="2"/>
      <c r="C500" s="3"/>
      <c r="D500" s="3"/>
      <c r="E500" s="3"/>
      <c r="F500" s="3"/>
      <c r="G500" s="3"/>
      <c r="H500" s="4"/>
      <c r="I500" s="4"/>
      <c r="J500" s="4"/>
      <c r="K500" s="4"/>
      <c r="L500" s="4"/>
      <c r="M500" s="2"/>
      <c r="N500" s="2"/>
      <c r="O500" s="2"/>
      <c r="P500" s="2"/>
      <c r="Q500" s="2"/>
      <c r="R500" s="2"/>
      <c r="S500" s="2"/>
      <c r="T500" s="2"/>
      <c r="U500" s="2"/>
      <c r="V500" s="2"/>
      <c r="W500" s="2"/>
      <c r="X500" s="2"/>
      <c r="Y500" s="2"/>
      <c r="Z500" s="2"/>
      <c r="AA500" s="2"/>
      <c r="AB500" s="2"/>
      <c r="AC500" s="2"/>
      <c r="AD500" s="2"/>
      <c r="AE500" s="2"/>
    </row>
    <row r="501" spans="1:31" ht="12.75" customHeight="1">
      <c r="A501" s="2"/>
      <c r="B501" s="2"/>
      <c r="C501" s="3"/>
      <c r="D501" s="3"/>
      <c r="E501" s="3"/>
      <c r="F501" s="3"/>
      <c r="G501" s="3"/>
      <c r="H501" s="4"/>
      <c r="I501" s="4"/>
      <c r="J501" s="4"/>
      <c r="K501" s="4"/>
      <c r="L501" s="4"/>
      <c r="M501" s="2"/>
      <c r="N501" s="2"/>
      <c r="O501" s="2"/>
      <c r="P501" s="2"/>
      <c r="Q501" s="2"/>
      <c r="R501" s="2"/>
      <c r="S501" s="2"/>
      <c r="T501" s="2"/>
      <c r="U501" s="2"/>
      <c r="V501" s="2"/>
      <c r="W501" s="2"/>
      <c r="X501" s="2"/>
      <c r="Y501" s="2"/>
      <c r="Z501" s="2"/>
      <c r="AA501" s="2"/>
      <c r="AB501" s="2"/>
      <c r="AC501" s="2"/>
      <c r="AD501" s="2"/>
      <c r="AE501" s="2"/>
    </row>
    <row r="502" spans="1:31" ht="12.75" customHeight="1">
      <c r="A502" s="2"/>
      <c r="B502" s="2"/>
      <c r="C502" s="3"/>
      <c r="D502" s="3"/>
      <c r="E502" s="3"/>
      <c r="F502" s="3"/>
      <c r="G502" s="3"/>
      <c r="H502" s="4"/>
      <c r="I502" s="4"/>
      <c r="J502" s="4"/>
      <c r="K502" s="4"/>
      <c r="L502" s="4"/>
      <c r="M502" s="2"/>
      <c r="N502" s="2"/>
      <c r="O502" s="2"/>
      <c r="P502" s="2"/>
      <c r="Q502" s="2"/>
      <c r="R502" s="2"/>
      <c r="S502" s="2"/>
      <c r="T502" s="2"/>
      <c r="U502" s="2"/>
      <c r="V502" s="2"/>
      <c r="W502" s="2"/>
      <c r="X502" s="2"/>
      <c r="Y502" s="2"/>
      <c r="Z502" s="2"/>
      <c r="AA502" s="2"/>
      <c r="AB502" s="2"/>
      <c r="AC502" s="2"/>
      <c r="AD502" s="2"/>
      <c r="AE502" s="2"/>
    </row>
    <row r="503" spans="1:31" ht="12.75" customHeight="1">
      <c r="A503" s="2"/>
      <c r="B503" s="2"/>
      <c r="C503" s="3"/>
      <c r="D503" s="3"/>
      <c r="E503" s="3"/>
      <c r="F503" s="3"/>
      <c r="G503" s="3"/>
      <c r="H503" s="4"/>
      <c r="I503" s="4"/>
      <c r="J503" s="4"/>
      <c r="K503" s="4"/>
      <c r="L503" s="4"/>
      <c r="M503" s="2"/>
      <c r="N503" s="2"/>
      <c r="O503" s="2"/>
      <c r="P503" s="2"/>
      <c r="Q503" s="2"/>
      <c r="R503" s="2"/>
      <c r="S503" s="2"/>
      <c r="T503" s="2"/>
      <c r="U503" s="2"/>
      <c r="V503" s="2"/>
      <c r="W503" s="2"/>
      <c r="X503" s="2"/>
      <c r="Y503" s="2"/>
      <c r="Z503" s="2"/>
      <c r="AA503" s="2"/>
      <c r="AB503" s="2"/>
      <c r="AC503" s="2"/>
      <c r="AD503" s="2"/>
      <c r="AE503" s="2"/>
    </row>
    <row r="504" spans="1:31" ht="12.75" customHeight="1">
      <c r="A504" s="2"/>
      <c r="B504" s="2"/>
      <c r="C504" s="3"/>
      <c r="D504" s="3"/>
      <c r="E504" s="3"/>
      <c r="F504" s="3"/>
      <c r="G504" s="3"/>
      <c r="H504" s="4"/>
      <c r="I504" s="4"/>
      <c r="J504" s="4"/>
      <c r="K504" s="4"/>
      <c r="L504" s="4"/>
      <c r="M504" s="2"/>
      <c r="N504" s="2"/>
      <c r="O504" s="2"/>
      <c r="P504" s="2"/>
      <c r="Q504" s="2"/>
      <c r="R504" s="2"/>
      <c r="S504" s="2"/>
      <c r="T504" s="2"/>
      <c r="U504" s="2"/>
      <c r="V504" s="2"/>
      <c r="W504" s="2"/>
      <c r="X504" s="2"/>
      <c r="Y504" s="2"/>
      <c r="Z504" s="2"/>
      <c r="AA504" s="2"/>
      <c r="AB504" s="2"/>
      <c r="AC504" s="2"/>
      <c r="AD504" s="2"/>
      <c r="AE504" s="2"/>
    </row>
    <row r="505" spans="1:31" ht="12.75" customHeight="1">
      <c r="A505" s="2"/>
      <c r="B505" s="2"/>
      <c r="C505" s="3"/>
      <c r="D505" s="3"/>
      <c r="E505" s="3"/>
      <c r="F505" s="3"/>
      <c r="G505" s="3"/>
      <c r="H505" s="4"/>
      <c r="I505" s="4"/>
      <c r="J505" s="4"/>
      <c r="K505" s="4"/>
      <c r="L505" s="4"/>
      <c r="M505" s="2"/>
      <c r="N505" s="2"/>
      <c r="O505" s="2"/>
      <c r="P505" s="2"/>
      <c r="Q505" s="2"/>
      <c r="R505" s="2"/>
      <c r="S505" s="2"/>
      <c r="T505" s="2"/>
      <c r="U505" s="2"/>
      <c r="V505" s="2"/>
      <c r="W505" s="2"/>
      <c r="X505" s="2"/>
      <c r="Y505" s="2"/>
      <c r="Z505" s="2"/>
      <c r="AA505" s="2"/>
      <c r="AB505" s="2"/>
      <c r="AC505" s="2"/>
      <c r="AD505" s="2"/>
      <c r="AE505" s="2"/>
    </row>
    <row r="506" spans="1:31" ht="12.75" customHeight="1">
      <c r="A506" s="2"/>
      <c r="B506" s="2"/>
      <c r="C506" s="3"/>
      <c r="D506" s="3"/>
      <c r="E506" s="3"/>
      <c r="F506" s="3"/>
      <c r="G506" s="3"/>
      <c r="H506" s="4"/>
      <c r="I506" s="4"/>
      <c r="J506" s="4"/>
      <c r="K506" s="4"/>
      <c r="L506" s="4"/>
      <c r="M506" s="2"/>
      <c r="N506" s="2"/>
      <c r="O506" s="2"/>
      <c r="P506" s="2"/>
      <c r="Q506" s="2"/>
      <c r="R506" s="2"/>
      <c r="S506" s="2"/>
      <c r="T506" s="2"/>
      <c r="U506" s="2"/>
      <c r="V506" s="2"/>
      <c r="W506" s="2"/>
      <c r="X506" s="2"/>
      <c r="Y506" s="2"/>
      <c r="Z506" s="2"/>
      <c r="AA506" s="2"/>
      <c r="AB506" s="2"/>
      <c r="AC506" s="2"/>
      <c r="AD506" s="2"/>
      <c r="AE506" s="2"/>
    </row>
    <row r="507" spans="1:31" ht="12.75" customHeight="1">
      <c r="A507" s="2"/>
      <c r="B507" s="2"/>
      <c r="C507" s="3"/>
      <c r="D507" s="3"/>
      <c r="E507" s="3"/>
      <c r="F507" s="3"/>
      <c r="G507" s="3"/>
      <c r="H507" s="4"/>
      <c r="I507" s="4"/>
      <c r="J507" s="4"/>
      <c r="K507" s="4"/>
      <c r="L507" s="4"/>
      <c r="M507" s="2"/>
      <c r="N507" s="2"/>
      <c r="O507" s="2"/>
      <c r="P507" s="2"/>
      <c r="Q507" s="2"/>
      <c r="R507" s="2"/>
      <c r="S507" s="2"/>
      <c r="T507" s="2"/>
      <c r="U507" s="2"/>
      <c r="V507" s="2"/>
      <c r="W507" s="2"/>
      <c r="X507" s="2"/>
      <c r="Y507" s="2"/>
      <c r="Z507" s="2"/>
      <c r="AA507" s="2"/>
      <c r="AB507" s="2"/>
      <c r="AC507" s="2"/>
      <c r="AD507" s="2"/>
      <c r="AE507" s="2"/>
    </row>
    <row r="508" spans="1:31" ht="12.75" customHeight="1">
      <c r="A508" s="2"/>
      <c r="B508" s="2"/>
      <c r="C508" s="3"/>
      <c r="D508" s="3"/>
      <c r="E508" s="3"/>
      <c r="F508" s="3"/>
      <c r="G508" s="3"/>
      <c r="H508" s="4"/>
      <c r="I508" s="4"/>
      <c r="J508" s="4"/>
      <c r="K508" s="4"/>
      <c r="L508" s="4"/>
      <c r="M508" s="2"/>
      <c r="N508" s="2"/>
      <c r="O508" s="2"/>
      <c r="P508" s="2"/>
      <c r="Q508" s="2"/>
      <c r="R508" s="2"/>
      <c r="S508" s="2"/>
      <c r="T508" s="2"/>
      <c r="U508" s="2"/>
      <c r="V508" s="2"/>
      <c r="W508" s="2"/>
      <c r="X508" s="2"/>
      <c r="Y508" s="2"/>
      <c r="Z508" s="2"/>
      <c r="AA508" s="2"/>
      <c r="AB508" s="2"/>
      <c r="AC508" s="2"/>
      <c r="AD508" s="2"/>
      <c r="AE508" s="2"/>
    </row>
    <row r="509" spans="1:31" ht="12.75" customHeight="1">
      <c r="A509" s="2"/>
      <c r="B509" s="2"/>
      <c r="C509" s="3"/>
      <c r="D509" s="3"/>
      <c r="E509" s="3"/>
      <c r="F509" s="3"/>
      <c r="G509" s="3"/>
      <c r="H509" s="4"/>
      <c r="I509" s="4"/>
      <c r="J509" s="4"/>
      <c r="K509" s="4"/>
      <c r="L509" s="4"/>
      <c r="M509" s="2"/>
      <c r="N509" s="2"/>
      <c r="O509" s="2"/>
      <c r="P509" s="2"/>
      <c r="Q509" s="2"/>
      <c r="R509" s="2"/>
      <c r="S509" s="2"/>
      <c r="T509" s="2"/>
      <c r="U509" s="2"/>
      <c r="V509" s="2"/>
      <c r="W509" s="2"/>
      <c r="X509" s="2"/>
      <c r="Y509" s="2"/>
      <c r="Z509" s="2"/>
      <c r="AA509" s="2"/>
      <c r="AB509" s="2"/>
      <c r="AC509" s="2"/>
      <c r="AD509" s="2"/>
      <c r="AE509" s="2"/>
    </row>
    <row r="510" spans="1:31" ht="12.75" customHeight="1">
      <c r="A510" s="2"/>
      <c r="B510" s="2"/>
      <c r="C510" s="3"/>
      <c r="D510" s="3"/>
      <c r="E510" s="3"/>
      <c r="F510" s="3"/>
      <c r="G510" s="3"/>
      <c r="H510" s="4"/>
      <c r="I510" s="4"/>
      <c r="J510" s="4"/>
      <c r="K510" s="4"/>
      <c r="L510" s="4"/>
      <c r="M510" s="2"/>
      <c r="N510" s="2"/>
      <c r="O510" s="2"/>
      <c r="P510" s="2"/>
      <c r="Q510" s="2"/>
      <c r="R510" s="2"/>
      <c r="S510" s="2"/>
      <c r="T510" s="2"/>
      <c r="U510" s="2"/>
      <c r="V510" s="2"/>
      <c r="W510" s="2"/>
      <c r="X510" s="2"/>
      <c r="Y510" s="2"/>
      <c r="Z510" s="2"/>
      <c r="AA510" s="2"/>
      <c r="AB510" s="2"/>
      <c r="AC510" s="2"/>
      <c r="AD510" s="2"/>
      <c r="AE510" s="2"/>
    </row>
    <row r="511" spans="1:31" ht="12.75" customHeight="1">
      <c r="A511" s="2"/>
      <c r="B511" s="2"/>
      <c r="C511" s="3"/>
      <c r="D511" s="3"/>
      <c r="E511" s="3"/>
      <c r="F511" s="3"/>
      <c r="G511" s="3"/>
      <c r="H511" s="4"/>
      <c r="I511" s="4"/>
      <c r="J511" s="4"/>
      <c r="K511" s="4"/>
      <c r="L511" s="4"/>
      <c r="M511" s="2"/>
      <c r="N511" s="2"/>
      <c r="O511" s="2"/>
      <c r="P511" s="2"/>
      <c r="Q511" s="2"/>
      <c r="R511" s="2"/>
      <c r="S511" s="2"/>
      <c r="T511" s="2"/>
      <c r="U511" s="2"/>
      <c r="V511" s="2"/>
      <c r="W511" s="2"/>
      <c r="X511" s="2"/>
      <c r="Y511" s="2"/>
      <c r="Z511" s="2"/>
      <c r="AA511" s="2"/>
      <c r="AB511" s="2"/>
      <c r="AC511" s="2"/>
      <c r="AD511" s="2"/>
      <c r="AE511" s="2"/>
    </row>
    <row r="512" spans="1:31" ht="12.75" customHeight="1">
      <c r="A512" s="2"/>
      <c r="B512" s="2"/>
      <c r="C512" s="3"/>
      <c r="D512" s="3"/>
      <c r="E512" s="3"/>
      <c r="F512" s="3"/>
      <c r="G512" s="3"/>
      <c r="H512" s="4"/>
      <c r="I512" s="4"/>
      <c r="J512" s="4"/>
      <c r="K512" s="4"/>
      <c r="L512" s="4"/>
      <c r="M512" s="2"/>
      <c r="N512" s="2"/>
      <c r="O512" s="2"/>
      <c r="P512" s="2"/>
      <c r="Q512" s="2"/>
      <c r="R512" s="2"/>
      <c r="S512" s="2"/>
      <c r="T512" s="2"/>
      <c r="U512" s="2"/>
      <c r="V512" s="2"/>
      <c r="W512" s="2"/>
      <c r="X512" s="2"/>
      <c r="Y512" s="2"/>
      <c r="Z512" s="2"/>
      <c r="AA512" s="2"/>
      <c r="AB512" s="2"/>
      <c r="AC512" s="2"/>
      <c r="AD512" s="2"/>
      <c r="AE512" s="2"/>
    </row>
    <row r="513" spans="1:31" ht="12.75" customHeight="1">
      <c r="A513" s="2"/>
      <c r="B513" s="2"/>
      <c r="C513" s="3"/>
      <c r="D513" s="3"/>
      <c r="E513" s="3"/>
      <c r="F513" s="3"/>
      <c r="G513" s="3"/>
      <c r="H513" s="4"/>
      <c r="I513" s="4"/>
      <c r="J513" s="4"/>
      <c r="K513" s="4"/>
      <c r="L513" s="4"/>
      <c r="M513" s="2"/>
      <c r="N513" s="2"/>
      <c r="O513" s="2"/>
      <c r="P513" s="2"/>
      <c r="Q513" s="2"/>
      <c r="R513" s="2"/>
      <c r="S513" s="2"/>
      <c r="T513" s="2"/>
      <c r="U513" s="2"/>
      <c r="V513" s="2"/>
      <c r="W513" s="2"/>
      <c r="X513" s="2"/>
      <c r="Y513" s="2"/>
      <c r="Z513" s="2"/>
      <c r="AA513" s="2"/>
      <c r="AB513" s="2"/>
      <c r="AC513" s="2"/>
      <c r="AD513" s="2"/>
      <c r="AE513" s="2"/>
    </row>
    <row r="514" spans="1:31" ht="12.75" customHeight="1">
      <c r="A514" s="2"/>
      <c r="B514" s="2"/>
      <c r="C514" s="3"/>
      <c r="D514" s="3"/>
      <c r="E514" s="3"/>
      <c r="F514" s="3"/>
      <c r="G514" s="3"/>
      <c r="H514" s="4"/>
      <c r="I514" s="4"/>
      <c r="J514" s="4"/>
      <c r="K514" s="4"/>
      <c r="L514" s="4"/>
      <c r="M514" s="2"/>
      <c r="N514" s="2"/>
      <c r="O514" s="2"/>
      <c r="P514" s="2"/>
      <c r="Q514" s="2"/>
      <c r="R514" s="2"/>
      <c r="S514" s="2"/>
      <c r="T514" s="2"/>
      <c r="U514" s="2"/>
      <c r="V514" s="2"/>
      <c r="W514" s="2"/>
      <c r="X514" s="2"/>
      <c r="Y514" s="2"/>
      <c r="Z514" s="2"/>
      <c r="AA514" s="2"/>
      <c r="AB514" s="2"/>
      <c r="AC514" s="2"/>
      <c r="AD514" s="2"/>
      <c r="AE514" s="2"/>
    </row>
    <row r="515" spans="1:31" ht="12.75" customHeight="1">
      <c r="A515" s="2"/>
      <c r="B515" s="2"/>
      <c r="C515" s="3"/>
      <c r="D515" s="3"/>
      <c r="E515" s="3"/>
      <c r="F515" s="3"/>
      <c r="G515" s="3"/>
      <c r="H515" s="4"/>
      <c r="I515" s="4"/>
      <c r="J515" s="4"/>
      <c r="K515" s="4"/>
      <c r="L515" s="4"/>
      <c r="M515" s="2"/>
      <c r="N515" s="2"/>
      <c r="O515" s="2"/>
      <c r="P515" s="2"/>
      <c r="Q515" s="2"/>
      <c r="R515" s="2"/>
      <c r="S515" s="2"/>
      <c r="T515" s="2"/>
      <c r="U515" s="2"/>
      <c r="V515" s="2"/>
      <c r="W515" s="2"/>
      <c r="X515" s="2"/>
      <c r="Y515" s="2"/>
      <c r="Z515" s="2"/>
      <c r="AA515" s="2"/>
      <c r="AB515" s="2"/>
      <c r="AC515" s="2"/>
      <c r="AD515" s="2"/>
      <c r="AE515" s="2"/>
    </row>
    <row r="516" spans="1:31" ht="12.75" customHeight="1">
      <c r="A516" s="2"/>
      <c r="B516" s="2"/>
      <c r="C516" s="3"/>
      <c r="D516" s="3"/>
      <c r="E516" s="3"/>
      <c r="F516" s="3"/>
      <c r="G516" s="3"/>
      <c r="H516" s="4"/>
      <c r="I516" s="4"/>
      <c r="J516" s="4"/>
      <c r="K516" s="4"/>
      <c r="L516" s="4"/>
      <c r="M516" s="2"/>
      <c r="N516" s="2"/>
      <c r="O516" s="2"/>
      <c r="P516" s="2"/>
      <c r="Q516" s="2"/>
      <c r="R516" s="2"/>
      <c r="S516" s="2"/>
      <c r="T516" s="2"/>
      <c r="U516" s="2"/>
      <c r="V516" s="2"/>
      <c r="W516" s="2"/>
      <c r="X516" s="2"/>
      <c r="Y516" s="2"/>
      <c r="Z516" s="2"/>
      <c r="AA516" s="2"/>
      <c r="AB516" s="2"/>
      <c r="AC516" s="2"/>
      <c r="AD516" s="2"/>
      <c r="AE516" s="2"/>
    </row>
    <row r="517" spans="1:31" ht="12.75" customHeight="1">
      <c r="A517" s="2"/>
      <c r="B517" s="2"/>
      <c r="C517" s="3"/>
      <c r="D517" s="3"/>
      <c r="E517" s="3"/>
      <c r="F517" s="3"/>
      <c r="G517" s="3"/>
      <c r="H517" s="4"/>
      <c r="I517" s="4"/>
      <c r="J517" s="4"/>
      <c r="K517" s="4"/>
      <c r="L517" s="4"/>
      <c r="M517" s="2"/>
      <c r="N517" s="2"/>
      <c r="O517" s="2"/>
      <c r="P517" s="2"/>
      <c r="Q517" s="2"/>
      <c r="R517" s="2"/>
      <c r="S517" s="2"/>
      <c r="T517" s="2"/>
      <c r="U517" s="2"/>
      <c r="V517" s="2"/>
      <c r="W517" s="2"/>
      <c r="X517" s="2"/>
      <c r="Y517" s="2"/>
      <c r="Z517" s="2"/>
      <c r="AA517" s="2"/>
      <c r="AB517" s="2"/>
      <c r="AC517" s="2"/>
      <c r="AD517" s="2"/>
      <c r="AE517" s="2"/>
    </row>
    <row r="518" spans="1:31" ht="12.75" customHeight="1">
      <c r="A518" s="2"/>
      <c r="B518" s="2"/>
      <c r="C518" s="3"/>
      <c r="D518" s="3"/>
      <c r="E518" s="3"/>
      <c r="F518" s="3"/>
      <c r="G518" s="3"/>
      <c r="H518" s="4"/>
      <c r="I518" s="4"/>
      <c r="J518" s="4"/>
      <c r="K518" s="4"/>
      <c r="L518" s="4"/>
      <c r="M518" s="2"/>
      <c r="N518" s="2"/>
      <c r="O518" s="2"/>
      <c r="P518" s="2"/>
      <c r="Q518" s="2"/>
      <c r="R518" s="2"/>
      <c r="S518" s="2"/>
      <c r="T518" s="2"/>
      <c r="U518" s="2"/>
      <c r="V518" s="2"/>
      <c r="W518" s="2"/>
      <c r="X518" s="2"/>
      <c r="Y518" s="2"/>
      <c r="Z518" s="2"/>
      <c r="AA518" s="2"/>
      <c r="AB518" s="2"/>
      <c r="AC518" s="2"/>
      <c r="AD518" s="2"/>
      <c r="AE518" s="2"/>
    </row>
    <row r="519" spans="1:31" ht="12.75" customHeight="1">
      <c r="A519" s="2"/>
      <c r="B519" s="2"/>
      <c r="C519" s="3"/>
      <c r="D519" s="3"/>
      <c r="E519" s="3"/>
      <c r="F519" s="3"/>
      <c r="G519" s="3"/>
      <c r="H519" s="4"/>
      <c r="I519" s="4"/>
      <c r="J519" s="4"/>
      <c r="K519" s="4"/>
      <c r="L519" s="4"/>
      <c r="M519" s="2"/>
      <c r="N519" s="2"/>
      <c r="O519" s="2"/>
      <c r="P519" s="2"/>
      <c r="Q519" s="2"/>
      <c r="R519" s="2"/>
      <c r="S519" s="2"/>
      <c r="T519" s="2"/>
      <c r="U519" s="2"/>
      <c r="V519" s="2"/>
      <c r="W519" s="2"/>
      <c r="X519" s="2"/>
      <c r="Y519" s="2"/>
      <c r="Z519" s="2"/>
      <c r="AA519" s="2"/>
      <c r="AB519" s="2"/>
      <c r="AC519" s="2"/>
      <c r="AD519" s="2"/>
      <c r="AE519" s="2"/>
    </row>
    <row r="520" spans="1:31" ht="12.75" customHeight="1">
      <c r="A520" s="2"/>
      <c r="B520" s="2"/>
      <c r="C520" s="3"/>
      <c r="D520" s="3"/>
      <c r="E520" s="3"/>
      <c r="F520" s="3"/>
      <c r="G520" s="3"/>
      <c r="H520" s="4"/>
      <c r="I520" s="4"/>
      <c r="J520" s="4"/>
      <c r="K520" s="4"/>
      <c r="L520" s="4"/>
      <c r="M520" s="2"/>
      <c r="N520" s="2"/>
      <c r="O520" s="2"/>
      <c r="P520" s="2"/>
      <c r="Q520" s="2"/>
      <c r="R520" s="2"/>
      <c r="S520" s="2"/>
      <c r="T520" s="2"/>
      <c r="U520" s="2"/>
      <c r="V520" s="2"/>
      <c r="W520" s="2"/>
      <c r="X520" s="2"/>
      <c r="Y520" s="2"/>
      <c r="Z520" s="2"/>
      <c r="AA520" s="2"/>
      <c r="AB520" s="2"/>
      <c r="AC520" s="2"/>
      <c r="AD520" s="2"/>
      <c r="AE520" s="2"/>
    </row>
    <row r="521" spans="1:31" ht="12.75" customHeight="1">
      <c r="A521" s="2"/>
      <c r="B521" s="2"/>
      <c r="C521" s="3"/>
      <c r="D521" s="3"/>
      <c r="E521" s="3"/>
      <c r="F521" s="3"/>
      <c r="G521" s="3"/>
      <c r="H521" s="4"/>
      <c r="I521" s="4"/>
      <c r="J521" s="4"/>
      <c r="K521" s="4"/>
      <c r="L521" s="4"/>
      <c r="M521" s="2"/>
      <c r="N521" s="2"/>
      <c r="O521" s="2"/>
      <c r="P521" s="2"/>
      <c r="Q521" s="2"/>
      <c r="R521" s="2"/>
      <c r="S521" s="2"/>
      <c r="T521" s="2"/>
      <c r="U521" s="2"/>
      <c r="V521" s="2"/>
      <c r="W521" s="2"/>
      <c r="X521" s="2"/>
      <c r="Y521" s="2"/>
      <c r="Z521" s="2"/>
      <c r="AA521" s="2"/>
      <c r="AB521" s="2"/>
      <c r="AC521" s="2"/>
      <c r="AD521" s="2"/>
      <c r="AE521" s="2"/>
    </row>
    <row r="522" spans="1:31" ht="12.75" customHeight="1">
      <c r="A522" s="2"/>
      <c r="B522" s="2"/>
      <c r="C522" s="3"/>
      <c r="D522" s="3"/>
      <c r="E522" s="3"/>
      <c r="F522" s="3"/>
      <c r="G522" s="3"/>
      <c r="H522" s="4"/>
      <c r="I522" s="4"/>
      <c r="J522" s="4"/>
      <c r="K522" s="4"/>
      <c r="L522" s="4"/>
      <c r="M522" s="2"/>
      <c r="N522" s="2"/>
      <c r="O522" s="2"/>
      <c r="P522" s="2"/>
      <c r="Q522" s="2"/>
      <c r="R522" s="2"/>
      <c r="S522" s="2"/>
      <c r="T522" s="2"/>
      <c r="U522" s="2"/>
      <c r="V522" s="2"/>
      <c r="W522" s="2"/>
      <c r="X522" s="2"/>
      <c r="Y522" s="2"/>
      <c r="Z522" s="2"/>
      <c r="AA522" s="2"/>
      <c r="AB522" s="2"/>
      <c r="AC522" s="2"/>
      <c r="AD522" s="2"/>
      <c r="AE522" s="2"/>
    </row>
    <row r="523" spans="1:31" ht="12.75" customHeight="1">
      <c r="A523" s="2"/>
      <c r="B523" s="2"/>
      <c r="C523" s="3"/>
      <c r="D523" s="3"/>
      <c r="E523" s="3"/>
      <c r="F523" s="3"/>
      <c r="G523" s="3"/>
      <c r="H523" s="4"/>
      <c r="I523" s="4"/>
      <c r="J523" s="4"/>
      <c r="K523" s="4"/>
      <c r="L523" s="4"/>
      <c r="M523" s="2"/>
      <c r="N523" s="2"/>
      <c r="O523" s="2"/>
      <c r="P523" s="2"/>
      <c r="Q523" s="2"/>
      <c r="R523" s="2"/>
      <c r="S523" s="2"/>
      <c r="T523" s="2"/>
      <c r="U523" s="2"/>
      <c r="V523" s="2"/>
      <c r="W523" s="2"/>
      <c r="X523" s="2"/>
      <c r="Y523" s="2"/>
      <c r="Z523" s="2"/>
      <c r="AA523" s="2"/>
      <c r="AB523" s="2"/>
      <c r="AC523" s="2"/>
      <c r="AD523" s="2"/>
      <c r="AE523" s="2"/>
    </row>
    <row r="524" spans="1:31" ht="12.75" customHeight="1">
      <c r="A524" s="2"/>
      <c r="B524" s="2"/>
      <c r="C524" s="3"/>
      <c r="D524" s="3"/>
      <c r="E524" s="3"/>
      <c r="F524" s="3"/>
      <c r="G524" s="3"/>
      <c r="H524" s="4"/>
      <c r="I524" s="4"/>
      <c r="J524" s="4"/>
      <c r="K524" s="4"/>
      <c r="L524" s="4"/>
      <c r="M524" s="2"/>
      <c r="N524" s="2"/>
      <c r="O524" s="2"/>
      <c r="P524" s="2"/>
      <c r="Q524" s="2"/>
      <c r="R524" s="2"/>
      <c r="S524" s="2"/>
      <c r="T524" s="2"/>
      <c r="U524" s="2"/>
      <c r="V524" s="2"/>
      <c r="W524" s="2"/>
      <c r="X524" s="2"/>
      <c r="Y524" s="2"/>
      <c r="Z524" s="2"/>
      <c r="AA524" s="2"/>
      <c r="AB524" s="2"/>
      <c r="AC524" s="2"/>
      <c r="AD524" s="2"/>
      <c r="AE524" s="2"/>
    </row>
    <row r="525" spans="1:31" ht="12.75" customHeight="1">
      <c r="A525" s="2"/>
      <c r="B525" s="2"/>
      <c r="C525" s="3"/>
      <c r="D525" s="3"/>
      <c r="E525" s="3"/>
      <c r="F525" s="3"/>
      <c r="G525" s="3"/>
      <c r="H525" s="4"/>
      <c r="I525" s="4"/>
      <c r="J525" s="4"/>
      <c r="K525" s="4"/>
      <c r="L525" s="4"/>
      <c r="M525" s="2"/>
      <c r="N525" s="2"/>
      <c r="O525" s="2"/>
      <c r="P525" s="2"/>
      <c r="Q525" s="2"/>
      <c r="R525" s="2"/>
      <c r="S525" s="2"/>
      <c r="T525" s="2"/>
      <c r="U525" s="2"/>
      <c r="V525" s="2"/>
      <c r="W525" s="2"/>
      <c r="X525" s="2"/>
      <c r="Y525" s="2"/>
      <c r="Z525" s="2"/>
      <c r="AA525" s="2"/>
      <c r="AB525" s="2"/>
      <c r="AC525" s="2"/>
      <c r="AD525" s="2"/>
      <c r="AE525" s="2"/>
    </row>
    <row r="526" spans="1:31" ht="12.75" customHeight="1">
      <c r="A526" s="2"/>
      <c r="B526" s="2"/>
      <c r="C526" s="3"/>
      <c r="D526" s="3"/>
      <c r="E526" s="3"/>
      <c r="F526" s="3"/>
      <c r="G526" s="3"/>
      <c r="H526" s="4"/>
      <c r="I526" s="4"/>
      <c r="J526" s="4"/>
      <c r="K526" s="4"/>
      <c r="L526" s="4"/>
      <c r="M526" s="2"/>
      <c r="N526" s="2"/>
      <c r="O526" s="2"/>
      <c r="P526" s="2"/>
      <c r="Q526" s="2"/>
      <c r="R526" s="2"/>
      <c r="S526" s="2"/>
      <c r="T526" s="2"/>
      <c r="U526" s="2"/>
      <c r="V526" s="2"/>
      <c r="W526" s="2"/>
      <c r="X526" s="2"/>
      <c r="Y526" s="2"/>
      <c r="Z526" s="2"/>
      <c r="AA526" s="2"/>
      <c r="AB526" s="2"/>
      <c r="AC526" s="2"/>
      <c r="AD526" s="2"/>
      <c r="AE526" s="2"/>
    </row>
    <row r="527" spans="1:31" ht="12.75" customHeight="1">
      <c r="A527" s="2"/>
      <c r="B527" s="2"/>
      <c r="C527" s="3"/>
      <c r="D527" s="3"/>
      <c r="E527" s="3"/>
      <c r="F527" s="3"/>
      <c r="G527" s="3"/>
      <c r="H527" s="4"/>
      <c r="I527" s="4"/>
      <c r="J527" s="4"/>
      <c r="K527" s="4"/>
      <c r="L527" s="4"/>
      <c r="M527" s="2"/>
      <c r="N527" s="2"/>
      <c r="O527" s="2"/>
      <c r="P527" s="2"/>
      <c r="Q527" s="2"/>
      <c r="R527" s="2"/>
      <c r="S527" s="2"/>
      <c r="T527" s="2"/>
      <c r="U527" s="2"/>
      <c r="V527" s="2"/>
      <c r="W527" s="2"/>
      <c r="X527" s="2"/>
      <c r="Y527" s="2"/>
      <c r="Z527" s="2"/>
      <c r="AA527" s="2"/>
      <c r="AB527" s="2"/>
      <c r="AC527" s="2"/>
      <c r="AD527" s="2"/>
      <c r="AE527" s="2"/>
    </row>
    <row r="528" spans="1:31" ht="12.75" customHeight="1">
      <c r="A528" s="2"/>
      <c r="B528" s="2"/>
      <c r="C528" s="3"/>
      <c r="D528" s="3"/>
      <c r="E528" s="3"/>
      <c r="F528" s="3"/>
      <c r="G528" s="3"/>
      <c r="H528" s="4"/>
      <c r="I528" s="4"/>
      <c r="J528" s="4"/>
      <c r="K528" s="4"/>
      <c r="L528" s="4"/>
      <c r="M528" s="2"/>
      <c r="N528" s="2"/>
      <c r="O528" s="2"/>
      <c r="P528" s="2"/>
      <c r="Q528" s="2"/>
      <c r="R528" s="2"/>
      <c r="S528" s="2"/>
      <c r="T528" s="2"/>
      <c r="U528" s="2"/>
      <c r="V528" s="2"/>
      <c r="W528" s="2"/>
      <c r="X528" s="2"/>
      <c r="Y528" s="2"/>
      <c r="Z528" s="2"/>
      <c r="AA528" s="2"/>
      <c r="AB528" s="2"/>
      <c r="AC528" s="2"/>
      <c r="AD528" s="2"/>
      <c r="AE528" s="2"/>
    </row>
    <row r="529" spans="1:31" ht="12.75" customHeight="1">
      <c r="A529" s="2"/>
      <c r="B529" s="2"/>
      <c r="C529" s="3"/>
      <c r="D529" s="3"/>
      <c r="E529" s="3"/>
      <c r="F529" s="3"/>
      <c r="G529" s="3"/>
      <c r="H529" s="4"/>
      <c r="I529" s="4"/>
      <c r="J529" s="4"/>
      <c r="K529" s="4"/>
      <c r="L529" s="4"/>
      <c r="M529" s="2"/>
      <c r="N529" s="2"/>
      <c r="O529" s="2"/>
      <c r="P529" s="2"/>
      <c r="Q529" s="2"/>
      <c r="R529" s="2"/>
      <c r="S529" s="2"/>
      <c r="T529" s="2"/>
      <c r="U529" s="2"/>
      <c r="V529" s="2"/>
      <c r="W529" s="2"/>
      <c r="X529" s="2"/>
      <c r="Y529" s="2"/>
      <c r="Z529" s="2"/>
      <c r="AA529" s="2"/>
      <c r="AB529" s="2"/>
      <c r="AC529" s="2"/>
      <c r="AD529" s="2"/>
      <c r="AE529" s="2"/>
    </row>
    <row r="530" spans="1:31" ht="12.75" customHeight="1">
      <c r="A530" s="2"/>
      <c r="B530" s="2"/>
      <c r="C530" s="3"/>
      <c r="D530" s="3"/>
      <c r="E530" s="3"/>
      <c r="F530" s="3"/>
      <c r="G530" s="3"/>
      <c r="H530" s="4"/>
      <c r="I530" s="4"/>
      <c r="J530" s="4"/>
      <c r="K530" s="4"/>
      <c r="L530" s="4"/>
      <c r="M530" s="2"/>
      <c r="N530" s="2"/>
      <c r="O530" s="2"/>
      <c r="P530" s="2"/>
      <c r="Q530" s="2"/>
      <c r="R530" s="2"/>
      <c r="S530" s="2"/>
      <c r="T530" s="2"/>
      <c r="U530" s="2"/>
      <c r="V530" s="2"/>
      <c r="W530" s="2"/>
      <c r="X530" s="2"/>
      <c r="Y530" s="2"/>
      <c r="Z530" s="2"/>
      <c r="AA530" s="2"/>
      <c r="AB530" s="2"/>
      <c r="AC530" s="2"/>
      <c r="AD530" s="2"/>
      <c r="AE530" s="2"/>
    </row>
    <row r="531" spans="1:31" ht="12.75" customHeight="1">
      <c r="A531" s="2"/>
      <c r="B531" s="2"/>
      <c r="C531" s="3"/>
      <c r="D531" s="3"/>
      <c r="E531" s="3"/>
      <c r="F531" s="3"/>
      <c r="G531" s="3"/>
      <c r="H531" s="4"/>
      <c r="I531" s="4"/>
      <c r="J531" s="4"/>
      <c r="K531" s="4"/>
      <c r="L531" s="4"/>
      <c r="M531" s="2"/>
      <c r="N531" s="2"/>
      <c r="O531" s="2"/>
      <c r="P531" s="2"/>
      <c r="Q531" s="2"/>
      <c r="R531" s="2"/>
      <c r="S531" s="2"/>
      <c r="T531" s="2"/>
      <c r="U531" s="2"/>
      <c r="V531" s="2"/>
      <c r="W531" s="2"/>
      <c r="X531" s="2"/>
      <c r="Y531" s="2"/>
      <c r="Z531" s="2"/>
      <c r="AA531" s="2"/>
      <c r="AB531" s="2"/>
      <c r="AC531" s="2"/>
      <c r="AD531" s="2"/>
      <c r="AE531" s="2"/>
    </row>
    <row r="532" spans="1:31" ht="12.75" customHeight="1">
      <c r="A532" s="2"/>
      <c r="B532" s="2"/>
      <c r="C532" s="3"/>
      <c r="D532" s="3"/>
      <c r="E532" s="3"/>
      <c r="F532" s="3"/>
      <c r="G532" s="3"/>
      <c r="H532" s="4"/>
      <c r="I532" s="4"/>
      <c r="J532" s="4"/>
      <c r="K532" s="4"/>
      <c r="L532" s="4"/>
      <c r="M532" s="2"/>
      <c r="N532" s="2"/>
      <c r="O532" s="2"/>
      <c r="P532" s="2"/>
      <c r="Q532" s="2"/>
      <c r="R532" s="2"/>
      <c r="S532" s="2"/>
      <c r="T532" s="2"/>
      <c r="U532" s="2"/>
      <c r="V532" s="2"/>
      <c r="W532" s="2"/>
      <c r="X532" s="2"/>
      <c r="Y532" s="2"/>
      <c r="Z532" s="2"/>
      <c r="AA532" s="2"/>
      <c r="AB532" s="2"/>
      <c r="AC532" s="2"/>
      <c r="AD532" s="2"/>
      <c r="AE532" s="2"/>
    </row>
    <row r="533" spans="1:31" ht="12.75" customHeight="1">
      <c r="A533" s="2"/>
      <c r="B533" s="2"/>
      <c r="C533" s="3"/>
      <c r="D533" s="3"/>
      <c r="E533" s="3"/>
      <c r="F533" s="3"/>
      <c r="G533" s="3"/>
      <c r="H533" s="4"/>
      <c r="I533" s="4"/>
      <c r="J533" s="4"/>
      <c r="K533" s="4"/>
      <c r="L533" s="4"/>
      <c r="M533" s="2"/>
      <c r="N533" s="2"/>
      <c r="O533" s="2"/>
      <c r="P533" s="2"/>
      <c r="Q533" s="2"/>
      <c r="R533" s="2"/>
      <c r="S533" s="2"/>
      <c r="T533" s="2"/>
      <c r="U533" s="2"/>
      <c r="V533" s="2"/>
      <c r="W533" s="2"/>
      <c r="X533" s="2"/>
      <c r="Y533" s="2"/>
      <c r="Z533" s="2"/>
      <c r="AA533" s="2"/>
      <c r="AB533" s="2"/>
      <c r="AC533" s="2"/>
      <c r="AD533" s="2"/>
      <c r="AE533" s="2"/>
    </row>
    <row r="534" spans="1:31" ht="12.75" customHeight="1">
      <c r="A534" s="2"/>
      <c r="B534" s="2"/>
      <c r="C534" s="3"/>
      <c r="D534" s="3"/>
      <c r="E534" s="3"/>
      <c r="F534" s="3"/>
      <c r="G534" s="3"/>
      <c r="H534" s="4"/>
      <c r="I534" s="4"/>
      <c r="J534" s="4"/>
      <c r="K534" s="4"/>
      <c r="L534" s="4"/>
      <c r="M534" s="2"/>
      <c r="N534" s="2"/>
      <c r="O534" s="2"/>
      <c r="P534" s="2"/>
      <c r="Q534" s="2"/>
      <c r="R534" s="2"/>
      <c r="S534" s="2"/>
      <c r="T534" s="2"/>
      <c r="U534" s="2"/>
      <c r="V534" s="2"/>
      <c r="W534" s="2"/>
      <c r="X534" s="2"/>
      <c r="Y534" s="2"/>
      <c r="Z534" s="2"/>
      <c r="AA534" s="2"/>
      <c r="AB534" s="2"/>
      <c r="AC534" s="2"/>
      <c r="AD534" s="2"/>
      <c r="AE534" s="2"/>
    </row>
    <row r="535" spans="1:31" ht="12.75" customHeight="1">
      <c r="A535" s="2"/>
      <c r="B535" s="2"/>
      <c r="C535" s="3"/>
      <c r="D535" s="3"/>
      <c r="E535" s="3"/>
      <c r="F535" s="3"/>
      <c r="G535" s="3"/>
      <c r="H535" s="4"/>
      <c r="I535" s="4"/>
      <c r="J535" s="4"/>
      <c r="K535" s="4"/>
      <c r="L535" s="4"/>
      <c r="M535" s="2"/>
      <c r="N535" s="2"/>
      <c r="O535" s="2"/>
      <c r="P535" s="2"/>
      <c r="Q535" s="2"/>
      <c r="R535" s="2"/>
      <c r="S535" s="2"/>
      <c r="T535" s="2"/>
      <c r="U535" s="2"/>
      <c r="V535" s="2"/>
      <c r="W535" s="2"/>
      <c r="X535" s="2"/>
      <c r="Y535" s="2"/>
      <c r="Z535" s="2"/>
      <c r="AA535" s="2"/>
      <c r="AB535" s="2"/>
      <c r="AC535" s="2"/>
      <c r="AD535" s="2"/>
      <c r="AE535" s="2"/>
    </row>
    <row r="536" spans="1:31" ht="12.75" customHeight="1">
      <c r="A536" s="2"/>
      <c r="B536" s="2"/>
      <c r="C536" s="3"/>
      <c r="D536" s="3"/>
      <c r="E536" s="3"/>
      <c r="F536" s="3"/>
      <c r="G536" s="3"/>
      <c r="H536" s="4"/>
      <c r="I536" s="4"/>
      <c r="J536" s="4"/>
      <c r="K536" s="4"/>
      <c r="L536" s="4"/>
      <c r="M536" s="2"/>
      <c r="N536" s="2"/>
      <c r="O536" s="2"/>
      <c r="P536" s="2"/>
      <c r="Q536" s="2"/>
      <c r="R536" s="2"/>
      <c r="S536" s="2"/>
      <c r="T536" s="2"/>
      <c r="U536" s="2"/>
      <c r="V536" s="2"/>
      <c r="W536" s="2"/>
      <c r="X536" s="2"/>
      <c r="Y536" s="2"/>
      <c r="Z536" s="2"/>
      <c r="AA536" s="2"/>
      <c r="AB536" s="2"/>
      <c r="AC536" s="2"/>
      <c r="AD536" s="2"/>
      <c r="AE536" s="2"/>
    </row>
    <row r="537" spans="1:31" ht="12.75" customHeight="1">
      <c r="A537" s="2"/>
      <c r="B537" s="2"/>
      <c r="C537" s="3"/>
      <c r="D537" s="3"/>
      <c r="E537" s="3"/>
      <c r="F537" s="3"/>
      <c r="G537" s="3"/>
      <c r="H537" s="4"/>
      <c r="I537" s="4"/>
      <c r="J537" s="4"/>
      <c r="K537" s="4"/>
      <c r="L537" s="4"/>
      <c r="M537" s="2"/>
      <c r="N537" s="2"/>
      <c r="O537" s="2"/>
      <c r="P537" s="2"/>
      <c r="Q537" s="2"/>
      <c r="R537" s="2"/>
      <c r="S537" s="2"/>
      <c r="T537" s="2"/>
      <c r="U537" s="2"/>
      <c r="V537" s="2"/>
      <c r="W537" s="2"/>
      <c r="X537" s="2"/>
      <c r="Y537" s="2"/>
      <c r="Z537" s="2"/>
      <c r="AA537" s="2"/>
      <c r="AB537" s="2"/>
      <c r="AC537" s="2"/>
      <c r="AD537" s="2"/>
      <c r="AE537" s="2"/>
    </row>
    <row r="538" spans="1:31" ht="12.75" customHeight="1">
      <c r="A538" s="2"/>
      <c r="B538" s="2"/>
      <c r="C538" s="3"/>
      <c r="D538" s="3"/>
      <c r="E538" s="3"/>
      <c r="F538" s="3"/>
      <c r="G538" s="3"/>
      <c r="H538" s="4"/>
      <c r="I538" s="4"/>
      <c r="J538" s="4"/>
      <c r="K538" s="4"/>
      <c r="L538" s="4"/>
      <c r="M538" s="2"/>
      <c r="N538" s="2"/>
      <c r="O538" s="2"/>
      <c r="P538" s="2"/>
      <c r="Q538" s="2"/>
      <c r="R538" s="2"/>
      <c r="S538" s="2"/>
      <c r="T538" s="2"/>
      <c r="U538" s="2"/>
      <c r="V538" s="2"/>
      <c r="W538" s="2"/>
      <c r="X538" s="2"/>
      <c r="Y538" s="2"/>
      <c r="Z538" s="2"/>
      <c r="AA538" s="2"/>
      <c r="AB538" s="2"/>
      <c r="AC538" s="2"/>
      <c r="AD538" s="2"/>
      <c r="AE538" s="2"/>
    </row>
    <row r="539" spans="1:31" ht="12.75" customHeight="1">
      <c r="A539" s="2"/>
      <c r="B539" s="2"/>
      <c r="C539" s="3"/>
      <c r="D539" s="3"/>
      <c r="E539" s="3"/>
      <c r="F539" s="3"/>
      <c r="G539" s="3"/>
      <c r="H539" s="4"/>
      <c r="I539" s="4"/>
      <c r="J539" s="4"/>
      <c r="K539" s="4"/>
      <c r="L539" s="4"/>
      <c r="M539" s="2"/>
      <c r="N539" s="2"/>
      <c r="O539" s="2"/>
      <c r="P539" s="2"/>
      <c r="Q539" s="2"/>
      <c r="R539" s="2"/>
      <c r="S539" s="2"/>
      <c r="T539" s="2"/>
      <c r="U539" s="2"/>
      <c r="V539" s="2"/>
      <c r="W539" s="2"/>
      <c r="X539" s="2"/>
      <c r="Y539" s="2"/>
      <c r="Z539" s="2"/>
      <c r="AA539" s="2"/>
      <c r="AB539" s="2"/>
      <c r="AC539" s="2"/>
      <c r="AD539" s="2"/>
      <c r="AE539" s="2"/>
    </row>
    <row r="540" spans="1:31" ht="12.75" customHeight="1">
      <c r="A540" s="2"/>
      <c r="B540" s="2"/>
      <c r="C540" s="3"/>
      <c r="D540" s="3"/>
      <c r="E540" s="3"/>
      <c r="F540" s="3"/>
      <c r="G540" s="3"/>
      <c r="H540" s="4"/>
      <c r="I540" s="4"/>
      <c r="J540" s="4"/>
      <c r="K540" s="4"/>
      <c r="L540" s="4"/>
      <c r="M540" s="2"/>
      <c r="N540" s="2"/>
      <c r="O540" s="2"/>
      <c r="P540" s="2"/>
      <c r="Q540" s="2"/>
      <c r="R540" s="2"/>
      <c r="S540" s="2"/>
      <c r="T540" s="2"/>
      <c r="U540" s="2"/>
      <c r="V540" s="2"/>
      <c r="W540" s="2"/>
      <c r="X540" s="2"/>
      <c r="Y540" s="2"/>
      <c r="Z540" s="2"/>
      <c r="AA540" s="2"/>
      <c r="AB540" s="2"/>
      <c r="AC540" s="2"/>
      <c r="AD540" s="2"/>
      <c r="AE540" s="2"/>
    </row>
    <row r="541" spans="1:31" ht="12.75" customHeight="1">
      <c r="A541" s="2"/>
      <c r="B541" s="2"/>
      <c r="C541" s="3"/>
      <c r="D541" s="3"/>
      <c r="E541" s="3"/>
      <c r="F541" s="3"/>
      <c r="G541" s="3"/>
      <c r="H541" s="4"/>
      <c r="I541" s="4"/>
      <c r="J541" s="4"/>
      <c r="K541" s="4"/>
      <c r="L541" s="4"/>
      <c r="M541" s="2"/>
      <c r="N541" s="2"/>
      <c r="O541" s="2"/>
      <c r="P541" s="2"/>
      <c r="Q541" s="2"/>
      <c r="R541" s="2"/>
      <c r="S541" s="2"/>
      <c r="T541" s="2"/>
      <c r="U541" s="2"/>
      <c r="V541" s="2"/>
      <c r="W541" s="2"/>
      <c r="X541" s="2"/>
      <c r="Y541" s="2"/>
      <c r="Z541" s="2"/>
      <c r="AA541" s="2"/>
      <c r="AB541" s="2"/>
      <c r="AC541" s="2"/>
      <c r="AD541" s="2"/>
      <c r="AE541" s="2"/>
    </row>
    <row r="542" spans="1:31" ht="12.75" customHeight="1">
      <c r="A542" s="2"/>
      <c r="B542" s="2"/>
      <c r="C542" s="3"/>
      <c r="D542" s="3"/>
      <c r="E542" s="3"/>
      <c r="F542" s="3"/>
      <c r="G542" s="3"/>
      <c r="H542" s="4"/>
      <c r="I542" s="4"/>
      <c r="J542" s="4"/>
      <c r="K542" s="4"/>
      <c r="L542" s="4"/>
      <c r="M542" s="2"/>
      <c r="N542" s="2"/>
      <c r="O542" s="2"/>
      <c r="P542" s="2"/>
      <c r="Q542" s="2"/>
      <c r="R542" s="2"/>
      <c r="S542" s="2"/>
      <c r="T542" s="2"/>
      <c r="U542" s="2"/>
      <c r="V542" s="2"/>
      <c r="W542" s="2"/>
      <c r="X542" s="2"/>
      <c r="Y542" s="2"/>
      <c r="Z542" s="2"/>
      <c r="AA542" s="2"/>
      <c r="AB542" s="2"/>
      <c r="AC542" s="2"/>
      <c r="AD542" s="2"/>
      <c r="AE542" s="2"/>
    </row>
    <row r="543" spans="1:31" ht="12.75" customHeight="1">
      <c r="A543" s="2"/>
      <c r="B543" s="2"/>
      <c r="C543" s="3"/>
      <c r="D543" s="3"/>
      <c r="E543" s="3"/>
      <c r="F543" s="3"/>
      <c r="G543" s="3"/>
      <c r="H543" s="4"/>
      <c r="I543" s="4"/>
      <c r="J543" s="4"/>
      <c r="K543" s="4"/>
      <c r="L543" s="4"/>
      <c r="M543" s="2"/>
      <c r="N543" s="2"/>
      <c r="O543" s="2"/>
      <c r="P543" s="2"/>
      <c r="Q543" s="2"/>
      <c r="R543" s="2"/>
      <c r="S543" s="2"/>
      <c r="T543" s="2"/>
      <c r="U543" s="2"/>
      <c r="V543" s="2"/>
      <c r="W543" s="2"/>
      <c r="X543" s="2"/>
      <c r="Y543" s="2"/>
      <c r="Z543" s="2"/>
      <c r="AA543" s="2"/>
      <c r="AB543" s="2"/>
      <c r="AC543" s="2"/>
      <c r="AD543" s="2"/>
      <c r="AE543" s="2"/>
    </row>
    <row r="544" spans="1:31" ht="12.75" customHeight="1">
      <c r="A544" s="2"/>
      <c r="B544" s="2"/>
      <c r="C544" s="3"/>
      <c r="D544" s="3"/>
      <c r="E544" s="3"/>
      <c r="F544" s="3"/>
      <c r="G544" s="3"/>
      <c r="H544" s="4"/>
      <c r="I544" s="4"/>
      <c r="J544" s="4"/>
      <c r="K544" s="4"/>
      <c r="L544" s="4"/>
      <c r="M544" s="2"/>
      <c r="N544" s="2"/>
      <c r="O544" s="2"/>
      <c r="P544" s="2"/>
      <c r="Q544" s="2"/>
      <c r="R544" s="2"/>
      <c r="S544" s="2"/>
      <c r="T544" s="2"/>
      <c r="U544" s="2"/>
      <c r="V544" s="2"/>
      <c r="W544" s="2"/>
      <c r="X544" s="2"/>
      <c r="Y544" s="2"/>
      <c r="Z544" s="2"/>
      <c r="AA544" s="2"/>
      <c r="AB544" s="2"/>
      <c r="AC544" s="2"/>
      <c r="AD544" s="2"/>
      <c r="AE544" s="2"/>
    </row>
    <row r="545" spans="1:31" ht="12.75" customHeight="1">
      <c r="A545" s="2"/>
      <c r="B545" s="2"/>
      <c r="C545" s="3"/>
      <c r="D545" s="3"/>
      <c r="E545" s="3"/>
      <c r="F545" s="3"/>
      <c r="G545" s="3"/>
      <c r="H545" s="4"/>
      <c r="I545" s="4"/>
      <c r="J545" s="4"/>
      <c r="K545" s="4"/>
      <c r="L545" s="4"/>
      <c r="M545" s="2"/>
      <c r="N545" s="2"/>
      <c r="O545" s="2"/>
      <c r="P545" s="2"/>
      <c r="Q545" s="2"/>
      <c r="R545" s="2"/>
      <c r="S545" s="2"/>
      <c r="T545" s="2"/>
      <c r="U545" s="2"/>
      <c r="V545" s="2"/>
      <c r="W545" s="2"/>
      <c r="X545" s="2"/>
      <c r="Y545" s="2"/>
      <c r="Z545" s="2"/>
      <c r="AA545" s="2"/>
      <c r="AB545" s="2"/>
      <c r="AC545" s="2"/>
      <c r="AD545" s="2"/>
      <c r="AE545" s="2"/>
    </row>
    <row r="546" spans="1:31" ht="12.75" customHeight="1">
      <c r="A546" s="2"/>
      <c r="B546" s="2"/>
      <c r="C546" s="3"/>
      <c r="D546" s="3"/>
      <c r="E546" s="3"/>
      <c r="F546" s="3"/>
      <c r="G546" s="3"/>
      <c r="H546" s="4"/>
      <c r="I546" s="4"/>
      <c r="J546" s="4"/>
      <c r="K546" s="4"/>
      <c r="L546" s="4"/>
      <c r="M546" s="2"/>
      <c r="N546" s="2"/>
      <c r="O546" s="2"/>
      <c r="P546" s="2"/>
      <c r="Q546" s="2"/>
      <c r="R546" s="2"/>
      <c r="S546" s="2"/>
      <c r="T546" s="2"/>
      <c r="U546" s="2"/>
      <c r="V546" s="2"/>
      <c r="W546" s="2"/>
      <c r="X546" s="2"/>
      <c r="Y546" s="2"/>
      <c r="Z546" s="2"/>
      <c r="AA546" s="2"/>
      <c r="AB546" s="2"/>
      <c r="AC546" s="2"/>
      <c r="AD546" s="2"/>
      <c r="AE546" s="2"/>
    </row>
    <row r="547" spans="1:31" ht="12.75" customHeight="1">
      <c r="A547" s="2"/>
      <c r="B547" s="2"/>
      <c r="C547" s="3"/>
      <c r="D547" s="3"/>
      <c r="E547" s="3"/>
      <c r="F547" s="3"/>
      <c r="G547" s="3"/>
      <c r="H547" s="4"/>
      <c r="I547" s="4"/>
      <c r="J547" s="4"/>
      <c r="K547" s="4"/>
      <c r="L547" s="4"/>
      <c r="M547" s="2"/>
      <c r="N547" s="2"/>
      <c r="O547" s="2"/>
      <c r="P547" s="2"/>
      <c r="Q547" s="2"/>
      <c r="R547" s="2"/>
      <c r="S547" s="2"/>
      <c r="T547" s="2"/>
      <c r="U547" s="2"/>
      <c r="V547" s="2"/>
      <c r="W547" s="2"/>
      <c r="X547" s="2"/>
      <c r="Y547" s="2"/>
      <c r="Z547" s="2"/>
      <c r="AA547" s="2"/>
      <c r="AB547" s="2"/>
      <c r="AC547" s="2"/>
      <c r="AD547" s="2"/>
      <c r="AE547" s="2"/>
    </row>
    <row r="548" spans="1:31" ht="12.75" customHeight="1">
      <c r="A548" s="2"/>
      <c r="B548" s="2"/>
      <c r="C548" s="3"/>
      <c r="D548" s="3"/>
      <c r="E548" s="3"/>
      <c r="F548" s="3"/>
      <c r="G548" s="3"/>
      <c r="H548" s="4"/>
      <c r="I548" s="4"/>
      <c r="J548" s="4"/>
      <c r="K548" s="4"/>
      <c r="L548" s="4"/>
      <c r="M548" s="2"/>
      <c r="N548" s="2"/>
      <c r="O548" s="2"/>
      <c r="P548" s="2"/>
      <c r="Q548" s="2"/>
      <c r="R548" s="2"/>
      <c r="S548" s="2"/>
      <c r="T548" s="2"/>
      <c r="U548" s="2"/>
      <c r="V548" s="2"/>
      <c r="W548" s="2"/>
      <c r="X548" s="2"/>
      <c r="Y548" s="2"/>
      <c r="Z548" s="2"/>
      <c r="AA548" s="2"/>
      <c r="AB548" s="2"/>
      <c r="AC548" s="2"/>
      <c r="AD548" s="2"/>
      <c r="AE548" s="2"/>
    </row>
    <row r="549" spans="1:31" ht="12.75" customHeight="1">
      <c r="A549" s="2"/>
      <c r="B549" s="2"/>
      <c r="C549" s="3"/>
      <c r="D549" s="3"/>
      <c r="E549" s="3"/>
      <c r="F549" s="3"/>
      <c r="G549" s="3"/>
      <c r="H549" s="4"/>
      <c r="I549" s="4"/>
      <c r="J549" s="4"/>
      <c r="K549" s="4"/>
      <c r="L549" s="4"/>
      <c r="M549" s="2"/>
      <c r="N549" s="2"/>
      <c r="O549" s="2"/>
      <c r="P549" s="2"/>
      <c r="Q549" s="2"/>
      <c r="R549" s="2"/>
      <c r="S549" s="2"/>
      <c r="T549" s="2"/>
      <c r="U549" s="2"/>
      <c r="V549" s="2"/>
      <c r="W549" s="2"/>
      <c r="X549" s="2"/>
      <c r="Y549" s="2"/>
      <c r="Z549" s="2"/>
      <c r="AA549" s="2"/>
      <c r="AB549" s="2"/>
      <c r="AC549" s="2"/>
      <c r="AD549" s="2"/>
      <c r="AE549" s="2"/>
    </row>
    <row r="550" spans="1:31" ht="12.75" customHeight="1">
      <c r="A550" s="2"/>
      <c r="B550" s="2"/>
      <c r="C550" s="3"/>
      <c r="D550" s="3"/>
      <c r="E550" s="3"/>
      <c r="F550" s="3"/>
      <c r="G550" s="3"/>
      <c r="H550" s="4"/>
      <c r="I550" s="4"/>
      <c r="J550" s="4"/>
      <c r="K550" s="4"/>
      <c r="L550" s="4"/>
      <c r="M550" s="2"/>
      <c r="N550" s="2"/>
      <c r="O550" s="2"/>
      <c r="P550" s="2"/>
      <c r="Q550" s="2"/>
      <c r="R550" s="2"/>
      <c r="S550" s="2"/>
      <c r="T550" s="2"/>
      <c r="U550" s="2"/>
      <c r="V550" s="2"/>
      <c r="W550" s="2"/>
      <c r="X550" s="2"/>
      <c r="Y550" s="2"/>
      <c r="Z550" s="2"/>
      <c r="AA550" s="2"/>
      <c r="AB550" s="2"/>
      <c r="AC550" s="2"/>
      <c r="AD550" s="2"/>
      <c r="AE550" s="2"/>
    </row>
    <row r="551" spans="1:31" ht="12.75" customHeight="1">
      <c r="A551" s="2"/>
      <c r="B551" s="2"/>
      <c r="C551" s="3"/>
      <c r="D551" s="3"/>
      <c r="E551" s="3"/>
      <c r="F551" s="3"/>
      <c r="G551" s="3"/>
      <c r="H551" s="4"/>
      <c r="I551" s="4"/>
      <c r="J551" s="4"/>
      <c r="K551" s="4"/>
      <c r="L551" s="4"/>
      <c r="M551" s="2"/>
      <c r="N551" s="2"/>
      <c r="O551" s="2"/>
      <c r="P551" s="2"/>
      <c r="Q551" s="2"/>
      <c r="R551" s="2"/>
      <c r="S551" s="2"/>
      <c r="T551" s="2"/>
      <c r="U551" s="2"/>
      <c r="V551" s="2"/>
      <c r="W551" s="2"/>
      <c r="X551" s="2"/>
      <c r="Y551" s="2"/>
      <c r="Z551" s="2"/>
      <c r="AA551" s="2"/>
      <c r="AB551" s="2"/>
      <c r="AC551" s="2"/>
      <c r="AD551" s="2"/>
      <c r="AE551" s="2"/>
    </row>
    <row r="552" spans="1:31" ht="12.75" customHeight="1">
      <c r="A552" s="2"/>
      <c r="B552" s="2"/>
      <c r="C552" s="3"/>
      <c r="D552" s="3"/>
      <c r="E552" s="3"/>
      <c r="F552" s="3"/>
      <c r="G552" s="3"/>
      <c r="H552" s="4"/>
      <c r="I552" s="4"/>
      <c r="J552" s="4"/>
      <c r="K552" s="4"/>
      <c r="L552" s="4"/>
      <c r="M552" s="2"/>
      <c r="N552" s="2"/>
      <c r="O552" s="2"/>
      <c r="P552" s="2"/>
      <c r="Q552" s="2"/>
      <c r="R552" s="2"/>
      <c r="S552" s="2"/>
      <c r="T552" s="2"/>
      <c r="U552" s="2"/>
      <c r="V552" s="2"/>
      <c r="W552" s="2"/>
      <c r="X552" s="2"/>
      <c r="Y552" s="2"/>
      <c r="Z552" s="2"/>
      <c r="AA552" s="2"/>
      <c r="AB552" s="2"/>
      <c r="AC552" s="2"/>
      <c r="AD552" s="2"/>
      <c r="AE552" s="2"/>
    </row>
    <row r="553" spans="1:31" ht="12.75" customHeight="1">
      <c r="A553" s="2"/>
      <c r="B553" s="2"/>
      <c r="C553" s="3"/>
      <c r="D553" s="3"/>
      <c r="E553" s="3"/>
      <c r="F553" s="3"/>
      <c r="G553" s="3"/>
      <c r="H553" s="4"/>
      <c r="I553" s="4"/>
      <c r="J553" s="4"/>
      <c r="K553" s="4"/>
      <c r="L553" s="4"/>
      <c r="M553" s="2"/>
      <c r="N553" s="2"/>
      <c r="O553" s="2"/>
      <c r="P553" s="2"/>
      <c r="Q553" s="2"/>
      <c r="R553" s="2"/>
      <c r="S553" s="2"/>
      <c r="T553" s="2"/>
      <c r="U553" s="2"/>
      <c r="V553" s="2"/>
      <c r="W553" s="2"/>
      <c r="X553" s="2"/>
      <c r="Y553" s="2"/>
      <c r="Z553" s="2"/>
      <c r="AA553" s="2"/>
      <c r="AB553" s="2"/>
      <c r="AC553" s="2"/>
      <c r="AD553" s="2"/>
      <c r="AE553" s="2"/>
    </row>
    <row r="554" spans="1:31" ht="12.75" customHeight="1">
      <c r="A554" s="2"/>
      <c r="B554" s="2"/>
      <c r="C554" s="3"/>
      <c r="D554" s="3"/>
      <c r="E554" s="3"/>
      <c r="F554" s="3"/>
      <c r="G554" s="3"/>
      <c r="H554" s="4"/>
      <c r="I554" s="4"/>
      <c r="J554" s="4"/>
      <c r="K554" s="4"/>
      <c r="L554" s="4"/>
      <c r="M554" s="2"/>
      <c r="N554" s="2"/>
      <c r="O554" s="2"/>
      <c r="P554" s="2"/>
      <c r="Q554" s="2"/>
      <c r="R554" s="2"/>
      <c r="S554" s="2"/>
      <c r="T554" s="2"/>
      <c r="U554" s="2"/>
      <c r="V554" s="2"/>
      <c r="W554" s="2"/>
      <c r="X554" s="2"/>
      <c r="Y554" s="2"/>
      <c r="Z554" s="2"/>
      <c r="AA554" s="2"/>
      <c r="AB554" s="2"/>
      <c r="AC554" s="2"/>
      <c r="AD554" s="2"/>
      <c r="AE554" s="2"/>
    </row>
    <row r="555" spans="1:31" ht="12.75" customHeight="1">
      <c r="A555" s="2"/>
      <c r="B555" s="2"/>
      <c r="C555" s="3"/>
      <c r="D555" s="3"/>
      <c r="E555" s="3"/>
      <c r="F555" s="3"/>
      <c r="G555" s="3"/>
      <c r="H555" s="4"/>
      <c r="I555" s="4"/>
      <c r="J555" s="4"/>
      <c r="K555" s="4"/>
      <c r="L555" s="4"/>
      <c r="M555" s="2"/>
      <c r="N555" s="2"/>
      <c r="O555" s="2"/>
      <c r="P555" s="2"/>
      <c r="Q555" s="2"/>
      <c r="R555" s="2"/>
      <c r="S555" s="2"/>
      <c r="T555" s="2"/>
      <c r="U555" s="2"/>
      <c r="V555" s="2"/>
      <c r="W555" s="2"/>
      <c r="X555" s="2"/>
      <c r="Y555" s="2"/>
      <c r="Z555" s="2"/>
      <c r="AA555" s="2"/>
      <c r="AB555" s="2"/>
      <c r="AC555" s="2"/>
      <c r="AD555" s="2"/>
      <c r="AE555" s="2"/>
    </row>
    <row r="556" spans="1:31" ht="12.75" customHeight="1">
      <c r="A556" s="2"/>
      <c r="B556" s="2"/>
      <c r="C556" s="3"/>
      <c r="D556" s="3"/>
      <c r="E556" s="3"/>
      <c r="F556" s="3"/>
      <c r="G556" s="3"/>
      <c r="H556" s="4"/>
      <c r="I556" s="4"/>
      <c r="J556" s="4"/>
      <c r="K556" s="4"/>
      <c r="L556" s="4"/>
      <c r="M556" s="2"/>
      <c r="N556" s="2"/>
      <c r="O556" s="2"/>
      <c r="P556" s="2"/>
      <c r="Q556" s="2"/>
      <c r="R556" s="2"/>
      <c r="S556" s="2"/>
      <c r="T556" s="2"/>
      <c r="U556" s="2"/>
      <c r="V556" s="2"/>
      <c r="W556" s="2"/>
      <c r="X556" s="2"/>
      <c r="Y556" s="2"/>
      <c r="Z556" s="2"/>
      <c r="AA556" s="2"/>
      <c r="AB556" s="2"/>
      <c r="AC556" s="2"/>
      <c r="AD556" s="2"/>
      <c r="AE556" s="2"/>
    </row>
    <row r="557" spans="1:31" ht="12.75" customHeight="1">
      <c r="A557" s="2"/>
      <c r="B557" s="2"/>
      <c r="C557" s="3"/>
      <c r="D557" s="3"/>
      <c r="E557" s="3"/>
      <c r="F557" s="3"/>
      <c r="G557" s="3"/>
      <c r="H557" s="4"/>
      <c r="I557" s="4"/>
      <c r="J557" s="4"/>
      <c r="K557" s="4"/>
      <c r="L557" s="4"/>
      <c r="M557" s="2"/>
      <c r="N557" s="2"/>
      <c r="O557" s="2"/>
      <c r="P557" s="2"/>
      <c r="Q557" s="2"/>
      <c r="R557" s="2"/>
      <c r="S557" s="2"/>
      <c r="T557" s="2"/>
      <c r="U557" s="2"/>
      <c r="V557" s="2"/>
      <c r="W557" s="2"/>
      <c r="X557" s="2"/>
      <c r="Y557" s="2"/>
      <c r="Z557" s="2"/>
      <c r="AA557" s="2"/>
      <c r="AB557" s="2"/>
      <c r="AC557" s="2"/>
      <c r="AD557" s="2"/>
      <c r="AE557" s="2"/>
    </row>
    <row r="558" spans="1:31" ht="12.75" customHeight="1">
      <c r="A558" s="2"/>
      <c r="B558" s="2"/>
      <c r="C558" s="3"/>
      <c r="D558" s="3"/>
      <c r="E558" s="3"/>
      <c r="F558" s="3"/>
      <c r="G558" s="3"/>
      <c r="H558" s="4"/>
      <c r="I558" s="4"/>
      <c r="J558" s="4"/>
      <c r="K558" s="4"/>
      <c r="L558" s="4"/>
      <c r="M558" s="2"/>
      <c r="N558" s="2"/>
      <c r="O558" s="2"/>
      <c r="P558" s="2"/>
      <c r="Q558" s="2"/>
      <c r="R558" s="2"/>
      <c r="S558" s="2"/>
      <c r="T558" s="2"/>
      <c r="U558" s="2"/>
      <c r="V558" s="2"/>
      <c r="W558" s="2"/>
      <c r="X558" s="2"/>
      <c r="Y558" s="2"/>
      <c r="Z558" s="2"/>
      <c r="AA558" s="2"/>
      <c r="AB558" s="2"/>
      <c r="AC558" s="2"/>
      <c r="AD558" s="2"/>
      <c r="AE558" s="2"/>
    </row>
    <row r="559" spans="1:31" ht="12.75" customHeight="1">
      <c r="A559" s="2"/>
      <c r="B559" s="2"/>
      <c r="C559" s="3"/>
      <c r="D559" s="3"/>
      <c r="E559" s="3"/>
      <c r="F559" s="3"/>
      <c r="G559" s="3"/>
      <c r="H559" s="4"/>
      <c r="I559" s="4"/>
      <c r="J559" s="4"/>
      <c r="K559" s="4"/>
      <c r="L559" s="4"/>
      <c r="M559" s="2"/>
      <c r="N559" s="2"/>
      <c r="O559" s="2"/>
      <c r="P559" s="2"/>
      <c r="Q559" s="2"/>
      <c r="R559" s="2"/>
      <c r="S559" s="2"/>
      <c r="T559" s="2"/>
      <c r="U559" s="2"/>
      <c r="V559" s="2"/>
      <c r="W559" s="2"/>
      <c r="X559" s="2"/>
      <c r="Y559" s="2"/>
      <c r="Z559" s="2"/>
      <c r="AA559" s="2"/>
      <c r="AB559" s="2"/>
      <c r="AC559" s="2"/>
      <c r="AD559" s="2"/>
      <c r="AE559" s="2"/>
    </row>
    <row r="560" spans="1:31" ht="12.75" customHeight="1">
      <c r="A560" s="2"/>
      <c r="B560" s="2"/>
      <c r="C560" s="3"/>
      <c r="D560" s="3"/>
      <c r="E560" s="3"/>
      <c r="F560" s="3"/>
      <c r="G560" s="3"/>
      <c r="H560" s="4"/>
      <c r="I560" s="4"/>
      <c r="J560" s="4"/>
      <c r="K560" s="4"/>
      <c r="L560" s="4"/>
      <c r="M560" s="2"/>
      <c r="N560" s="2"/>
      <c r="O560" s="2"/>
      <c r="P560" s="2"/>
      <c r="Q560" s="2"/>
      <c r="R560" s="2"/>
      <c r="S560" s="2"/>
      <c r="T560" s="2"/>
      <c r="U560" s="2"/>
      <c r="V560" s="2"/>
      <c r="W560" s="2"/>
      <c r="X560" s="2"/>
      <c r="Y560" s="2"/>
      <c r="Z560" s="2"/>
      <c r="AA560" s="2"/>
      <c r="AB560" s="2"/>
      <c r="AC560" s="2"/>
      <c r="AD560" s="2"/>
      <c r="AE560" s="2"/>
    </row>
    <row r="561" spans="1:31" ht="12.75" customHeight="1">
      <c r="A561" s="2"/>
      <c r="B561" s="2"/>
      <c r="C561" s="3"/>
      <c r="D561" s="3"/>
      <c r="E561" s="3"/>
      <c r="F561" s="3"/>
      <c r="G561" s="3"/>
      <c r="H561" s="4"/>
      <c r="I561" s="4"/>
      <c r="J561" s="4"/>
      <c r="K561" s="4"/>
      <c r="L561" s="4"/>
      <c r="M561" s="2"/>
      <c r="N561" s="2"/>
      <c r="O561" s="2"/>
      <c r="P561" s="2"/>
      <c r="Q561" s="2"/>
      <c r="R561" s="2"/>
      <c r="S561" s="2"/>
      <c r="T561" s="2"/>
      <c r="U561" s="2"/>
      <c r="V561" s="2"/>
      <c r="W561" s="2"/>
      <c r="X561" s="2"/>
      <c r="Y561" s="2"/>
      <c r="Z561" s="2"/>
      <c r="AA561" s="2"/>
      <c r="AB561" s="2"/>
      <c r="AC561" s="2"/>
      <c r="AD561" s="2"/>
      <c r="AE561" s="2"/>
    </row>
    <row r="562" spans="1:31" ht="12.75" customHeight="1">
      <c r="A562" s="2"/>
      <c r="B562" s="2"/>
      <c r="C562" s="3"/>
      <c r="D562" s="3"/>
      <c r="E562" s="3"/>
      <c r="F562" s="3"/>
      <c r="G562" s="3"/>
      <c r="H562" s="4"/>
      <c r="I562" s="4"/>
      <c r="J562" s="4"/>
      <c r="K562" s="4"/>
      <c r="L562" s="4"/>
      <c r="M562" s="2"/>
      <c r="N562" s="2"/>
      <c r="O562" s="2"/>
      <c r="P562" s="2"/>
      <c r="Q562" s="2"/>
      <c r="R562" s="2"/>
      <c r="S562" s="2"/>
      <c r="T562" s="2"/>
      <c r="U562" s="2"/>
      <c r="V562" s="2"/>
      <c r="W562" s="2"/>
      <c r="X562" s="2"/>
      <c r="Y562" s="2"/>
      <c r="Z562" s="2"/>
      <c r="AA562" s="2"/>
      <c r="AB562" s="2"/>
      <c r="AC562" s="2"/>
      <c r="AD562" s="2"/>
      <c r="AE562" s="2"/>
    </row>
    <row r="563" spans="1:31" ht="12.75" customHeight="1">
      <c r="A563" s="2"/>
      <c r="B563" s="2"/>
      <c r="C563" s="3"/>
      <c r="D563" s="3"/>
      <c r="E563" s="3"/>
      <c r="F563" s="3"/>
      <c r="G563" s="3"/>
      <c r="H563" s="4"/>
      <c r="I563" s="4"/>
      <c r="J563" s="4"/>
      <c r="K563" s="4"/>
      <c r="L563" s="4"/>
      <c r="M563" s="2"/>
      <c r="N563" s="2"/>
      <c r="O563" s="2"/>
      <c r="P563" s="2"/>
      <c r="Q563" s="2"/>
      <c r="R563" s="2"/>
      <c r="S563" s="2"/>
      <c r="T563" s="2"/>
      <c r="U563" s="2"/>
      <c r="V563" s="2"/>
      <c r="W563" s="2"/>
      <c r="X563" s="2"/>
      <c r="Y563" s="2"/>
      <c r="Z563" s="2"/>
      <c r="AA563" s="2"/>
      <c r="AB563" s="2"/>
      <c r="AC563" s="2"/>
      <c r="AD563" s="2"/>
      <c r="AE563" s="2"/>
    </row>
    <row r="564" spans="1:31" ht="12.75" customHeight="1">
      <c r="A564" s="2"/>
      <c r="B564" s="2"/>
      <c r="C564" s="3"/>
      <c r="D564" s="3"/>
      <c r="E564" s="3"/>
      <c r="F564" s="3"/>
      <c r="G564" s="3"/>
      <c r="H564" s="4"/>
      <c r="I564" s="4"/>
      <c r="J564" s="4"/>
      <c r="K564" s="4"/>
      <c r="L564" s="4"/>
      <c r="M564" s="2"/>
      <c r="N564" s="2"/>
      <c r="O564" s="2"/>
      <c r="P564" s="2"/>
      <c r="Q564" s="2"/>
      <c r="R564" s="2"/>
      <c r="S564" s="2"/>
      <c r="T564" s="2"/>
      <c r="U564" s="2"/>
      <c r="V564" s="2"/>
      <c r="W564" s="2"/>
      <c r="X564" s="2"/>
      <c r="Y564" s="2"/>
      <c r="Z564" s="2"/>
      <c r="AA564" s="2"/>
      <c r="AB564" s="2"/>
      <c r="AC564" s="2"/>
      <c r="AD564" s="2"/>
      <c r="AE564" s="2"/>
    </row>
    <row r="565" spans="1:31" ht="12.75" customHeight="1">
      <c r="A565" s="2"/>
      <c r="B565" s="2"/>
      <c r="C565" s="3"/>
      <c r="D565" s="3"/>
      <c r="E565" s="3"/>
      <c r="F565" s="3"/>
      <c r="G565" s="3"/>
      <c r="H565" s="4"/>
      <c r="I565" s="4"/>
      <c r="J565" s="4"/>
      <c r="K565" s="4"/>
      <c r="L565" s="4"/>
      <c r="M565" s="2"/>
      <c r="N565" s="2"/>
      <c r="O565" s="2"/>
      <c r="P565" s="2"/>
      <c r="Q565" s="2"/>
      <c r="R565" s="2"/>
      <c r="S565" s="2"/>
      <c r="T565" s="2"/>
      <c r="U565" s="2"/>
      <c r="V565" s="2"/>
      <c r="W565" s="2"/>
      <c r="X565" s="2"/>
      <c r="Y565" s="2"/>
      <c r="Z565" s="2"/>
      <c r="AA565" s="2"/>
      <c r="AB565" s="2"/>
      <c r="AC565" s="2"/>
      <c r="AD565" s="2"/>
      <c r="AE565" s="2"/>
    </row>
    <row r="566" spans="1:31" ht="12.75" customHeight="1">
      <c r="A566" s="2"/>
      <c r="B566" s="2"/>
      <c r="C566" s="3"/>
      <c r="D566" s="3"/>
      <c r="E566" s="3"/>
      <c r="F566" s="3"/>
      <c r="G566" s="3"/>
      <c r="H566" s="4"/>
      <c r="I566" s="4"/>
      <c r="J566" s="4"/>
      <c r="K566" s="4"/>
      <c r="L566" s="4"/>
      <c r="M566" s="2"/>
      <c r="N566" s="2"/>
      <c r="O566" s="2"/>
      <c r="P566" s="2"/>
      <c r="Q566" s="2"/>
      <c r="R566" s="2"/>
      <c r="S566" s="2"/>
      <c r="T566" s="2"/>
      <c r="U566" s="2"/>
      <c r="V566" s="2"/>
      <c r="W566" s="2"/>
      <c r="X566" s="2"/>
      <c r="Y566" s="2"/>
      <c r="Z566" s="2"/>
      <c r="AA566" s="2"/>
      <c r="AB566" s="2"/>
      <c r="AC566" s="2"/>
      <c r="AD566" s="2"/>
      <c r="AE566" s="2"/>
    </row>
    <row r="567" spans="1:31" ht="12.75" customHeight="1">
      <c r="A567" s="2"/>
      <c r="B567" s="2"/>
      <c r="C567" s="3"/>
      <c r="D567" s="3"/>
      <c r="E567" s="3"/>
      <c r="F567" s="3"/>
      <c r="G567" s="3"/>
      <c r="H567" s="4"/>
      <c r="I567" s="4"/>
      <c r="J567" s="4"/>
      <c r="K567" s="4"/>
      <c r="L567" s="4"/>
      <c r="M567" s="2"/>
      <c r="N567" s="2"/>
      <c r="O567" s="2"/>
      <c r="P567" s="2"/>
      <c r="Q567" s="2"/>
      <c r="R567" s="2"/>
      <c r="S567" s="2"/>
      <c r="T567" s="2"/>
      <c r="U567" s="2"/>
      <c r="V567" s="2"/>
      <c r="W567" s="2"/>
      <c r="X567" s="2"/>
      <c r="Y567" s="2"/>
      <c r="Z567" s="2"/>
      <c r="AA567" s="2"/>
      <c r="AB567" s="2"/>
      <c r="AC567" s="2"/>
      <c r="AD567" s="2"/>
      <c r="AE567" s="2"/>
    </row>
    <row r="568" spans="1:31" ht="12.75" customHeight="1">
      <c r="A568" s="2"/>
      <c r="B568" s="2"/>
      <c r="C568" s="3"/>
      <c r="D568" s="3"/>
      <c r="E568" s="3"/>
      <c r="F568" s="3"/>
      <c r="G568" s="3"/>
      <c r="H568" s="4"/>
      <c r="I568" s="4"/>
      <c r="J568" s="4"/>
      <c r="K568" s="4"/>
      <c r="L568" s="4"/>
      <c r="M568" s="2"/>
      <c r="N568" s="2"/>
      <c r="O568" s="2"/>
      <c r="P568" s="2"/>
      <c r="Q568" s="2"/>
      <c r="R568" s="2"/>
      <c r="S568" s="2"/>
      <c r="T568" s="2"/>
      <c r="U568" s="2"/>
      <c r="V568" s="2"/>
      <c r="W568" s="2"/>
      <c r="X568" s="2"/>
      <c r="Y568" s="2"/>
      <c r="Z568" s="2"/>
      <c r="AA568" s="2"/>
      <c r="AB568" s="2"/>
      <c r="AC568" s="2"/>
      <c r="AD568" s="2"/>
      <c r="AE568" s="2"/>
    </row>
    <row r="569" spans="1:31" ht="12.75" customHeight="1">
      <c r="A569" s="2"/>
      <c r="B569" s="2"/>
      <c r="C569" s="3"/>
      <c r="D569" s="3"/>
      <c r="E569" s="3"/>
      <c r="F569" s="3"/>
      <c r="G569" s="3"/>
      <c r="H569" s="4"/>
      <c r="I569" s="4"/>
      <c r="J569" s="4"/>
      <c r="K569" s="4"/>
      <c r="L569" s="4"/>
      <c r="M569" s="2"/>
      <c r="N569" s="2"/>
      <c r="O569" s="2"/>
      <c r="P569" s="2"/>
      <c r="Q569" s="2"/>
      <c r="R569" s="2"/>
      <c r="S569" s="2"/>
      <c r="T569" s="2"/>
      <c r="U569" s="2"/>
      <c r="V569" s="2"/>
      <c r="W569" s="2"/>
      <c r="X569" s="2"/>
      <c r="Y569" s="2"/>
      <c r="Z569" s="2"/>
      <c r="AA569" s="2"/>
      <c r="AB569" s="2"/>
      <c r="AC569" s="2"/>
      <c r="AD569" s="2"/>
      <c r="AE569" s="2"/>
    </row>
    <row r="570" spans="1:31" ht="12.75" customHeight="1">
      <c r="A570" s="2"/>
      <c r="B570" s="2"/>
      <c r="C570" s="3"/>
      <c r="D570" s="3"/>
      <c r="E570" s="3"/>
      <c r="F570" s="3"/>
      <c r="G570" s="3"/>
      <c r="H570" s="4"/>
      <c r="I570" s="4"/>
      <c r="J570" s="4"/>
      <c r="K570" s="4"/>
      <c r="L570" s="4"/>
      <c r="M570" s="2"/>
      <c r="N570" s="2"/>
      <c r="O570" s="2"/>
      <c r="P570" s="2"/>
      <c r="Q570" s="2"/>
      <c r="R570" s="2"/>
      <c r="S570" s="2"/>
      <c r="T570" s="2"/>
      <c r="U570" s="2"/>
      <c r="V570" s="2"/>
      <c r="W570" s="2"/>
      <c r="X570" s="2"/>
      <c r="Y570" s="2"/>
      <c r="Z570" s="2"/>
      <c r="AA570" s="2"/>
      <c r="AB570" s="2"/>
      <c r="AC570" s="2"/>
      <c r="AD570" s="2"/>
      <c r="AE570" s="2"/>
    </row>
    <row r="571" spans="1:31" ht="12.75" customHeight="1">
      <c r="A571" s="2"/>
      <c r="B571" s="2"/>
      <c r="C571" s="3"/>
      <c r="D571" s="3"/>
      <c r="E571" s="3"/>
      <c r="F571" s="3"/>
      <c r="G571" s="3"/>
      <c r="H571" s="4"/>
      <c r="I571" s="4"/>
      <c r="J571" s="4"/>
      <c r="K571" s="4"/>
      <c r="L571" s="4"/>
      <c r="M571" s="2"/>
      <c r="N571" s="2"/>
      <c r="O571" s="2"/>
      <c r="P571" s="2"/>
      <c r="Q571" s="2"/>
      <c r="R571" s="2"/>
      <c r="S571" s="2"/>
      <c r="T571" s="2"/>
      <c r="U571" s="2"/>
      <c r="V571" s="2"/>
      <c r="W571" s="2"/>
      <c r="X571" s="2"/>
      <c r="Y571" s="2"/>
      <c r="Z571" s="2"/>
      <c r="AA571" s="2"/>
      <c r="AB571" s="2"/>
      <c r="AC571" s="2"/>
      <c r="AD571" s="2"/>
      <c r="AE571" s="2"/>
    </row>
    <row r="572" spans="1:31" ht="12.75" customHeight="1">
      <c r="A572" s="2"/>
      <c r="B572" s="2"/>
      <c r="C572" s="3"/>
      <c r="D572" s="3"/>
      <c r="E572" s="3"/>
      <c r="F572" s="3"/>
      <c r="G572" s="3"/>
      <c r="H572" s="4"/>
      <c r="I572" s="4"/>
      <c r="J572" s="4"/>
      <c r="K572" s="4"/>
      <c r="L572" s="4"/>
      <c r="M572" s="2"/>
      <c r="N572" s="2"/>
      <c r="O572" s="2"/>
      <c r="P572" s="2"/>
      <c r="Q572" s="2"/>
      <c r="R572" s="2"/>
      <c r="S572" s="2"/>
      <c r="T572" s="2"/>
      <c r="U572" s="2"/>
      <c r="V572" s="2"/>
      <c r="W572" s="2"/>
      <c r="X572" s="2"/>
      <c r="Y572" s="2"/>
      <c r="Z572" s="2"/>
      <c r="AA572" s="2"/>
      <c r="AB572" s="2"/>
      <c r="AC572" s="2"/>
      <c r="AD572" s="2"/>
      <c r="AE572" s="2"/>
    </row>
    <row r="573" spans="1:31" ht="12.75" customHeight="1">
      <c r="A573" s="2"/>
      <c r="B573" s="2"/>
      <c r="C573" s="3"/>
      <c r="D573" s="3"/>
      <c r="E573" s="3"/>
      <c r="F573" s="3"/>
      <c r="G573" s="3"/>
      <c r="H573" s="4"/>
      <c r="I573" s="4"/>
      <c r="J573" s="4"/>
      <c r="K573" s="4"/>
      <c r="L573" s="4"/>
      <c r="M573" s="2"/>
      <c r="N573" s="2"/>
      <c r="O573" s="2"/>
      <c r="P573" s="2"/>
      <c r="Q573" s="2"/>
      <c r="R573" s="2"/>
      <c r="S573" s="2"/>
      <c r="T573" s="2"/>
      <c r="U573" s="2"/>
      <c r="V573" s="2"/>
      <c r="W573" s="2"/>
      <c r="X573" s="2"/>
      <c r="Y573" s="2"/>
      <c r="Z573" s="2"/>
      <c r="AA573" s="2"/>
      <c r="AB573" s="2"/>
      <c r="AC573" s="2"/>
      <c r="AD573" s="2"/>
      <c r="AE573" s="2"/>
    </row>
    <row r="574" spans="1:31" ht="12.75" customHeight="1">
      <c r="A574" s="2"/>
      <c r="B574" s="2"/>
      <c r="C574" s="3"/>
      <c r="D574" s="3"/>
      <c r="E574" s="3"/>
      <c r="F574" s="3"/>
      <c r="G574" s="3"/>
      <c r="H574" s="4"/>
      <c r="I574" s="4"/>
      <c r="J574" s="4"/>
      <c r="K574" s="4"/>
      <c r="L574" s="4"/>
      <c r="M574" s="2"/>
      <c r="N574" s="2"/>
      <c r="O574" s="2"/>
      <c r="P574" s="2"/>
      <c r="Q574" s="2"/>
      <c r="R574" s="2"/>
      <c r="S574" s="2"/>
      <c r="T574" s="2"/>
      <c r="U574" s="2"/>
      <c r="V574" s="2"/>
      <c r="W574" s="2"/>
      <c r="X574" s="2"/>
      <c r="Y574" s="2"/>
      <c r="Z574" s="2"/>
      <c r="AA574" s="2"/>
      <c r="AB574" s="2"/>
      <c r="AC574" s="2"/>
      <c r="AD574" s="2"/>
      <c r="AE574" s="2"/>
    </row>
    <row r="575" spans="1:31" ht="12.75" customHeight="1">
      <c r="A575" s="2"/>
      <c r="B575" s="2"/>
      <c r="C575" s="3"/>
      <c r="D575" s="3"/>
      <c r="E575" s="3"/>
      <c r="F575" s="3"/>
      <c r="G575" s="3"/>
      <c r="H575" s="4"/>
      <c r="I575" s="4"/>
      <c r="J575" s="4"/>
      <c r="K575" s="4"/>
      <c r="L575" s="4"/>
      <c r="M575" s="2"/>
      <c r="N575" s="2"/>
      <c r="O575" s="2"/>
      <c r="P575" s="2"/>
      <c r="Q575" s="2"/>
      <c r="R575" s="2"/>
      <c r="S575" s="2"/>
      <c r="T575" s="2"/>
      <c r="U575" s="2"/>
      <c r="V575" s="2"/>
      <c r="W575" s="2"/>
      <c r="X575" s="2"/>
      <c r="Y575" s="2"/>
      <c r="Z575" s="2"/>
      <c r="AA575" s="2"/>
      <c r="AB575" s="2"/>
      <c r="AC575" s="2"/>
      <c r="AD575" s="2"/>
      <c r="AE575" s="2"/>
    </row>
    <row r="576" spans="1:31" ht="12.75" customHeight="1">
      <c r="A576" s="2"/>
      <c r="B576" s="2"/>
      <c r="C576" s="3"/>
      <c r="D576" s="3"/>
      <c r="E576" s="3"/>
      <c r="F576" s="3"/>
      <c r="G576" s="3"/>
      <c r="H576" s="4"/>
      <c r="I576" s="4"/>
      <c r="J576" s="4"/>
      <c r="K576" s="4"/>
      <c r="L576" s="4"/>
      <c r="M576" s="2"/>
      <c r="N576" s="2"/>
      <c r="O576" s="2"/>
      <c r="P576" s="2"/>
      <c r="Q576" s="2"/>
      <c r="R576" s="2"/>
      <c r="S576" s="2"/>
      <c r="T576" s="2"/>
      <c r="U576" s="2"/>
      <c r="V576" s="2"/>
      <c r="W576" s="2"/>
      <c r="X576" s="2"/>
      <c r="Y576" s="2"/>
      <c r="Z576" s="2"/>
      <c r="AA576" s="2"/>
      <c r="AB576" s="2"/>
      <c r="AC576" s="2"/>
      <c r="AD576" s="2"/>
      <c r="AE576" s="2"/>
    </row>
    <row r="577" spans="1:31" ht="12.75" customHeight="1">
      <c r="A577" s="2"/>
      <c r="B577" s="2"/>
      <c r="C577" s="3"/>
      <c r="D577" s="3"/>
      <c r="E577" s="3"/>
      <c r="F577" s="3"/>
      <c r="G577" s="3"/>
      <c r="H577" s="4"/>
      <c r="I577" s="4"/>
      <c r="J577" s="4"/>
      <c r="K577" s="4"/>
      <c r="L577" s="4"/>
      <c r="M577" s="2"/>
      <c r="N577" s="2"/>
      <c r="O577" s="2"/>
      <c r="P577" s="2"/>
      <c r="Q577" s="2"/>
      <c r="R577" s="2"/>
      <c r="S577" s="2"/>
      <c r="T577" s="2"/>
      <c r="U577" s="2"/>
      <c r="V577" s="2"/>
      <c r="W577" s="2"/>
      <c r="X577" s="2"/>
      <c r="Y577" s="2"/>
      <c r="Z577" s="2"/>
      <c r="AA577" s="2"/>
      <c r="AB577" s="2"/>
      <c r="AC577" s="2"/>
      <c r="AD577" s="2"/>
      <c r="AE577" s="2"/>
    </row>
    <row r="578" spans="1:31" ht="12.75" customHeight="1">
      <c r="A578" s="2"/>
      <c r="B578" s="2"/>
      <c r="C578" s="3"/>
      <c r="D578" s="3"/>
      <c r="E578" s="3"/>
      <c r="F578" s="3"/>
      <c r="G578" s="3"/>
      <c r="H578" s="4"/>
      <c r="I578" s="4"/>
      <c r="J578" s="4"/>
      <c r="K578" s="4"/>
      <c r="L578" s="4"/>
      <c r="M578" s="2"/>
      <c r="N578" s="2"/>
      <c r="O578" s="2"/>
      <c r="P578" s="2"/>
      <c r="Q578" s="2"/>
      <c r="R578" s="2"/>
      <c r="S578" s="2"/>
      <c r="T578" s="2"/>
      <c r="U578" s="2"/>
      <c r="V578" s="2"/>
      <c r="W578" s="2"/>
      <c r="X578" s="2"/>
      <c r="Y578" s="2"/>
      <c r="Z578" s="2"/>
      <c r="AA578" s="2"/>
      <c r="AB578" s="2"/>
      <c r="AC578" s="2"/>
      <c r="AD578" s="2"/>
      <c r="AE578" s="2"/>
    </row>
    <row r="579" spans="1:31" ht="12.75" customHeight="1">
      <c r="A579" s="2"/>
      <c r="B579" s="2"/>
      <c r="C579" s="3"/>
      <c r="D579" s="3"/>
      <c r="E579" s="3"/>
      <c r="F579" s="3"/>
      <c r="G579" s="3"/>
      <c r="H579" s="4"/>
      <c r="I579" s="4"/>
      <c r="J579" s="4"/>
      <c r="K579" s="4"/>
      <c r="L579" s="4"/>
      <c r="M579" s="2"/>
      <c r="N579" s="2"/>
      <c r="O579" s="2"/>
      <c r="P579" s="2"/>
      <c r="Q579" s="2"/>
      <c r="R579" s="2"/>
      <c r="S579" s="2"/>
      <c r="T579" s="2"/>
      <c r="U579" s="2"/>
      <c r="V579" s="2"/>
      <c r="W579" s="2"/>
      <c r="X579" s="2"/>
      <c r="Y579" s="2"/>
      <c r="Z579" s="2"/>
      <c r="AA579" s="2"/>
      <c r="AB579" s="2"/>
      <c r="AC579" s="2"/>
      <c r="AD579" s="2"/>
      <c r="AE579" s="2"/>
    </row>
    <row r="580" spans="1:31" ht="12.75" customHeight="1">
      <c r="A580" s="2"/>
      <c r="B580" s="2"/>
      <c r="C580" s="3"/>
      <c r="D580" s="3"/>
      <c r="E580" s="3"/>
      <c r="F580" s="3"/>
      <c r="G580" s="3"/>
      <c r="H580" s="4"/>
      <c r="I580" s="4"/>
      <c r="J580" s="4"/>
      <c r="K580" s="4"/>
      <c r="L580" s="4"/>
      <c r="M580" s="2"/>
      <c r="N580" s="2"/>
      <c r="O580" s="2"/>
      <c r="P580" s="2"/>
      <c r="Q580" s="2"/>
      <c r="R580" s="2"/>
      <c r="S580" s="2"/>
      <c r="T580" s="2"/>
      <c r="U580" s="2"/>
      <c r="V580" s="2"/>
      <c r="W580" s="2"/>
      <c r="X580" s="2"/>
      <c r="Y580" s="2"/>
      <c r="Z580" s="2"/>
      <c r="AA580" s="2"/>
      <c r="AB580" s="2"/>
      <c r="AC580" s="2"/>
      <c r="AD580" s="2"/>
      <c r="AE580" s="2"/>
    </row>
    <row r="581" spans="1:31" ht="12.75" customHeight="1">
      <c r="A581" s="2"/>
      <c r="B581" s="2"/>
      <c r="C581" s="3"/>
      <c r="D581" s="3"/>
      <c r="E581" s="3"/>
      <c r="F581" s="3"/>
      <c r="G581" s="3"/>
      <c r="H581" s="4"/>
      <c r="I581" s="4"/>
      <c r="J581" s="4"/>
      <c r="K581" s="4"/>
      <c r="L581" s="4"/>
      <c r="M581" s="2"/>
      <c r="N581" s="2"/>
      <c r="O581" s="2"/>
      <c r="P581" s="2"/>
      <c r="Q581" s="2"/>
      <c r="R581" s="2"/>
      <c r="S581" s="2"/>
      <c r="T581" s="2"/>
      <c r="U581" s="2"/>
      <c r="V581" s="2"/>
      <c r="W581" s="2"/>
      <c r="X581" s="2"/>
      <c r="Y581" s="2"/>
      <c r="Z581" s="2"/>
      <c r="AA581" s="2"/>
      <c r="AB581" s="2"/>
      <c r="AC581" s="2"/>
      <c r="AD581" s="2"/>
      <c r="AE581" s="2"/>
    </row>
    <row r="582" spans="1:31" ht="12.75" customHeight="1">
      <c r="A582" s="2"/>
      <c r="B582" s="2"/>
      <c r="C582" s="3"/>
      <c r="D582" s="3"/>
      <c r="E582" s="3"/>
      <c r="F582" s="3"/>
      <c r="G582" s="3"/>
      <c r="H582" s="4"/>
      <c r="I582" s="4"/>
      <c r="J582" s="4"/>
      <c r="K582" s="4"/>
      <c r="L582" s="4"/>
      <c r="M582" s="2"/>
      <c r="N582" s="2"/>
      <c r="O582" s="2"/>
      <c r="P582" s="2"/>
      <c r="Q582" s="2"/>
      <c r="R582" s="2"/>
      <c r="S582" s="2"/>
      <c r="T582" s="2"/>
      <c r="U582" s="2"/>
      <c r="V582" s="2"/>
      <c r="W582" s="2"/>
      <c r="X582" s="2"/>
      <c r="Y582" s="2"/>
      <c r="Z582" s="2"/>
      <c r="AA582" s="2"/>
      <c r="AB582" s="2"/>
      <c r="AC582" s="2"/>
      <c r="AD582" s="2"/>
      <c r="AE582" s="2"/>
    </row>
    <row r="583" spans="1:31" ht="12.75" customHeight="1">
      <c r="A583" s="2"/>
      <c r="B583" s="2"/>
      <c r="C583" s="3"/>
      <c r="D583" s="3"/>
      <c r="E583" s="3"/>
      <c r="F583" s="3"/>
      <c r="G583" s="3"/>
      <c r="H583" s="4"/>
      <c r="I583" s="4"/>
      <c r="J583" s="4"/>
      <c r="K583" s="4"/>
      <c r="L583" s="4"/>
      <c r="M583" s="2"/>
      <c r="N583" s="2"/>
      <c r="O583" s="2"/>
      <c r="P583" s="2"/>
      <c r="Q583" s="2"/>
      <c r="R583" s="2"/>
      <c r="S583" s="2"/>
      <c r="T583" s="2"/>
      <c r="U583" s="2"/>
      <c r="V583" s="2"/>
      <c r="W583" s="2"/>
      <c r="X583" s="2"/>
      <c r="Y583" s="2"/>
      <c r="Z583" s="2"/>
      <c r="AA583" s="2"/>
      <c r="AB583" s="2"/>
      <c r="AC583" s="2"/>
      <c r="AD583" s="2"/>
      <c r="AE583" s="2"/>
    </row>
    <row r="584" spans="1:31" ht="12.75" customHeight="1">
      <c r="A584" s="2"/>
      <c r="B584" s="2"/>
      <c r="C584" s="3"/>
      <c r="D584" s="3"/>
      <c r="E584" s="3"/>
      <c r="F584" s="3"/>
      <c r="G584" s="3"/>
      <c r="H584" s="4"/>
      <c r="I584" s="4"/>
      <c r="J584" s="4"/>
      <c r="K584" s="4"/>
      <c r="L584" s="4"/>
      <c r="M584" s="2"/>
      <c r="N584" s="2"/>
      <c r="O584" s="2"/>
      <c r="P584" s="2"/>
      <c r="Q584" s="2"/>
      <c r="R584" s="2"/>
      <c r="S584" s="2"/>
      <c r="T584" s="2"/>
      <c r="U584" s="2"/>
      <c r="V584" s="2"/>
      <c r="W584" s="2"/>
      <c r="X584" s="2"/>
      <c r="Y584" s="2"/>
      <c r="Z584" s="2"/>
      <c r="AA584" s="2"/>
      <c r="AB584" s="2"/>
      <c r="AC584" s="2"/>
      <c r="AD584" s="2"/>
      <c r="AE584" s="2"/>
    </row>
    <row r="585" spans="1:31" ht="12.75" customHeight="1">
      <c r="A585" s="2"/>
      <c r="B585" s="2"/>
      <c r="C585" s="3"/>
      <c r="D585" s="3"/>
      <c r="E585" s="3"/>
      <c r="F585" s="3"/>
      <c r="G585" s="3"/>
      <c r="H585" s="4"/>
      <c r="I585" s="4"/>
      <c r="J585" s="4"/>
      <c r="K585" s="4"/>
      <c r="L585" s="4"/>
      <c r="M585" s="2"/>
      <c r="N585" s="2"/>
      <c r="O585" s="2"/>
      <c r="P585" s="2"/>
      <c r="Q585" s="2"/>
      <c r="R585" s="2"/>
      <c r="S585" s="2"/>
      <c r="T585" s="2"/>
      <c r="U585" s="2"/>
      <c r="V585" s="2"/>
      <c r="W585" s="2"/>
      <c r="X585" s="2"/>
      <c r="Y585" s="2"/>
      <c r="Z585" s="2"/>
      <c r="AA585" s="2"/>
      <c r="AB585" s="2"/>
      <c r="AC585" s="2"/>
      <c r="AD585" s="2"/>
      <c r="AE585" s="2"/>
    </row>
    <row r="586" spans="1:31" ht="12.75" customHeight="1">
      <c r="A586" s="2"/>
      <c r="B586" s="2"/>
      <c r="C586" s="3"/>
      <c r="D586" s="3"/>
      <c r="E586" s="3"/>
      <c r="F586" s="3"/>
      <c r="G586" s="3"/>
      <c r="H586" s="4"/>
      <c r="I586" s="4"/>
      <c r="J586" s="4"/>
      <c r="K586" s="4"/>
      <c r="L586" s="4"/>
      <c r="M586" s="2"/>
      <c r="N586" s="2"/>
      <c r="O586" s="2"/>
      <c r="P586" s="2"/>
      <c r="Q586" s="2"/>
      <c r="R586" s="2"/>
      <c r="S586" s="2"/>
      <c r="T586" s="2"/>
      <c r="U586" s="2"/>
      <c r="V586" s="2"/>
      <c r="W586" s="2"/>
      <c r="X586" s="2"/>
      <c r="Y586" s="2"/>
      <c r="Z586" s="2"/>
      <c r="AA586" s="2"/>
      <c r="AB586" s="2"/>
      <c r="AC586" s="2"/>
      <c r="AD586" s="2"/>
      <c r="AE586" s="2"/>
    </row>
    <row r="587" spans="1:31" ht="12.75" customHeight="1">
      <c r="A587" s="2"/>
      <c r="B587" s="2"/>
      <c r="C587" s="3"/>
      <c r="D587" s="3"/>
      <c r="E587" s="3"/>
      <c r="F587" s="3"/>
      <c r="G587" s="3"/>
      <c r="H587" s="4"/>
      <c r="I587" s="4"/>
      <c r="J587" s="4"/>
      <c r="K587" s="4"/>
      <c r="L587" s="4"/>
      <c r="M587" s="2"/>
      <c r="N587" s="2"/>
      <c r="O587" s="2"/>
      <c r="P587" s="2"/>
      <c r="Q587" s="2"/>
      <c r="R587" s="2"/>
      <c r="S587" s="2"/>
      <c r="T587" s="2"/>
      <c r="U587" s="2"/>
      <c r="V587" s="2"/>
      <c r="W587" s="2"/>
      <c r="X587" s="2"/>
      <c r="Y587" s="2"/>
      <c r="Z587" s="2"/>
      <c r="AA587" s="2"/>
      <c r="AB587" s="2"/>
      <c r="AC587" s="2"/>
      <c r="AD587" s="2"/>
      <c r="AE587" s="2"/>
    </row>
    <row r="588" spans="1:31" ht="12.75" customHeight="1">
      <c r="A588" s="2"/>
      <c r="B588" s="2"/>
      <c r="C588" s="3"/>
      <c r="D588" s="3"/>
      <c r="E588" s="3"/>
      <c r="F588" s="3"/>
      <c r="G588" s="3"/>
      <c r="H588" s="4"/>
      <c r="I588" s="4"/>
      <c r="J588" s="4"/>
      <c r="K588" s="4"/>
      <c r="L588" s="4"/>
      <c r="M588" s="2"/>
      <c r="N588" s="2"/>
      <c r="O588" s="2"/>
      <c r="P588" s="2"/>
      <c r="Q588" s="2"/>
      <c r="R588" s="2"/>
      <c r="S588" s="2"/>
      <c r="T588" s="2"/>
      <c r="U588" s="2"/>
      <c r="V588" s="2"/>
      <c r="W588" s="2"/>
      <c r="X588" s="2"/>
      <c r="Y588" s="2"/>
      <c r="Z588" s="2"/>
      <c r="AA588" s="2"/>
      <c r="AB588" s="2"/>
      <c r="AC588" s="2"/>
      <c r="AD588" s="2"/>
      <c r="AE588" s="2"/>
    </row>
    <row r="589" spans="1:31" ht="12.75" customHeight="1">
      <c r="A589" s="2"/>
      <c r="B589" s="2"/>
      <c r="C589" s="3"/>
      <c r="D589" s="3"/>
      <c r="E589" s="3"/>
      <c r="F589" s="3"/>
      <c r="G589" s="3"/>
      <c r="H589" s="4"/>
      <c r="I589" s="4"/>
      <c r="J589" s="4"/>
      <c r="K589" s="4"/>
      <c r="L589" s="4"/>
      <c r="M589" s="2"/>
      <c r="N589" s="2"/>
      <c r="O589" s="2"/>
      <c r="P589" s="2"/>
      <c r="Q589" s="2"/>
      <c r="R589" s="2"/>
      <c r="S589" s="2"/>
      <c r="T589" s="2"/>
      <c r="U589" s="2"/>
      <c r="V589" s="2"/>
      <c r="W589" s="2"/>
      <c r="X589" s="2"/>
      <c r="Y589" s="2"/>
      <c r="Z589" s="2"/>
      <c r="AA589" s="2"/>
      <c r="AB589" s="2"/>
      <c r="AC589" s="2"/>
      <c r="AD589" s="2"/>
      <c r="AE589" s="2"/>
    </row>
    <row r="590" spans="1:31" ht="12.75" customHeight="1">
      <c r="A590" s="2"/>
      <c r="B590" s="2"/>
      <c r="C590" s="3"/>
      <c r="D590" s="3"/>
      <c r="E590" s="3"/>
      <c r="F590" s="3"/>
      <c r="G590" s="3"/>
      <c r="H590" s="4"/>
      <c r="I590" s="4"/>
      <c r="J590" s="4"/>
      <c r="K590" s="4"/>
      <c r="L590" s="4"/>
      <c r="M590" s="2"/>
      <c r="N590" s="2"/>
      <c r="O590" s="2"/>
      <c r="P590" s="2"/>
      <c r="Q590" s="2"/>
      <c r="R590" s="2"/>
      <c r="S590" s="2"/>
      <c r="T590" s="2"/>
      <c r="U590" s="2"/>
      <c r="V590" s="2"/>
      <c r="W590" s="2"/>
      <c r="X590" s="2"/>
      <c r="Y590" s="2"/>
      <c r="Z590" s="2"/>
      <c r="AA590" s="2"/>
      <c r="AB590" s="2"/>
      <c r="AC590" s="2"/>
      <c r="AD590" s="2"/>
      <c r="AE590" s="2"/>
    </row>
    <row r="591" spans="1:31" ht="12.75" customHeight="1">
      <c r="A591" s="2"/>
      <c r="B591" s="2"/>
      <c r="C591" s="3"/>
      <c r="D591" s="3"/>
      <c r="E591" s="3"/>
      <c r="F591" s="3"/>
      <c r="G591" s="3"/>
      <c r="H591" s="4"/>
      <c r="I591" s="4"/>
      <c r="J591" s="4"/>
      <c r="K591" s="4"/>
      <c r="L591" s="4"/>
      <c r="M591" s="2"/>
      <c r="N591" s="2"/>
      <c r="O591" s="2"/>
      <c r="P591" s="2"/>
      <c r="Q591" s="2"/>
      <c r="R591" s="2"/>
      <c r="S591" s="2"/>
      <c r="T591" s="2"/>
      <c r="U591" s="2"/>
      <c r="V591" s="2"/>
      <c r="W591" s="2"/>
      <c r="X591" s="2"/>
      <c r="Y591" s="2"/>
      <c r="Z591" s="2"/>
      <c r="AA591" s="2"/>
      <c r="AB591" s="2"/>
      <c r="AC591" s="2"/>
      <c r="AD591" s="2"/>
      <c r="AE591" s="2"/>
    </row>
    <row r="592" spans="1:31" ht="12.75" customHeight="1">
      <c r="A592" s="2"/>
      <c r="B592" s="2"/>
      <c r="C592" s="3"/>
      <c r="D592" s="3"/>
      <c r="E592" s="3"/>
      <c r="F592" s="3"/>
      <c r="G592" s="3"/>
      <c r="H592" s="4"/>
      <c r="I592" s="4"/>
      <c r="J592" s="4"/>
      <c r="K592" s="4"/>
      <c r="L592" s="4"/>
      <c r="M592" s="2"/>
      <c r="N592" s="2"/>
      <c r="O592" s="2"/>
      <c r="P592" s="2"/>
      <c r="Q592" s="2"/>
      <c r="R592" s="2"/>
      <c r="S592" s="2"/>
      <c r="T592" s="2"/>
      <c r="U592" s="2"/>
      <c r="V592" s="2"/>
      <c r="W592" s="2"/>
      <c r="X592" s="2"/>
      <c r="Y592" s="2"/>
      <c r="Z592" s="2"/>
      <c r="AA592" s="2"/>
      <c r="AB592" s="2"/>
      <c r="AC592" s="2"/>
      <c r="AD592" s="2"/>
      <c r="AE592" s="2"/>
    </row>
    <row r="593" spans="1:31" ht="12.75" customHeight="1">
      <c r="A593" s="2"/>
      <c r="B593" s="2"/>
      <c r="C593" s="3"/>
      <c r="D593" s="3"/>
      <c r="E593" s="3"/>
      <c r="F593" s="3"/>
      <c r="G593" s="3"/>
      <c r="H593" s="4"/>
      <c r="I593" s="4"/>
      <c r="J593" s="4"/>
      <c r="K593" s="4"/>
      <c r="L593" s="4"/>
      <c r="M593" s="2"/>
      <c r="N593" s="2"/>
      <c r="O593" s="2"/>
      <c r="P593" s="2"/>
      <c r="Q593" s="2"/>
      <c r="R593" s="2"/>
      <c r="S593" s="2"/>
      <c r="T593" s="2"/>
      <c r="U593" s="2"/>
      <c r="V593" s="2"/>
      <c r="W593" s="2"/>
      <c r="X593" s="2"/>
      <c r="Y593" s="2"/>
      <c r="Z593" s="2"/>
      <c r="AA593" s="2"/>
      <c r="AB593" s="2"/>
      <c r="AC593" s="2"/>
      <c r="AD593" s="2"/>
      <c r="AE593" s="2"/>
    </row>
    <row r="594" spans="1:31" ht="12.75" customHeight="1">
      <c r="A594" s="2"/>
      <c r="B594" s="2"/>
      <c r="C594" s="3"/>
      <c r="D594" s="3"/>
      <c r="E594" s="3"/>
      <c r="F594" s="3"/>
      <c r="G594" s="3"/>
      <c r="H594" s="4"/>
      <c r="I594" s="4"/>
      <c r="J594" s="4"/>
      <c r="K594" s="4"/>
      <c r="L594" s="4"/>
      <c r="M594" s="2"/>
      <c r="N594" s="2"/>
      <c r="O594" s="2"/>
      <c r="P594" s="2"/>
      <c r="Q594" s="2"/>
      <c r="R594" s="2"/>
      <c r="S594" s="2"/>
      <c r="T594" s="2"/>
      <c r="U594" s="2"/>
      <c r="V594" s="2"/>
      <c r="W594" s="2"/>
      <c r="X594" s="2"/>
      <c r="Y594" s="2"/>
      <c r="Z594" s="2"/>
      <c r="AA594" s="2"/>
      <c r="AB594" s="2"/>
      <c r="AC594" s="2"/>
      <c r="AD594" s="2"/>
      <c r="AE594" s="2"/>
    </row>
    <row r="595" spans="1:31" ht="12.75" customHeight="1">
      <c r="A595" s="2"/>
      <c r="B595" s="2"/>
      <c r="C595" s="3"/>
      <c r="D595" s="3"/>
      <c r="E595" s="3"/>
      <c r="F595" s="3"/>
      <c r="G595" s="3"/>
      <c r="H595" s="4"/>
      <c r="I595" s="4"/>
      <c r="J595" s="4"/>
      <c r="K595" s="4"/>
      <c r="L595" s="4"/>
      <c r="M595" s="2"/>
      <c r="N595" s="2"/>
      <c r="O595" s="2"/>
      <c r="P595" s="2"/>
      <c r="Q595" s="2"/>
      <c r="R595" s="2"/>
      <c r="S595" s="2"/>
      <c r="T595" s="2"/>
      <c r="U595" s="2"/>
      <c r="V595" s="2"/>
      <c r="W595" s="2"/>
      <c r="X595" s="2"/>
      <c r="Y595" s="2"/>
      <c r="Z595" s="2"/>
      <c r="AA595" s="2"/>
      <c r="AB595" s="2"/>
      <c r="AC595" s="2"/>
      <c r="AD595" s="2"/>
      <c r="AE595" s="2"/>
    </row>
    <row r="596" spans="1:31" ht="12.75" customHeight="1">
      <c r="A596" s="2"/>
      <c r="B596" s="2"/>
      <c r="C596" s="3"/>
      <c r="D596" s="3"/>
      <c r="E596" s="3"/>
      <c r="F596" s="3"/>
      <c r="G596" s="3"/>
      <c r="H596" s="4"/>
      <c r="I596" s="4"/>
      <c r="J596" s="4"/>
      <c r="K596" s="4"/>
      <c r="L596" s="4"/>
      <c r="M596" s="2"/>
      <c r="N596" s="2"/>
      <c r="O596" s="2"/>
      <c r="P596" s="2"/>
      <c r="Q596" s="2"/>
      <c r="R596" s="2"/>
      <c r="S596" s="2"/>
      <c r="T596" s="2"/>
      <c r="U596" s="2"/>
      <c r="V596" s="2"/>
      <c r="W596" s="2"/>
      <c r="X596" s="2"/>
      <c r="Y596" s="2"/>
      <c r="Z596" s="2"/>
      <c r="AA596" s="2"/>
      <c r="AB596" s="2"/>
      <c r="AC596" s="2"/>
      <c r="AD596" s="2"/>
      <c r="AE596" s="2"/>
    </row>
    <row r="597" spans="1:31" ht="12.75" customHeight="1">
      <c r="A597" s="2"/>
      <c r="B597" s="2"/>
      <c r="C597" s="3"/>
      <c r="D597" s="3"/>
      <c r="E597" s="3"/>
      <c r="F597" s="3"/>
      <c r="G597" s="3"/>
      <c r="H597" s="4"/>
      <c r="I597" s="4"/>
      <c r="J597" s="4"/>
      <c r="K597" s="4"/>
      <c r="L597" s="4"/>
      <c r="M597" s="2"/>
      <c r="N597" s="2"/>
      <c r="O597" s="2"/>
      <c r="P597" s="2"/>
      <c r="Q597" s="2"/>
      <c r="R597" s="2"/>
      <c r="S597" s="2"/>
      <c r="T597" s="2"/>
      <c r="U597" s="2"/>
      <c r="V597" s="2"/>
      <c r="W597" s="2"/>
      <c r="X597" s="2"/>
      <c r="Y597" s="2"/>
      <c r="Z597" s="2"/>
      <c r="AA597" s="2"/>
      <c r="AB597" s="2"/>
      <c r="AC597" s="2"/>
      <c r="AD597" s="2"/>
      <c r="AE597" s="2"/>
    </row>
    <row r="598" spans="1:31" ht="12.75" customHeight="1">
      <c r="A598" s="2"/>
      <c r="B598" s="2"/>
      <c r="C598" s="3"/>
      <c r="D598" s="3"/>
      <c r="E598" s="3"/>
      <c r="F598" s="3"/>
      <c r="G598" s="3"/>
      <c r="H598" s="4"/>
      <c r="I598" s="4"/>
      <c r="J598" s="4"/>
      <c r="K598" s="4"/>
      <c r="L598" s="4"/>
      <c r="M598" s="2"/>
      <c r="N598" s="2"/>
      <c r="O598" s="2"/>
      <c r="P598" s="2"/>
      <c r="Q598" s="2"/>
      <c r="R598" s="2"/>
      <c r="S598" s="2"/>
      <c r="T598" s="2"/>
      <c r="U598" s="2"/>
      <c r="V598" s="2"/>
      <c r="W598" s="2"/>
      <c r="X598" s="2"/>
      <c r="Y598" s="2"/>
      <c r="Z598" s="2"/>
      <c r="AA598" s="2"/>
      <c r="AB598" s="2"/>
      <c r="AC598" s="2"/>
      <c r="AD598" s="2"/>
      <c r="AE598" s="2"/>
    </row>
    <row r="599" spans="1:31" ht="12.75" customHeight="1">
      <c r="A599" s="2"/>
      <c r="B599" s="2"/>
      <c r="C599" s="3"/>
      <c r="D599" s="3"/>
      <c r="E599" s="3"/>
      <c r="F599" s="3"/>
      <c r="G599" s="3"/>
      <c r="H599" s="4"/>
      <c r="I599" s="4"/>
      <c r="J599" s="4"/>
      <c r="K599" s="4"/>
      <c r="L599" s="4"/>
      <c r="M599" s="2"/>
      <c r="N599" s="2"/>
      <c r="O599" s="2"/>
      <c r="P599" s="2"/>
      <c r="Q599" s="2"/>
      <c r="R599" s="2"/>
      <c r="S599" s="2"/>
      <c r="T599" s="2"/>
      <c r="U599" s="2"/>
      <c r="V599" s="2"/>
      <c r="W599" s="2"/>
      <c r="X599" s="2"/>
      <c r="Y599" s="2"/>
      <c r="Z599" s="2"/>
      <c r="AA599" s="2"/>
      <c r="AB599" s="2"/>
      <c r="AC599" s="2"/>
      <c r="AD599" s="2"/>
      <c r="AE599" s="2"/>
    </row>
    <row r="600" spans="1:31" ht="12.75" customHeight="1">
      <c r="A600" s="2"/>
      <c r="B600" s="2"/>
      <c r="C600" s="3"/>
      <c r="D600" s="3"/>
      <c r="E600" s="3"/>
      <c r="F600" s="3"/>
      <c r="G600" s="3"/>
      <c r="H600" s="4"/>
      <c r="I600" s="4"/>
      <c r="J600" s="4"/>
      <c r="K600" s="4"/>
      <c r="L600" s="4"/>
      <c r="M600" s="2"/>
      <c r="N600" s="2"/>
      <c r="O600" s="2"/>
      <c r="P600" s="2"/>
      <c r="Q600" s="2"/>
      <c r="R600" s="2"/>
      <c r="S600" s="2"/>
      <c r="T600" s="2"/>
      <c r="U600" s="2"/>
      <c r="V600" s="2"/>
      <c r="W600" s="2"/>
      <c r="X600" s="2"/>
      <c r="Y600" s="2"/>
      <c r="Z600" s="2"/>
      <c r="AA600" s="2"/>
      <c r="AB600" s="2"/>
      <c r="AC600" s="2"/>
      <c r="AD600" s="2"/>
      <c r="AE600" s="2"/>
    </row>
    <row r="601" spans="1:31" ht="12.75" customHeight="1">
      <c r="A601" s="2"/>
      <c r="B601" s="2"/>
      <c r="C601" s="3"/>
      <c r="D601" s="3"/>
      <c r="E601" s="3"/>
      <c r="F601" s="3"/>
      <c r="G601" s="3"/>
      <c r="H601" s="4"/>
      <c r="I601" s="4"/>
      <c r="J601" s="4"/>
      <c r="K601" s="4"/>
      <c r="L601" s="4"/>
      <c r="M601" s="2"/>
      <c r="N601" s="2"/>
      <c r="O601" s="2"/>
      <c r="P601" s="2"/>
      <c r="Q601" s="2"/>
      <c r="R601" s="2"/>
      <c r="S601" s="2"/>
      <c r="T601" s="2"/>
      <c r="U601" s="2"/>
      <c r="V601" s="2"/>
      <c r="W601" s="2"/>
      <c r="X601" s="2"/>
      <c r="Y601" s="2"/>
      <c r="Z601" s="2"/>
      <c r="AA601" s="2"/>
      <c r="AB601" s="2"/>
      <c r="AC601" s="2"/>
      <c r="AD601" s="2"/>
      <c r="AE601" s="2"/>
    </row>
    <row r="602" spans="1:31" ht="12.75" customHeight="1">
      <c r="A602" s="2"/>
      <c r="B602" s="2"/>
      <c r="C602" s="3"/>
      <c r="D602" s="3"/>
      <c r="E602" s="3"/>
      <c r="F602" s="3"/>
      <c r="G602" s="3"/>
      <c r="H602" s="4"/>
      <c r="I602" s="4"/>
      <c r="J602" s="4"/>
      <c r="K602" s="4"/>
      <c r="L602" s="4"/>
      <c r="M602" s="2"/>
      <c r="N602" s="2"/>
      <c r="O602" s="2"/>
      <c r="P602" s="2"/>
      <c r="Q602" s="2"/>
      <c r="R602" s="2"/>
      <c r="S602" s="2"/>
      <c r="T602" s="2"/>
      <c r="U602" s="2"/>
      <c r="V602" s="2"/>
      <c r="W602" s="2"/>
      <c r="X602" s="2"/>
      <c r="Y602" s="2"/>
      <c r="Z602" s="2"/>
      <c r="AA602" s="2"/>
      <c r="AB602" s="2"/>
      <c r="AC602" s="2"/>
      <c r="AD602" s="2"/>
      <c r="AE602" s="2"/>
    </row>
    <row r="603" spans="1:31" ht="12.75" customHeight="1">
      <c r="A603" s="2"/>
      <c r="B603" s="2"/>
      <c r="C603" s="3"/>
      <c r="D603" s="3"/>
      <c r="E603" s="3"/>
      <c r="F603" s="3"/>
      <c r="G603" s="3"/>
      <c r="H603" s="4"/>
      <c r="I603" s="4"/>
      <c r="J603" s="4"/>
      <c r="K603" s="4"/>
      <c r="L603" s="4"/>
      <c r="M603" s="2"/>
      <c r="N603" s="2"/>
      <c r="O603" s="2"/>
      <c r="P603" s="2"/>
      <c r="Q603" s="2"/>
      <c r="R603" s="2"/>
      <c r="S603" s="2"/>
      <c r="T603" s="2"/>
      <c r="U603" s="2"/>
      <c r="V603" s="2"/>
      <c r="W603" s="2"/>
      <c r="X603" s="2"/>
      <c r="Y603" s="2"/>
      <c r="Z603" s="2"/>
      <c r="AA603" s="2"/>
      <c r="AB603" s="2"/>
      <c r="AC603" s="2"/>
      <c r="AD603" s="2"/>
      <c r="AE603" s="2"/>
    </row>
    <row r="604" spans="1:31" ht="12.75" customHeight="1">
      <c r="A604" s="2"/>
      <c r="B604" s="2"/>
      <c r="C604" s="3"/>
      <c r="D604" s="3"/>
      <c r="E604" s="3"/>
      <c r="F604" s="3"/>
      <c r="G604" s="3"/>
      <c r="H604" s="4"/>
      <c r="I604" s="4"/>
      <c r="J604" s="4"/>
      <c r="K604" s="4"/>
      <c r="L604" s="4"/>
      <c r="M604" s="2"/>
      <c r="N604" s="2"/>
      <c r="O604" s="2"/>
      <c r="P604" s="2"/>
      <c r="Q604" s="2"/>
      <c r="R604" s="2"/>
      <c r="S604" s="2"/>
      <c r="T604" s="2"/>
      <c r="U604" s="2"/>
      <c r="V604" s="2"/>
      <c r="W604" s="2"/>
      <c r="X604" s="2"/>
      <c r="Y604" s="2"/>
      <c r="Z604" s="2"/>
      <c r="AA604" s="2"/>
      <c r="AB604" s="2"/>
      <c r="AC604" s="2"/>
      <c r="AD604" s="2"/>
      <c r="AE604" s="2"/>
    </row>
    <row r="605" spans="1:31" ht="12.75" customHeight="1">
      <c r="A605" s="2"/>
      <c r="B605" s="2"/>
      <c r="C605" s="3"/>
      <c r="D605" s="3"/>
      <c r="E605" s="3"/>
      <c r="F605" s="3"/>
      <c r="G605" s="3"/>
      <c r="H605" s="4"/>
      <c r="I605" s="4"/>
      <c r="J605" s="4"/>
      <c r="K605" s="4"/>
      <c r="L605" s="4"/>
      <c r="M605" s="2"/>
      <c r="N605" s="2"/>
      <c r="O605" s="2"/>
      <c r="P605" s="2"/>
      <c r="Q605" s="2"/>
      <c r="R605" s="2"/>
      <c r="S605" s="2"/>
      <c r="T605" s="2"/>
      <c r="U605" s="2"/>
      <c r="V605" s="2"/>
      <c r="W605" s="2"/>
      <c r="X605" s="2"/>
      <c r="Y605" s="2"/>
      <c r="Z605" s="2"/>
      <c r="AA605" s="2"/>
      <c r="AB605" s="2"/>
      <c r="AC605" s="2"/>
      <c r="AD605" s="2"/>
      <c r="AE605" s="2"/>
    </row>
    <row r="606" spans="1:31" ht="12.75" customHeight="1">
      <c r="A606" s="2"/>
      <c r="B606" s="2"/>
      <c r="C606" s="3"/>
      <c r="D606" s="3"/>
      <c r="E606" s="3"/>
      <c r="F606" s="3"/>
      <c r="G606" s="3"/>
      <c r="H606" s="4"/>
      <c r="I606" s="4"/>
      <c r="J606" s="4"/>
      <c r="K606" s="4"/>
      <c r="L606" s="4"/>
      <c r="M606" s="2"/>
      <c r="N606" s="2"/>
      <c r="O606" s="2"/>
      <c r="P606" s="2"/>
      <c r="Q606" s="2"/>
      <c r="R606" s="2"/>
      <c r="S606" s="2"/>
      <c r="T606" s="2"/>
      <c r="U606" s="2"/>
      <c r="V606" s="2"/>
      <c r="W606" s="2"/>
      <c r="X606" s="2"/>
      <c r="Y606" s="2"/>
      <c r="Z606" s="2"/>
      <c r="AA606" s="2"/>
      <c r="AB606" s="2"/>
      <c r="AC606" s="2"/>
      <c r="AD606" s="2"/>
      <c r="AE606" s="2"/>
    </row>
    <row r="607" spans="1:31" ht="12.75" customHeight="1">
      <c r="A607" s="2"/>
      <c r="B607" s="2"/>
      <c r="C607" s="3"/>
      <c r="D607" s="3"/>
      <c r="E607" s="3"/>
      <c r="F607" s="3"/>
      <c r="G607" s="3"/>
      <c r="H607" s="4"/>
      <c r="I607" s="4"/>
      <c r="J607" s="4"/>
      <c r="K607" s="4"/>
      <c r="L607" s="4"/>
      <c r="M607" s="2"/>
      <c r="N607" s="2"/>
      <c r="O607" s="2"/>
      <c r="P607" s="2"/>
      <c r="Q607" s="2"/>
      <c r="R607" s="2"/>
      <c r="S607" s="2"/>
      <c r="T607" s="2"/>
      <c r="U607" s="2"/>
      <c r="V607" s="2"/>
      <c r="W607" s="2"/>
      <c r="X607" s="2"/>
      <c r="Y607" s="2"/>
      <c r="Z607" s="2"/>
      <c r="AA607" s="2"/>
      <c r="AB607" s="2"/>
      <c r="AC607" s="2"/>
      <c r="AD607" s="2"/>
      <c r="AE607" s="2"/>
    </row>
    <row r="608" spans="1:31" ht="12.75" customHeight="1">
      <c r="A608" s="2"/>
      <c r="B608" s="2"/>
      <c r="C608" s="3"/>
      <c r="D608" s="3"/>
      <c r="E608" s="3"/>
      <c r="F608" s="3"/>
      <c r="G608" s="3"/>
      <c r="H608" s="4"/>
      <c r="I608" s="4"/>
      <c r="J608" s="4"/>
      <c r="K608" s="4"/>
      <c r="L608" s="4"/>
      <c r="M608" s="2"/>
      <c r="N608" s="2"/>
      <c r="O608" s="2"/>
      <c r="P608" s="2"/>
      <c r="Q608" s="2"/>
      <c r="R608" s="2"/>
      <c r="S608" s="2"/>
      <c r="T608" s="2"/>
      <c r="U608" s="2"/>
      <c r="V608" s="2"/>
      <c r="W608" s="2"/>
      <c r="X608" s="2"/>
      <c r="Y608" s="2"/>
      <c r="Z608" s="2"/>
      <c r="AA608" s="2"/>
      <c r="AB608" s="2"/>
      <c r="AC608" s="2"/>
      <c r="AD608" s="2"/>
      <c r="AE608" s="2"/>
    </row>
    <row r="609" spans="1:31" ht="12.75" customHeight="1">
      <c r="A609" s="2"/>
      <c r="B609" s="2"/>
      <c r="C609" s="3"/>
      <c r="D609" s="3"/>
      <c r="E609" s="3"/>
      <c r="F609" s="3"/>
      <c r="G609" s="3"/>
      <c r="H609" s="4"/>
      <c r="I609" s="4"/>
      <c r="J609" s="4"/>
      <c r="K609" s="4"/>
      <c r="L609" s="4"/>
      <c r="M609" s="2"/>
      <c r="N609" s="2"/>
      <c r="O609" s="2"/>
      <c r="P609" s="2"/>
      <c r="Q609" s="2"/>
      <c r="R609" s="2"/>
      <c r="S609" s="2"/>
      <c r="T609" s="2"/>
      <c r="U609" s="2"/>
      <c r="V609" s="2"/>
      <c r="W609" s="2"/>
      <c r="X609" s="2"/>
      <c r="Y609" s="2"/>
      <c r="Z609" s="2"/>
      <c r="AA609" s="2"/>
      <c r="AB609" s="2"/>
      <c r="AC609" s="2"/>
      <c r="AD609" s="2"/>
      <c r="AE609" s="2"/>
    </row>
    <row r="610" spans="1:31" ht="12.75" customHeight="1">
      <c r="A610" s="2"/>
      <c r="B610" s="2"/>
      <c r="C610" s="3"/>
      <c r="D610" s="3"/>
      <c r="E610" s="3"/>
      <c r="F610" s="3"/>
      <c r="G610" s="3"/>
      <c r="H610" s="4"/>
      <c r="I610" s="4"/>
      <c r="J610" s="4"/>
      <c r="K610" s="4"/>
      <c r="L610" s="4"/>
      <c r="M610" s="2"/>
      <c r="N610" s="2"/>
      <c r="O610" s="2"/>
      <c r="P610" s="2"/>
      <c r="Q610" s="2"/>
      <c r="R610" s="2"/>
      <c r="S610" s="2"/>
      <c r="T610" s="2"/>
      <c r="U610" s="2"/>
      <c r="V610" s="2"/>
      <c r="W610" s="2"/>
      <c r="X610" s="2"/>
      <c r="Y610" s="2"/>
      <c r="Z610" s="2"/>
      <c r="AA610" s="2"/>
      <c r="AB610" s="2"/>
      <c r="AC610" s="2"/>
      <c r="AD610" s="2"/>
      <c r="AE610" s="2"/>
    </row>
    <row r="611" spans="1:31" ht="12.75" customHeight="1">
      <c r="A611" s="2"/>
      <c r="B611" s="2"/>
      <c r="C611" s="3"/>
      <c r="D611" s="3"/>
      <c r="E611" s="3"/>
      <c r="F611" s="3"/>
      <c r="G611" s="3"/>
      <c r="H611" s="4"/>
      <c r="I611" s="4"/>
      <c r="J611" s="4"/>
      <c r="K611" s="4"/>
      <c r="L611" s="4"/>
      <c r="M611" s="2"/>
      <c r="N611" s="2"/>
      <c r="O611" s="2"/>
      <c r="P611" s="2"/>
      <c r="Q611" s="2"/>
      <c r="R611" s="2"/>
      <c r="S611" s="2"/>
      <c r="T611" s="2"/>
      <c r="U611" s="2"/>
      <c r="V611" s="2"/>
      <c r="W611" s="2"/>
      <c r="X611" s="2"/>
      <c r="Y611" s="2"/>
      <c r="Z611" s="2"/>
      <c r="AA611" s="2"/>
      <c r="AB611" s="2"/>
      <c r="AC611" s="2"/>
      <c r="AD611" s="2"/>
      <c r="AE611" s="2"/>
    </row>
    <row r="612" spans="1:31" ht="12.75" customHeight="1">
      <c r="A612" s="2"/>
      <c r="B612" s="2"/>
      <c r="C612" s="3"/>
      <c r="D612" s="3"/>
      <c r="E612" s="3"/>
      <c r="F612" s="3"/>
      <c r="G612" s="3"/>
      <c r="H612" s="4"/>
      <c r="I612" s="4"/>
      <c r="J612" s="4"/>
      <c r="K612" s="4"/>
      <c r="L612" s="4"/>
      <c r="M612" s="2"/>
      <c r="N612" s="2"/>
      <c r="O612" s="2"/>
      <c r="P612" s="2"/>
      <c r="Q612" s="2"/>
      <c r="R612" s="2"/>
      <c r="S612" s="2"/>
      <c r="T612" s="2"/>
      <c r="U612" s="2"/>
      <c r="V612" s="2"/>
      <c r="W612" s="2"/>
      <c r="X612" s="2"/>
      <c r="Y612" s="2"/>
      <c r="Z612" s="2"/>
      <c r="AA612" s="2"/>
      <c r="AB612" s="2"/>
      <c r="AC612" s="2"/>
      <c r="AD612" s="2"/>
      <c r="AE612" s="2"/>
    </row>
    <row r="613" spans="1:31" ht="12.75" customHeight="1">
      <c r="A613" s="2"/>
      <c r="B613" s="2"/>
      <c r="C613" s="3"/>
      <c r="D613" s="3"/>
      <c r="E613" s="3"/>
      <c r="F613" s="3"/>
      <c r="G613" s="3"/>
      <c r="H613" s="4"/>
      <c r="I613" s="4"/>
      <c r="J613" s="4"/>
      <c r="K613" s="4"/>
      <c r="L613" s="4"/>
      <c r="M613" s="2"/>
      <c r="N613" s="2"/>
      <c r="O613" s="2"/>
      <c r="P613" s="2"/>
      <c r="Q613" s="2"/>
      <c r="R613" s="2"/>
      <c r="S613" s="2"/>
      <c r="T613" s="2"/>
      <c r="U613" s="2"/>
      <c r="V613" s="2"/>
      <c r="W613" s="2"/>
      <c r="X613" s="2"/>
      <c r="Y613" s="2"/>
      <c r="Z613" s="2"/>
      <c r="AA613" s="2"/>
      <c r="AB613" s="2"/>
      <c r="AC613" s="2"/>
      <c r="AD613" s="2"/>
      <c r="AE613" s="2"/>
    </row>
    <row r="614" spans="1:31" ht="12.75" customHeight="1">
      <c r="A614" s="2"/>
      <c r="B614" s="2"/>
      <c r="C614" s="3"/>
      <c r="D614" s="3"/>
      <c r="E614" s="3"/>
      <c r="F614" s="3"/>
      <c r="G614" s="3"/>
      <c r="H614" s="4"/>
      <c r="I614" s="4"/>
      <c r="J614" s="4"/>
      <c r="K614" s="4"/>
      <c r="L614" s="4"/>
      <c r="M614" s="2"/>
      <c r="N614" s="2"/>
      <c r="O614" s="2"/>
      <c r="P614" s="2"/>
      <c r="Q614" s="2"/>
      <c r="R614" s="2"/>
      <c r="S614" s="2"/>
      <c r="T614" s="2"/>
      <c r="U614" s="2"/>
      <c r="V614" s="2"/>
      <c r="W614" s="2"/>
      <c r="X614" s="2"/>
      <c r="Y614" s="2"/>
      <c r="Z614" s="2"/>
      <c r="AA614" s="2"/>
      <c r="AB614" s="2"/>
      <c r="AC614" s="2"/>
      <c r="AD614" s="2"/>
      <c r="AE614" s="2"/>
    </row>
    <row r="615" spans="1:31" ht="12.75" customHeight="1">
      <c r="A615" s="2"/>
      <c r="B615" s="2"/>
      <c r="C615" s="3"/>
      <c r="D615" s="3"/>
      <c r="E615" s="3"/>
      <c r="F615" s="3"/>
      <c r="G615" s="3"/>
      <c r="H615" s="4"/>
      <c r="I615" s="4"/>
      <c r="J615" s="4"/>
      <c r="K615" s="4"/>
      <c r="L615" s="4"/>
      <c r="M615" s="2"/>
      <c r="N615" s="2"/>
      <c r="O615" s="2"/>
      <c r="P615" s="2"/>
      <c r="Q615" s="2"/>
      <c r="R615" s="2"/>
      <c r="S615" s="2"/>
      <c r="T615" s="2"/>
      <c r="U615" s="2"/>
      <c r="V615" s="2"/>
      <c r="W615" s="2"/>
      <c r="X615" s="2"/>
      <c r="Y615" s="2"/>
      <c r="Z615" s="2"/>
      <c r="AA615" s="2"/>
      <c r="AB615" s="2"/>
      <c r="AC615" s="2"/>
      <c r="AD615" s="2"/>
      <c r="AE615" s="2"/>
    </row>
    <row r="616" spans="1:31" ht="12.75" customHeight="1">
      <c r="A616" s="2"/>
      <c r="B616" s="2"/>
      <c r="C616" s="3"/>
      <c r="D616" s="3"/>
      <c r="E616" s="3"/>
      <c r="F616" s="3"/>
      <c r="G616" s="3"/>
      <c r="H616" s="4"/>
      <c r="I616" s="4"/>
      <c r="J616" s="4"/>
      <c r="K616" s="4"/>
      <c r="L616" s="4"/>
      <c r="M616" s="2"/>
      <c r="N616" s="2"/>
      <c r="O616" s="2"/>
      <c r="P616" s="2"/>
      <c r="Q616" s="2"/>
      <c r="R616" s="2"/>
      <c r="S616" s="2"/>
      <c r="T616" s="2"/>
      <c r="U616" s="2"/>
      <c r="V616" s="2"/>
      <c r="W616" s="2"/>
      <c r="X616" s="2"/>
      <c r="Y616" s="2"/>
      <c r="Z616" s="2"/>
      <c r="AA616" s="2"/>
      <c r="AB616" s="2"/>
      <c r="AC616" s="2"/>
      <c r="AD616" s="2"/>
      <c r="AE616" s="2"/>
    </row>
    <row r="617" spans="1:31" ht="12.75" customHeight="1">
      <c r="A617" s="2"/>
      <c r="B617" s="2"/>
      <c r="C617" s="3"/>
      <c r="D617" s="3"/>
      <c r="E617" s="3"/>
      <c r="F617" s="3"/>
      <c r="G617" s="3"/>
      <c r="H617" s="4"/>
      <c r="I617" s="4"/>
      <c r="J617" s="4"/>
      <c r="K617" s="4"/>
      <c r="L617" s="4"/>
      <c r="M617" s="2"/>
      <c r="N617" s="2"/>
      <c r="O617" s="2"/>
      <c r="P617" s="2"/>
      <c r="Q617" s="2"/>
      <c r="R617" s="2"/>
      <c r="S617" s="2"/>
      <c r="T617" s="2"/>
      <c r="U617" s="2"/>
      <c r="V617" s="2"/>
      <c r="W617" s="2"/>
      <c r="X617" s="2"/>
      <c r="Y617" s="2"/>
      <c r="Z617" s="2"/>
      <c r="AA617" s="2"/>
      <c r="AB617" s="2"/>
      <c r="AC617" s="2"/>
      <c r="AD617" s="2"/>
      <c r="AE617" s="2"/>
    </row>
    <row r="618" spans="1:31" ht="12.75" customHeight="1">
      <c r="A618" s="2"/>
      <c r="B618" s="2"/>
      <c r="C618" s="3"/>
      <c r="D618" s="3"/>
      <c r="E618" s="3"/>
      <c r="F618" s="3"/>
      <c r="G618" s="3"/>
      <c r="H618" s="4"/>
      <c r="I618" s="4"/>
      <c r="J618" s="4"/>
      <c r="K618" s="4"/>
      <c r="L618" s="4"/>
      <c r="M618" s="2"/>
      <c r="N618" s="2"/>
      <c r="O618" s="2"/>
      <c r="P618" s="2"/>
      <c r="Q618" s="2"/>
      <c r="R618" s="2"/>
      <c r="S618" s="2"/>
      <c r="T618" s="2"/>
      <c r="U618" s="2"/>
      <c r="V618" s="2"/>
      <c r="W618" s="2"/>
      <c r="X618" s="2"/>
      <c r="Y618" s="2"/>
      <c r="Z618" s="2"/>
      <c r="AA618" s="2"/>
      <c r="AB618" s="2"/>
      <c r="AC618" s="2"/>
      <c r="AD618" s="2"/>
      <c r="AE618" s="2"/>
    </row>
    <row r="619" spans="1:31" ht="12.75" customHeight="1">
      <c r="A619" s="2"/>
      <c r="B619" s="2"/>
      <c r="C619" s="3"/>
      <c r="D619" s="3"/>
      <c r="E619" s="3"/>
      <c r="F619" s="3"/>
      <c r="G619" s="3"/>
      <c r="H619" s="4"/>
      <c r="I619" s="4"/>
      <c r="J619" s="4"/>
      <c r="K619" s="4"/>
      <c r="L619" s="4"/>
      <c r="M619" s="2"/>
      <c r="N619" s="2"/>
      <c r="O619" s="2"/>
      <c r="P619" s="2"/>
      <c r="Q619" s="2"/>
      <c r="R619" s="2"/>
      <c r="S619" s="2"/>
      <c r="T619" s="2"/>
      <c r="U619" s="2"/>
      <c r="V619" s="2"/>
      <c r="W619" s="2"/>
      <c r="X619" s="2"/>
      <c r="Y619" s="2"/>
      <c r="Z619" s="2"/>
      <c r="AA619" s="2"/>
      <c r="AB619" s="2"/>
      <c r="AC619" s="2"/>
      <c r="AD619" s="2"/>
      <c r="AE619" s="2"/>
    </row>
    <row r="620" spans="1:31" ht="12.75" customHeight="1">
      <c r="A620" s="2"/>
      <c r="B620" s="2"/>
      <c r="C620" s="3"/>
      <c r="D620" s="3"/>
      <c r="E620" s="3"/>
      <c r="F620" s="3"/>
      <c r="G620" s="3"/>
      <c r="H620" s="4"/>
      <c r="I620" s="4"/>
      <c r="J620" s="4"/>
      <c r="K620" s="4"/>
      <c r="L620" s="4"/>
      <c r="M620" s="2"/>
      <c r="N620" s="2"/>
      <c r="O620" s="2"/>
      <c r="P620" s="2"/>
      <c r="Q620" s="2"/>
      <c r="R620" s="2"/>
      <c r="S620" s="2"/>
      <c r="T620" s="2"/>
      <c r="U620" s="2"/>
      <c r="V620" s="2"/>
      <c r="W620" s="2"/>
      <c r="X620" s="2"/>
      <c r="Y620" s="2"/>
      <c r="Z620" s="2"/>
      <c r="AA620" s="2"/>
      <c r="AB620" s="2"/>
      <c r="AC620" s="2"/>
      <c r="AD620" s="2"/>
      <c r="AE620" s="2"/>
    </row>
    <row r="621" spans="1:31" ht="12.75" customHeight="1">
      <c r="A621" s="2"/>
      <c r="B621" s="2"/>
      <c r="C621" s="3"/>
      <c r="D621" s="3"/>
      <c r="E621" s="3"/>
      <c r="F621" s="3"/>
      <c r="G621" s="3"/>
      <c r="H621" s="4"/>
      <c r="I621" s="4"/>
      <c r="J621" s="4"/>
      <c r="K621" s="4"/>
      <c r="L621" s="4"/>
      <c r="M621" s="2"/>
      <c r="N621" s="2"/>
      <c r="O621" s="2"/>
      <c r="P621" s="2"/>
      <c r="Q621" s="2"/>
      <c r="R621" s="2"/>
      <c r="S621" s="2"/>
      <c r="T621" s="2"/>
      <c r="U621" s="2"/>
      <c r="V621" s="2"/>
      <c r="W621" s="2"/>
      <c r="X621" s="2"/>
      <c r="Y621" s="2"/>
      <c r="Z621" s="2"/>
      <c r="AA621" s="2"/>
      <c r="AB621" s="2"/>
      <c r="AC621" s="2"/>
      <c r="AD621" s="2"/>
      <c r="AE621" s="2"/>
    </row>
    <row r="622" spans="1:31" ht="12.75" customHeight="1">
      <c r="A622" s="2"/>
      <c r="B622" s="2"/>
      <c r="C622" s="3"/>
      <c r="D622" s="3"/>
      <c r="E622" s="3"/>
      <c r="F622" s="3"/>
      <c r="G622" s="3"/>
      <c r="H622" s="4"/>
      <c r="I622" s="4"/>
      <c r="J622" s="4"/>
      <c r="K622" s="4"/>
      <c r="L622" s="4"/>
      <c r="M622" s="2"/>
      <c r="N622" s="2"/>
      <c r="O622" s="2"/>
      <c r="P622" s="2"/>
      <c r="Q622" s="2"/>
      <c r="R622" s="2"/>
      <c r="S622" s="2"/>
      <c r="T622" s="2"/>
      <c r="U622" s="2"/>
      <c r="V622" s="2"/>
      <c r="W622" s="2"/>
      <c r="X622" s="2"/>
      <c r="Y622" s="2"/>
      <c r="Z622" s="2"/>
      <c r="AA622" s="2"/>
      <c r="AB622" s="2"/>
      <c r="AC622" s="2"/>
      <c r="AD622" s="2"/>
      <c r="AE622" s="2"/>
    </row>
    <row r="623" spans="1:31" ht="12.75" customHeight="1">
      <c r="A623" s="2"/>
      <c r="B623" s="2"/>
      <c r="C623" s="3"/>
      <c r="D623" s="3"/>
      <c r="E623" s="3"/>
      <c r="F623" s="3"/>
      <c r="G623" s="3"/>
      <c r="H623" s="4"/>
      <c r="I623" s="4"/>
      <c r="J623" s="4"/>
      <c r="K623" s="4"/>
      <c r="L623" s="4"/>
      <c r="M623" s="2"/>
      <c r="N623" s="2"/>
      <c r="O623" s="2"/>
      <c r="P623" s="2"/>
      <c r="Q623" s="2"/>
      <c r="R623" s="2"/>
      <c r="S623" s="2"/>
      <c r="T623" s="2"/>
      <c r="U623" s="2"/>
      <c r="V623" s="2"/>
      <c r="W623" s="2"/>
      <c r="X623" s="2"/>
      <c r="Y623" s="2"/>
      <c r="Z623" s="2"/>
      <c r="AA623" s="2"/>
      <c r="AB623" s="2"/>
      <c r="AC623" s="2"/>
      <c r="AD623" s="2"/>
      <c r="AE623" s="2"/>
    </row>
    <row r="624" spans="1:31" ht="12.75" customHeight="1">
      <c r="A624" s="2"/>
      <c r="B624" s="2"/>
      <c r="C624" s="3"/>
      <c r="D624" s="3"/>
      <c r="E624" s="3"/>
      <c r="F624" s="3"/>
      <c r="G624" s="3"/>
      <c r="H624" s="4"/>
      <c r="I624" s="4"/>
      <c r="J624" s="4"/>
      <c r="K624" s="4"/>
      <c r="L624" s="4"/>
      <c r="M624" s="2"/>
      <c r="N624" s="2"/>
      <c r="O624" s="2"/>
      <c r="P624" s="2"/>
      <c r="Q624" s="2"/>
      <c r="R624" s="2"/>
      <c r="S624" s="2"/>
      <c r="T624" s="2"/>
      <c r="U624" s="2"/>
      <c r="V624" s="2"/>
      <c r="W624" s="2"/>
      <c r="X624" s="2"/>
      <c r="Y624" s="2"/>
      <c r="Z624" s="2"/>
      <c r="AA624" s="2"/>
      <c r="AB624" s="2"/>
      <c r="AC624" s="2"/>
      <c r="AD624" s="2"/>
      <c r="AE624" s="2"/>
    </row>
    <row r="625" spans="1:31" ht="12.75" customHeight="1">
      <c r="A625" s="2"/>
      <c r="B625" s="2"/>
      <c r="C625" s="3"/>
      <c r="D625" s="3"/>
      <c r="E625" s="3"/>
      <c r="F625" s="3"/>
      <c r="G625" s="3"/>
      <c r="H625" s="4"/>
      <c r="I625" s="4"/>
      <c r="J625" s="4"/>
      <c r="K625" s="4"/>
      <c r="L625" s="4"/>
      <c r="M625" s="2"/>
      <c r="N625" s="2"/>
      <c r="O625" s="2"/>
      <c r="P625" s="2"/>
      <c r="Q625" s="2"/>
      <c r="R625" s="2"/>
      <c r="S625" s="2"/>
      <c r="T625" s="2"/>
      <c r="U625" s="2"/>
      <c r="V625" s="2"/>
      <c r="W625" s="2"/>
      <c r="X625" s="2"/>
      <c r="Y625" s="2"/>
      <c r="Z625" s="2"/>
      <c r="AA625" s="2"/>
      <c r="AB625" s="2"/>
      <c r="AC625" s="2"/>
      <c r="AD625" s="2"/>
      <c r="AE625" s="2"/>
    </row>
    <row r="626" spans="1:31" ht="12.75" customHeight="1">
      <c r="A626" s="2"/>
      <c r="B626" s="2"/>
      <c r="C626" s="3"/>
      <c r="D626" s="3"/>
      <c r="E626" s="3"/>
      <c r="F626" s="3"/>
      <c r="G626" s="3"/>
      <c r="H626" s="4"/>
      <c r="I626" s="4"/>
      <c r="J626" s="4"/>
      <c r="K626" s="4"/>
      <c r="L626" s="4"/>
      <c r="M626" s="2"/>
      <c r="N626" s="2"/>
      <c r="O626" s="2"/>
      <c r="P626" s="2"/>
      <c r="Q626" s="2"/>
      <c r="R626" s="2"/>
      <c r="S626" s="2"/>
      <c r="T626" s="2"/>
      <c r="U626" s="2"/>
      <c r="V626" s="2"/>
      <c r="W626" s="2"/>
      <c r="X626" s="2"/>
      <c r="Y626" s="2"/>
      <c r="Z626" s="2"/>
      <c r="AA626" s="2"/>
      <c r="AB626" s="2"/>
      <c r="AC626" s="2"/>
      <c r="AD626" s="2"/>
      <c r="AE626" s="2"/>
    </row>
    <row r="627" spans="1:31" ht="12.75" customHeight="1">
      <c r="A627" s="2"/>
      <c r="B627" s="2"/>
      <c r="C627" s="3"/>
      <c r="D627" s="3"/>
      <c r="E627" s="3"/>
      <c r="F627" s="3"/>
      <c r="G627" s="3"/>
      <c r="H627" s="4"/>
      <c r="I627" s="4"/>
      <c r="J627" s="4"/>
      <c r="K627" s="4"/>
      <c r="L627" s="4"/>
      <c r="M627" s="2"/>
      <c r="N627" s="2"/>
      <c r="O627" s="2"/>
      <c r="P627" s="2"/>
      <c r="Q627" s="2"/>
      <c r="R627" s="2"/>
      <c r="S627" s="2"/>
      <c r="T627" s="2"/>
      <c r="U627" s="2"/>
      <c r="V627" s="2"/>
      <c r="W627" s="2"/>
      <c r="X627" s="2"/>
      <c r="Y627" s="2"/>
      <c r="Z627" s="2"/>
      <c r="AA627" s="2"/>
      <c r="AB627" s="2"/>
      <c r="AC627" s="2"/>
      <c r="AD627" s="2"/>
      <c r="AE627" s="2"/>
    </row>
    <row r="628" spans="1:31" ht="12.75" customHeight="1">
      <c r="A628" s="2"/>
      <c r="B628" s="2"/>
      <c r="C628" s="3"/>
      <c r="D628" s="3"/>
      <c r="E628" s="3"/>
      <c r="F628" s="3"/>
      <c r="G628" s="3"/>
      <c r="H628" s="4"/>
      <c r="I628" s="4"/>
      <c r="J628" s="4"/>
      <c r="K628" s="4"/>
      <c r="L628" s="4"/>
      <c r="M628" s="2"/>
      <c r="N628" s="2"/>
      <c r="O628" s="2"/>
      <c r="P628" s="2"/>
      <c r="Q628" s="2"/>
      <c r="R628" s="2"/>
      <c r="S628" s="2"/>
      <c r="T628" s="2"/>
      <c r="U628" s="2"/>
      <c r="V628" s="2"/>
      <c r="W628" s="2"/>
      <c r="X628" s="2"/>
      <c r="Y628" s="2"/>
      <c r="Z628" s="2"/>
      <c r="AA628" s="2"/>
      <c r="AB628" s="2"/>
      <c r="AC628" s="2"/>
      <c r="AD628" s="2"/>
      <c r="AE628" s="2"/>
    </row>
    <row r="629" spans="1:31" ht="12.75" customHeight="1">
      <c r="A629" s="2"/>
      <c r="B629" s="2"/>
      <c r="C629" s="3"/>
      <c r="D629" s="3"/>
      <c r="E629" s="3"/>
      <c r="F629" s="3"/>
      <c r="G629" s="3"/>
      <c r="H629" s="4"/>
      <c r="I629" s="4"/>
      <c r="J629" s="4"/>
      <c r="K629" s="4"/>
      <c r="L629" s="4"/>
      <c r="M629" s="2"/>
      <c r="N629" s="2"/>
      <c r="O629" s="2"/>
      <c r="P629" s="2"/>
      <c r="Q629" s="2"/>
      <c r="R629" s="2"/>
      <c r="S629" s="2"/>
      <c r="T629" s="2"/>
      <c r="U629" s="2"/>
      <c r="V629" s="2"/>
      <c r="W629" s="2"/>
      <c r="X629" s="2"/>
      <c r="Y629" s="2"/>
      <c r="Z629" s="2"/>
      <c r="AA629" s="2"/>
      <c r="AB629" s="2"/>
      <c r="AC629" s="2"/>
      <c r="AD629" s="2"/>
      <c r="AE629" s="2"/>
    </row>
    <row r="630" spans="1:31" ht="12.75" customHeight="1">
      <c r="A630" s="2"/>
      <c r="B630" s="2"/>
      <c r="C630" s="3"/>
      <c r="D630" s="3"/>
      <c r="E630" s="3"/>
      <c r="F630" s="3"/>
      <c r="G630" s="3"/>
      <c r="H630" s="4"/>
      <c r="I630" s="4"/>
      <c r="J630" s="4"/>
      <c r="K630" s="4"/>
      <c r="L630" s="4"/>
      <c r="M630" s="2"/>
      <c r="N630" s="2"/>
      <c r="O630" s="2"/>
      <c r="P630" s="2"/>
      <c r="Q630" s="2"/>
      <c r="R630" s="2"/>
      <c r="S630" s="2"/>
      <c r="T630" s="2"/>
      <c r="U630" s="2"/>
      <c r="V630" s="2"/>
      <c r="W630" s="2"/>
      <c r="X630" s="2"/>
      <c r="Y630" s="2"/>
      <c r="Z630" s="2"/>
      <c r="AA630" s="2"/>
      <c r="AB630" s="2"/>
      <c r="AC630" s="2"/>
      <c r="AD630" s="2"/>
      <c r="AE630" s="2"/>
    </row>
    <row r="631" spans="1:31" ht="12.75" customHeight="1">
      <c r="A631" s="2"/>
      <c r="B631" s="2"/>
      <c r="C631" s="3"/>
      <c r="D631" s="3"/>
      <c r="E631" s="3"/>
      <c r="F631" s="3"/>
      <c r="G631" s="3"/>
      <c r="H631" s="4"/>
      <c r="I631" s="4"/>
      <c r="J631" s="4"/>
      <c r="K631" s="4"/>
      <c r="L631" s="4"/>
      <c r="M631" s="2"/>
      <c r="N631" s="2"/>
      <c r="O631" s="2"/>
      <c r="P631" s="2"/>
      <c r="Q631" s="2"/>
      <c r="R631" s="2"/>
      <c r="S631" s="2"/>
      <c r="T631" s="2"/>
      <c r="U631" s="2"/>
      <c r="V631" s="2"/>
      <c r="W631" s="2"/>
      <c r="X631" s="2"/>
      <c r="Y631" s="2"/>
      <c r="Z631" s="2"/>
      <c r="AA631" s="2"/>
      <c r="AB631" s="2"/>
      <c r="AC631" s="2"/>
      <c r="AD631" s="2"/>
      <c r="AE631" s="2"/>
    </row>
    <row r="632" spans="1:31" ht="12.75" customHeight="1">
      <c r="A632" s="2"/>
      <c r="B632" s="2"/>
      <c r="C632" s="3"/>
      <c r="D632" s="3"/>
      <c r="E632" s="3"/>
      <c r="F632" s="3"/>
      <c r="G632" s="3"/>
      <c r="H632" s="4"/>
      <c r="I632" s="4"/>
      <c r="J632" s="4"/>
      <c r="K632" s="4"/>
      <c r="L632" s="4"/>
      <c r="M632" s="2"/>
      <c r="N632" s="2"/>
      <c r="O632" s="2"/>
      <c r="P632" s="2"/>
      <c r="Q632" s="2"/>
      <c r="R632" s="2"/>
      <c r="S632" s="2"/>
      <c r="T632" s="2"/>
      <c r="U632" s="2"/>
      <c r="V632" s="2"/>
      <c r="W632" s="2"/>
      <c r="X632" s="2"/>
      <c r="Y632" s="2"/>
      <c r="Z632" s="2"/>
      <c r="AA632" s="2"/>
      <c r="AB632" s="2"/>
      <c r="AC632" s="2"/>
      <c r="AD632" s="2"/>
      <c r="AE632" s="2"/>
    </row>
    <row r="633" spans="1:31" ht="12.75" customHeight="1">
      <c r="A633" s="2"/>
      <c r="B633" s="2"/>
      <c r="C633" s="3"/>
      <c r="D633" s="3"/>
      <c r="E633" s="3"/>
      <c r="F633" s="3"/>
      <c r="G633" s="3"/>
      <c r="H633" s="4"/>
      <c r="I633" s="4"/>
      <c r="J633" s="4"/>
      <c r="K633" s="4"/>
      <c r="L633" s="4"/>
      <c r="M633" s="2"/>
      <c r="N633" s="2"/>
      <c r="O633" s="2"/>
      <c r="P633" s="2"/>
      <c r="Q633" s="2"/>
      <c r="R633" s="2"/>
      <c r="S633" s="2"/>
      <c r="T633" s="2"/>
      <c r="U633" s="2"/>
      <c r="V633" s="2"/>
      <c r="W633" s="2"/>
      <c r="X633" s="2"/>
      <c r="Y633" s="2"/>
      <c r="Z633" s="2"/>
      <c r="AA633" s="2"/>
      <c r="AB633" s="2"/>
      <c r="AC633" s="2"/>
      <c r="AD633" s="2"/>
      <c r="AE633" s="2"/>
    </row>
    <row r="634" spans="1:31" ht="12.75" customHeight="1">
      <c r="A634" s="2"/>
      <c r="B634" s="2"/>
      <c r="C634" s="3"/>
      <c r="D634" s="3"/>
      <c r="E634" s="3"/>
      <c r="F634" s="3"/>
      <c r="G634" s="3"/>
      <c r="H634" s="4"/>
      <c r="I634" s="4"/>
      <c r="J634" s="4"/>
      <c r="K634" s="4"/>
      <c r="L634" s="4"/>
      <c r="M634" s="2"/>
      <c r="N634" s="2"/>
      <c r="O634" s="2"/>
      <c r="P634" s="2"/>
      <c r="Q634" s="2"/>
      <c r="R634" s="2"/>
      <c r="S634" s="2"/>
      <c r="T634" s="2"/>
      <c r="U634" s="2"/>
      <c r="V634" s="2"/>
      <c r="W634" s="2"/>
      <c r="X634" s="2"/>
      <c r="Y634" s="2"/>
      <c r="Z634" s="2"/>
      <c r="AA634" s="2"/>
      <c r="AB634" s="2"/>
      <c r="AC634" s="2"/>
      <c r="AD634" s="2"/>
      <c r="AE634" s="2"/>
    </row>
    <row r="635" spans="1:31" ht="12.75" customHeight="1">
      <c r="A635" s="2"/>
      <c r="B635" s="2"/>
      <c r="C635" s="3"/>
      <c r="D635" s="3"/>
      <c r="E635" s="3"/>
      <c r="F635" s="3"/>
      <c r="G635" s="3"/>
      <c r="H635" s="4"/>
      <c r="I635" s="4"/>
      <c r="J635" s="4"/>
      <c r="K635" s="4"/>
      <c r="L635" s="4"/>
      <c r="M635" s="2"/>
      <c r="N635" s="2"/>
      <c r="O635" s="2"/>
      <c r="P635" s="2"/>
      <c r="Q635" s="2"/>
      <c r="R635" s="2"/>
      <c r="S635" s="2"/>
      <c r="T635" s="2"/>
      <c r="U635" s="2"/>
      <c r="V635" s="2"/>
      <c r="W635" s="2"/>
      <c r="X635" s="2"/>
      <c r="Y635" s="2"/>
      <c r="Z635" s="2"/>
      <c r="AA635" s="2"/>
      <c r="AB635" s="2"/>
      <c r="AC635" s="2"/>
      <c r="AD635" s="2"/>
      <c r="AE635" s="2"/>
    </row>
    <row r="636" spans="1:31" ht="12.75" customHeight="1">
      <c r="A636" s="2"/>
      <c r="B636" s="2"/>
      <c r="C636" s="3"/>
      <c r="D636" s="3"/>
      <c r="E636" s="3"/>
      <c r="F636" s="3"/>
      <c r="G636" s="3"/>
      <c r="H636" s="4"/>
      <c r="I636" s="4"/>
      <c r="J636" s="4"/>
      <c r="K636" s="4"/>
      <c r="L636" s="4"/>
      <c r="M636" s="2"/>
      <c r="N636" s="2"/>
      <c r="O636" s="2"/>
      <c r="P636" s="2"/>
      <c r="Q636" s="2"/>
      <c r="R636" s="2"/>
      <c r="S636" s="2"/>
      <c r="T636" s="2"/>
      <c r="U636" s="2"/>
      <c r="V636" s="2"/>
      <c r="W636" s="2"/>
      <c r="X636" s="2"/>
      <c r="Y636" s="2"/>
      <c r="Z636" s="2"/>
      <c r="AA636" s="2"/>
      <c r="AB636" s="2"/>
      <c r="AC636" s="2"/>
      <c r="AD636" s="2"/>
      <c r="AE636" s="2"/>
    </row>
    <row r="637" spans="1:31" ht="12.75" customHeight="1">
      <c r="A637" s="2"/>
      <c r="B637" s="2"/>
      <c r="C637" s="3"/>
      <c r="D637" s="3"/>
      <c r="E637" s="3"/>
      <c r="F637" s="3"/>
      <c r="G637" s="3"/>
      <c r="H637" s="4"/>
      <c r="I637" s="4"/>
      <c r="J637" s="4"/>
      <c r="K637" s="4"/>
      <c r="L637" s="4"/>
      <c r="M637" s="2"/>
      <c r="N637" s="2"/>
      <c r="O637" s="2"/>
      <c r="P637" s="2"/>
      <c r="Q637" s="2"/>
      <c r="R637" s="2"/>
      <c r="S637" s="2"/>
      <c r="T637" s="2"/>
      <c r="U637" s="2"/>
      <c r="V637" s="2"/>
      <c r="W637" s="2"/>
      <c r="X637" s="2"/>
      <c r="Y637" s="2"/>
      <c r="Z637" s="2"/>
      <c r="AA637" s="2"/>
      <c r="AB637" s="2"/>
      <c r="AC637" s="2"/>
      <c r="AD637" s="2"/>
      <c r="AE637" s="2"/>
    </row>
    <row r="638" spans="1:31" ht="12.75" customHeight="1">
      <c r="A638" s="2"/>
      <c r="B638" s="2"/>
      <c r="C638" s="3"/>
      <c r="D638" s="3"/>
      <c r="E638" s="3"/>
      <c r="F638" s="3"/>
      <c r="G638" s="3"/>
      <c r="H638" s="4"/>
      <c r="I638" s="4"/>
      <c r="J638" s="4"/>
      <c r="K638" s="4"/>
      <c r="L638" s="4"/>
      <c r="M638" s="2"/>
      <c r="N638" s="2"/>
      <c r="O638" s="2"/>
      <c r="P638" s="2"/>
      <c r="Q638" s="2"/>
      <c r="R638" s="2"/>
      <c r="S638" s="2"/>
      <c r="T638" s="2"/>
      <c r="U638" s="2"/>
      <c r="V638" s="2"/>
      <c r="W638" s="2"/>
      <c r="X638" s="2"/>
      <c r="Y638" s="2"/>
      <c r="Z638" s="2"/>
      <c r="AA638" s="2"/>
      <c r="AB638" s="2"/>
      <c r="AC638" s="2"/>
      <c r="AD638" s="2"/>
      <c r="AE638" s="2"/>
    </row>
    <row r="639" spans="1:31" ht="12.75" customHeight="1">
      <c r="A639" s="2"/>
      <c r="B639" s="2"/>
      <c r="C639" s="3"/>
      <c r="D639" s="3"/>
      <c r="E639" s="3"/>
      <c r="F639" s="3"/>
      <c r="G639" s="3"/>
      <c r="H639" s="4"/>
      <c r="I639" s="4"/>
      <c r="J639" s="4"/>
      <c r="K639" s="4"/>
      <c r="L639" s="4"/>
      <c r="M639" s="2"/>
      <c r="N639" s="2"/>
      <c r="O639" s="2"/>
      <c r="P639" s="2"/>
      <c r="Q639" s="2"/>
      <c r="R639" s="2"/>
      <c r="S639" s="2"/>
      <c r="T639" s="2"/>
      <c r="U639" s="2"/>
      <c r="V639" s="2"/>
      <c r="W639" s="2"/>
      <c r="X639" s="2"/>
      <c r="Y639" s="2"/>
      <c r="Z639" s="2"/>
      <c r="AA639" s="2"/>
      <c r="AB639" s="2"/>
      <c r="AC639" s="2"/>
      <c r="AD639" s="2"/>
      <c r="AE639" s="2"/>
    </row>
    <row r="640" spans="1:31" ht="12.75" customHeight="1">
      <c r="A640" s="2"/>
      <c r="B640" s="2"/>
      <c r="C640" s="3"/>
      <c r="D640" s="3"/>
      <c r="E640" s="3"/>
      <c r="F640" s="3"/>
      <c r="G640" s="3"/>
      <c r="H640" s="4"/>
      <c r="I640" s="4"/>
      <c r="J640" s="4"/>
      <c r="K640" s="4"/>
      <c r="L640" s="4"/>
      <c r="M640" s="2"/>
      <c r="N640" s="2"/>
      <c r="O640" s="2"/>
      <c r="P640" s="2"/>
      <c r="Q640" s="2"/>
      <c r="R640" s="2"/>
      <c r="S640" s="2"/>
      <c r="T640" s="2"/>
      <c r="U640" s="2"/>
      <c r="V640" s="2"/>
      <c r="W640" s="2"/>
      <c r="X640" s="2"/>
      <c r="Y640" s="2"/>
      <c r="Z640" s="2"/>
      <c r="AA640" s="2"/>
      <c r="AB640" s="2"/>
      <c r="AC640" s="2"/>
      <c r="AD640" s="2"/>
      <c r="AE640" s="2"/>
    </row>
    <row r="641" spans="1:31" ht="12.75" customHeight="1">
      <c r="A641" s="2"/>
      <c r="B641" s="2"/>
      <c r="C641" s="3"/>
      <c r="D641" s="3"/>
      <c r="E641" s="3"/>
      <c r="F641" s="3"/>
      <c r="G641" s="3"/>
      <c r="H641" s="4"/>
      <c r="I641" s="4"/>
      <c r="J641" s="4"/>
      <c r="K641" s="4"/>
      <c r="L641" s="4"/>
      <c r="M641" s="2"/>
      <c r="N641" s="2"/>
      <c r="O641" s="2"/>
      <c r="P641" s="2"/>
      <c r="Q641" s="2"/>
      <c r="R641" s="2"/>
      <c r="S641" s="2"/>
      <c r="T641" s="2"/>
      <c r="U641" s="2"/>
      <c r="V641" s="2"/>
      <c r="W641" s="2"/>
      <c r="X641" s="2"/>
      <c r="Y641" s="2"/>
      <c r="Z641" s="2"/>
      <c r="AA641" s="2"/>
      <c r="AB641" s="2"/>
      <c r="AC641" s="2"/>
      <c r="AD641" s="2"/>
      <c r="AE641" s="2"/>
    </row>
    <row r="642" spans="1:31" ht="12.75" customHeight="1">
      <c r="A642" s="2"/>
      <c r="B642" s="2"/>
      <c r="C642" s="3"/>
      <c r="D642" s="3"/>
      <c r="E642" s="3"/>
      <c r="F642" s="3"/>
      <c r="G642" s="3"/>
      <c r="H642" s="4"/>
      <c r="I642" s="4"/>
      <c r="J642" s="4"/>
      <c r="K642" s="4"/>
      <c r="L642" s="4"/>
      <c r="M642" s="2"/>
      <c r="N642" s="2"/>
      <c r="O642" s="2"/>
      <c r="P642" s="2"/>
      <c r="Q642" s="2"/>
      <c r="R642" s="2"/>
      <c r="S642" s="2"/>
      <c r="T642" s="2"/>
      <c r="U642" s="2"/>
      <c r="V642" s="2"/>
      <c r="W642" s="2"/>
      <c r="X642" s="2"/>
      <c r="Y642" s="2"/>
      <c r="Z642" s="2"/>
      <c r="AA642" s="2"/>
      <c r="AB642" s="2"/>
      <c r="AC642" s="2"/>
      <c r="AD642" s="2"/>
      <c r="AE642" s="2"/>
    </row>
    <row r="643" spans="1:31" ht="12.75" customHeight="1">
      <c r="A643" s="2"/>
      <c r="B643" s="2"/>
      <c r="C643" s="3"/>
      <c r="D643" s="3"/>
      <c r="E643" s="3"/>
      <c r="F643" s="3"/>
      <c r="G643" s="3"/>
      <c r="H643" s="4"/>
      <c r="I643" s="4"/>
      <c r="J643" s="4"/>
      <c r="K643" s="4"/>
      <c r="L643" s="4"/>
      <c r="M643" s="2"/>
      <c r="N643" s="2"/>
      <c r="O643" s="2"/>
      <c r="P643" s="2"/>
      <c r="Q643" s="2"/>
      <c r="R643" s="2"/>
      <c r="S643" s="2"/>
      <c r="T643" s="2"/>
      <c r="U643" s="2"/>
      <c r="V643" s="2"/>
      <c r="W643" s="2"/>
      <c r="X643" s="2"/>
      <c r="Y643" s="2"/>
      <c r="Z643" s="2"/>
      <c r="AA643" s="2"/>
      <c r="AB643" s="2"/>
      <c r="AC643" s="2"/>
      <c r="AD643" s="2"/>
      <c r="AE643" s="2"/>
    </row>
    <row r="644" spans="1:31" ht="12.75" customHeight="1">
      <c r="A644" s="2"/>
      <c r="B644" s="2"/>
      <c r="C644" s="3"/>
      <c r="D644" s="3"/>
      <c r="E644" s="3"/>
      <c r="F644" s="3"/>
      <c r="G644" s="3"/>
      <c r="H644" s="4"/>
      <c r="I644" s="4"/>
      <c r="J644" s="4"/>
      <c r="K644" s="4"/>
      <c r="L644" s="4"/>
      <c r="M644" s="2"/>
      <c r="N644" s="2"/>
      <c r="O644" s="2"/>
      <c r="P644" s="2"/>
      <c r="Q644" s="2"/>
      <c r="R644" s="2"/>
      <c r="S644" s="2"/>
      <c r="T644" s="2"/>
      <c r="U644" s="2"/>
      <c r="V644" s="2"/>
      <c r="W644" s="2"/>
      <c r="X644" s="2"/>
      <c r="Y644" s="2"/>
      <c r="Z644" s="2"/>
      <c r="AA644" s="2"/>
      <c r="AB644" s="2"/>
      <c r="AC644" s="2"/>
      <c r="AD644" s="2"/>
      <c r="AE644" s="2"/>
    </row>
    <row r="645" spans="1:31" ht="12.75" customHeight="1">
      <c r="A645" s="2"/>
      <c r="B645" s="2"/>
      <c r="C645" s="3"/>
      <c r="D645" s="3"/>
      <c r="E645" s="3"/>
      <c r="F645" s="3"/>
      <c r="G645" s="3"/>
      <c r="H645" s="4"/>
      <c r="I645" s="4"/>
      <c r="J645" s="4"/>
      <c r="K645" s="4"/>
      <c r="L645" s="4"/>
      <c r="M645" s="2"/>
      <c r="N645" s="2"/>
      <c r="O645" s="2"/>
      <c r="P645" s="2"/>
      <c r="Q645" s="2"/>
      <c r="R645" s="2"/>
      <c r="S645" s="2"/>
      <c r="T645" s="2"/>
      <c r="U645" s="2"/>
      <c r="V645" s="2"/>
      <c r="W645" s="2"/>
      <c r="X645" s="2"/>
      <c r="Y645" s="2"/>
      <c r="Z645" s="2"/>
      <c r="AA645" s="2"/>
      <c r="AB645" s="2"/>
      <c r="AC645" s="2"/>
      <c r="AD645" s="2"/>
      <c r="AE645" s="2"/>
    </row>
    <row r="646" spans="1:31" ht="12.75" customHeight="1">
      <c r="A646" s="2"/>
      <c r="B646" s="2"/>
      <c r="C646" s="3"/>
      <c r="D646" s="3"/>
      <c r="E646" s="3"/>
      <c r="F646" s="3"/>
      <c r="G646" s="3"/>
      <c r="H646" s="4"/>
      <c r="I646" s="4"/>
      <c r="J646" s="4"/>
      <c r="K646" s="4"/>
      <c r="L646" s="4"/>
      <c r="M646" s="2"/>
      <c r="N646" s="2"/>
      <c r="O646" s="2"/>
      <c r="P646" s="2"/>
      <c r="Q646" s="2"/>
      <c r="R646" s="2"/>
      <c r="S646" s="2"/>
      <c r="T646" s="2"/>
      <c r="U646" s="2"/>
      <c r="V646" s="2"/>
      <c r="W646" s="2"/>
      <c r="X646" s="2"/>
      <c r="Y646" s="2"/>
      <c r="Z646" s="2"/>
      <c r="AA646" s="2"/>
      <c r="AB646" s="2"/>
      <c r="AC646" s="2"/>
      <c r="AD646" s="2"/>
      <c r="AE646" s="2"/>
    </row>
    <row r="647" spans="1:31" ht="12.75" customHeight="1">
      <c r="A647" s="2"/>
      <c r="B647" s="2"/>
      <c r="C647" s="3"/>
      <c r="D647" s="3"/>
      <c r="E647" s="3"/>
      <c r="F647" s="3"/>
      <c r="G647" s="3"/>
      <c r="H647" s="4"/>
      <c r="I647" s="4"/>
      <c r="J647" s="4"/>
      <c r="K647" s="4"/>
      <c r="L647" s="4"/>
      <c r="M647" s="2"/>
      <c r="N647" s="2"/>
      <c r="O647" s="2"/>
      <c r="P647" s="2"/>
      <c r="Q647" s="2"/>
      <c r="R647" s="2"/>
      <c r="S647" s="2"/>
      <c r="T647" s="2"/>
      <c r="U647" s="2"/>
      <c r="V647" s="2"/>
      <c r="W647" s="2"/>
      <c r="X647" s="2"/>
      <c r="Y647" s="2"/>
      <c r="Z647" s="2"/>
      <c r="AA647" s="2"/>
      <c r="AB647" s="2"/>
      <c r="AC647" s="2"/>
      <c r="AD647" s="2"/>
      <c r="AE647" s="2"/>
    </row>
    <row r="648" spans="1:31" ht="12.75" customHeight="1">
      <c r="A648" s="2"/>
      <c r="B648" s="2"/>
      <c r="C648" s="3"/>
      <c r="D648" s="3"/>
      <c r="E648" s="3"/>
      <c r="F648" s="3"/>
      <c r="G648" s="3"/>
      <c r="H648" s="4"/>
      <c r="I648" s="4"/>
      <c r="J648" s="4"/>
      <c r="K648" s="4"/>
      <c r="L648" s="4"/>
      <c r="M648" s="2"/>
      <c r="N648" s="2"/>
      <c r="O648" s="2"/>
      <c r="P648" s="2"/>
      <c r="Q648" s="2"/>
      <c r="R648" s="2"/>
      <c r="S648" s="2"/>
      <c r="T648" s="2"/>
      <c r="U648" s="2"/>
      <c r="V648" s="2"/>
      <c r="W648" s="2"/>
      <c r="X648" s="2"/>
      <c r="Y648" s="2"/>
      <c r="Z648" s="2"/>
      <c r="AA648" s="2"/>
      <c r="AB648" s="2"/>
      <c r="AC648" s="2"/>
      <c r="AD648" s="2"/>
      <c r="AE648" s="2"/>
    </row>
    <row r="649" spans="1:31" ht="12.75" customHeight="1">
      <c r="A649" s="2"/>
      <c r="B649" s="2"/>
      <c r="C649" s="3"/>
      <c r="D649" s="3"/>
      <c r="E649" s="3"/>
      <c r="F649" s="3"/>
      <c r="G649" s="3"/>
      <c r="H649" s="4"/>
      <c r="I649" s="4"/>
      <c r="J649" s="4"/>
      <c r="K649" s="4"/>
      <c r="L649" s="4"/>
      <c r="M649" s="2"/>
      <c r="N649" s="2"/>
      <c r="O649" s="2"/>
      <c r="P649" s="2"/>
      <c r="Q649" s="2"/>
      <c r="R649" s="2"/>
      <c r="S649" s="2"/>
      <c r="T649" s="2"/>
      <c r="U649" s="2"/>
      <c r="V649" s="2"/>
      <c r="W649" s="2"/>
      <c r="X649" s="2"/>
      <c r="Y649" s="2"/>
      <c r="Z649" s="2"/>
      <c r="AA649" s="2"/>
      <c r="AB649" s="2"/>
      <c r="AC649" s="2"/>
      <c r="AD649" s="2"/>
      <c r="AE649" s="2"/>
    </row>
    <row r="650" spans="1:31" ht="12.75" customHeight="1">
      <c r="A650" s="2"/>
      <c r="B650" s="2"/>
      <c r="C650" s="3"/>
      <c r="D650" s="3"/>
      <c r="E650" s="3"/>
      <c r="F650" s="3"/>
      <c r="G650" s="3"/>
      <c r="H650" s="4"/>
      <c r="I650" s="4"/>
      <c r="J650" s="4"/>
      <c r="K650" s="4"/>
      <c r="L650" s="4"/>
      <c r="M650" s="2"/>
      <c r="N650" s="2"/>
      <c r="O650" s="2"/>
      <c r="P650" s="2"/>
      <c r="Q650" s="2"/>
      <c r="R650" s="2"/>
      <c r="S650" s="2"/>
      <c r="T650" s="2"/>
      <c r="U650" s="2"/>
      <c r="V650" s="2"/>
      <c r="W650" s="2"/>
      <c r="X650" s="2"/>
      <c r="Y650" s="2"/>
      <c r="Z650" s="2"/>
      <c r="AA650" s="2"/>
      <c r="AB650" s="2"/>
      <c r="AC650" s="2"/>
      <c r="AD650" s="2"/>
      <c r="AE650" s="2"/>
    </row>
    <row r="651" spans="1:31" ht="12.75" customHeight="1">
      <c r="A651" s="2"/>
      <c r="B651" s="2"/>
      <c r="C651" s="3"/>
      <c r="D651" s="3"/>
      <c r="E651" s="3"/>
      <c r="F651" s="3"/>
      <c r="G651" s="3"/>
      <c r="H651" s="4"/>
      <c r="I651" s="4"/>
      <c r="J651" s="4"/>
      <c r="K651" s="4"/>
      <c r="L651" s="4"/>
      <c r="M651" s="2"/>
      <c r="N651" s="2"/>
      <c r="O651" s="2"/>
      <c r="P651" s="2"/>
      <c r="Q651" s="2"/>
      <c r="R651" s="2"/>
      <c r="S651" s="2"/>
      <c r="T651" s="2"/>
      <c r="U651" s="2"/>
      <c r="V651" s="2"/>
      <c r="W651" s="2"/>
      <c r="X651" s="2"/>
      <c r="Y651" s="2"/>
      <c r="Z651" s="2"/>
      <c r="AA651" s="2"/>
      <c r="AB651" s="2"/>
      <c r="AC651" s="2"/>
      <c r="AD651" s="2"/>
      <c r="AE651" s="2"/>
    </row>
    <row r="652" spans="1:31" ht="12.75" customHeight="1">
      <c r="A652" s="2"/>
      <c r="B652" s="2"/>
      <c r="C652" s="3"/>
      <c r="D652" s="3"/>
      <c r="E652" s="3"/>
      <c r="F652" s="3"/>
      <c r="G652" s="3"/>
      <c r="H652" s="4"/>
      <c r="I652" s="4"/>
      <c r="J652" s="4"/>
      <c r="K652" s="4"/>
      <c r="L652" s="4"/>
      <c r="M652" s="2"/>
      <c r="N652" s="2"/>
      <c r="O652" s="2"/>
      <c r="P652" s="2"/>
      <c r="Q652" s="2"/>
      <c r="R652" s="2"/>
      <c r="S652" s="2"/>
      <c r="T652" s="2"/>
      <c r="U652" s="2"/>
      <c r="V652" s="2"/>
      <c r="W652" s="2"/>
      <c r="X652" s="2"/>
      <c r="Y652" s="2"/>
      <c r="Z652" s="2"/>
      <c r="AA652" s="2"/>
      <c r="AB652" s="2"/>
      <c r="AC652" s="2"/>
      <c r="AD652" s="2"/>
      <c r="AE652" s="2"/>
    </row>
    <row r="653" spans="1:31" ht="12.75" customHeight="1">
      <c r="A653" s="2"/>
      <c r="B653" s="2"/>
      <c r="C653" s="3"/>
      <c r="D653" s="3"/>
      <c r="E653" s="3"/>
      <c r="F653" s="3"/>
      <c r="G653" s="3"/>
      <c r="H653" s="4"/>
      <c r="I653" s="4"/>
      <c r="J653" s="4"/>
      <c r="K653" s="4"/>
      <c r="L653" s="4"/>
      <c r="M653" s="2"/>
      <c r="N653" s="2"/>
      <c r="O653" s="2"/>
      <c r="P653" s="2"/>
      <c r="Q653" s="2"/>
      <c r="R653" s="2"/>
      <c r="S653" s="2"/>
      <c r="T653" s="2"/>
      <c r="U653" s="2"/>
      <c r="V653" s="2"/>
      <c r="W653" s="2"/>
      <c r="X653" s="2"/>
      <c r="Y653" s="2"/>
      <c r="Z653" s="2"/>
      <c r="AA653" s="2"/>
      <c r="AB653" s="2"/>
      <c r="AC653" s="2"/>
      <c r="AD653" s="2"/>
      <c r="AE653" s="2"/>
    </row>
    <row r="654" spans="1:31" ht="12.75" customHeight="1">
      <c r="A654" s="2"/>
      <c r="B654" s="2"/>
      <c r="C654" s="3"/>
      <c r="D654" s="3"/>
      <c r="E654" s="3"/>
      <c r="F654" s="3"/>
      <c r="G654" s="3"/>
      <c r="H654" s="4"/>
      <c r="I654" s="4"/>
      <c r="J654" s="4"/>
      <c r="K654" s="4"/>
      <c r="L654" s="4"/>
      <c r="M654" s="2"/>
      <c r="N654" s="2"/>
      <c r="O654" s="2"/>
      <c r="P654" s="2"/>
      <c r="Q654" s="2"/>
      <c r="R654" s="2"/>
      <c r="S654" s="2"/>
      <c r="T654" s="2"/>
      <c r="U654" s="2"/>
      <c r="V654" s="2"/>
      <c r="W654" s="2"/>
      <c r="X654" s="2"/>
      <c r="Y654" s="2"/>
      <c r="Z654" s="2"/>
      <c r="AA654" s="2"/>
      <c r="AB654" s="2"/>
      <c r="AC654" s="2"/>
      <c r="AD654" s="2"/>
      <c r="AE654" s="2"/>
    </row>
    <row r="655" spans="1:31" ht="12.75" customHeight="1">
      <c r="A655" s="2"/>
      <c r="B655" s="2"/>
      <c r="C655" s="3"/>
      <c r="D655" s="3"/>
      <c r="E655" s="3"/>
      <c r="F655" s="3"/>
      <c r="G655" s="3"/>
      <c r="H655" s="4"/>
      <c r="I655" s="4"/>
      <c r="J655" s="4"/>
      <c r="K655" s="4"/>
      <c r="L655" s="4"/>
      <c r="M655" s="2"/>
      <c r="N655" s="2"/>
      <c r="O655" s="2"/>
      <c r="P655" s="2"/>
      <c r="Q655" s="2"/>
      <c r="R655" s="2"/>
      <c r="S655" s="2"/>
      <c r="T655" s="2"/>
      <c r="U655" s="2"/>
      <c r="V655" s="2"/>
      <c r="W655" s="2"/>
      <c r="X655" s="2"/>
      <c r="Y655" s="2"/>
      <c r="Z655" s="2"/>
      <c r="AA655" s="2"/>
      <c r="AB655" s="2"/>
      <c r="AC655" s="2"/>
      <c r="AD655" s="2"/>
      <c r="AE655" s="2"/>
    </row>
    <row r="656" spans="1:31" ht="12.75" customHeight="1">
      <c r="A656" s="2"/>
      <c r="B656" s="2"/>
      <c r="C656" s="3"/>
      <c r="D656" s="3"/>
      <c r="E656" s="3"/>
      <c r="F656" s="3"/>
      <c r="G656" s="3"/>
      <c r="H656" s="4"/>
      <c r="I656" s="4"/>
      <c r="J656" s="4"/>
      <c r="K656" s="4"/>
      <c r="L656" s="4"/>
      <c r="M656" s="2"/>
      <c r="N656" s="2"/>
      <c r="O656" s="2"/>
      <c r="P656" s="2"/>
      <c r="Q656" s="2"/>
      <c r="R656" s="2"/>
      <c r="S656" s="2"/>
      <c r="T656" s="2"/>
      <c r="U656" s="2"/>
      <c r="V656" s="2"/>
      <c r="W656" s="2"/>
      <c r="X656" s="2"/>
      <c r="Y656" s="2"/>
      <c r="Z656" s="2"/>
      <c r="AA656" s="2"/>
      <c r="AB656" s="2"/>
      <c r="AC656" s="2"/>
      <c r="AD656" s="2"/>
      <c r="AE656" s="2"/>
    </row>
    <row r="657" spans="1:31" ht="12.75" customHeight="1">
      <c r="A657" s="2"/>
      <c r="B657" s="2"/>
      <c r="C657" s="3"/>
      <c r="D657" s="3"/>
      <c r="E657" s="3"/>
      <c r="F657" s="3"/>
      <c r="G657" s="3"/>
      <c r="H657" s="4"/>
      <c r="I657" s="4"/>
      <c r="J657" s="4"/>
      <c r="K657" s="4"/>
      <c r="L657" s="4"/>
      <c r="M657" s="2"/>
      <c r="N657" s="2"/>
      <c r="O657" s="2"/>
      <c r="P657" s="2"/>
      <c r="Q657" s="2"/>
      <c r="R657" s="2"/>
      <c r="S657" s="2"/>
      <c r="T657" s="2"/>
      <c r="U657" s="2"/>
      <c r="V657" s="2"/>
      <c r="W657" s="2"/>
      <c r="X657" s="2"/>
      <c r="Y657" s="2"/>
      <c r="Z657" s="2"/>
      <c r="AA657" s="2"/>
      <c r="AB657" s="2"/>
      <c r="AC657" s="2"/>
      <c r="AD657" s="2"/>
      <c r="AE657" s="2"/>
    </row>
    <row r="658" spans="1:31" ht="12.75" customHeight="1">
      <c r="A658" s="2"/>
      <c r="B658" s="2"/>
      <c r="C658" s="3"/>
      <c r="D658" s="3"/>
      <c r="E658" s="3"/>
      <c r="F658" s="3"/>
      <c r="G658" s="3"/>
      <c r="H658" s="4"/>
      <c r="I658" s="4"/>
      <c r="J658" s="4"/>
      <c r="K658" s="4"/>
      <c r="L658" s="4"/>
      <c r="M658" s="2"/>
      <c r="N658" s="2"/>
      <c r="O658" s="2"/>
      <c r="P658" s="2"/>
      <c r="Q658" s="2"/>
      <c r="R658" s="2"/>
      <c r="S658" s="2"/>
      <c r="T658" s="2"/>
      <c r="U658" s="2"/>
      <c r="V658" s="2"/>
      <c r="W658" s="2"/>
      <c r="X658" s="2"/>
      <c r="Y658" s="2"/>
      <c r="Z658" s="2"/>
      <c r="AA658" s="2"/>
      <c r="AB658" s="2"/>
      <c r="AC658" s="2"/>
      <c r="AD658" s="2"/>
      <c r="AE658" s="2"/>
    </row>
    <row r="659" spans="1:31" ht="12.75" customHeight="1">
      <c r="A659" s="2"/>
      <c r="B659" s="2"/>
      <c r="C659" s="3"/>
      <c r="D659" s="3"/>
      <c r="E659" s="3"/>
      <c r="F659" s="3"/>
      <c r="G659" s="3"/>
      <c r="H659" s="4"/>
      <c r="I659" s="4"/>
      <c r="J659" s="4"/>
      <c r="K659" s="4"/>
      <c r="L659" s="4"/>
      <c r="M659" s="2"/>
      <c r="N659" s="2"/>
      <c r="O659" s="2"/>
      <c r="P659" s="2"/>
      <c r="Q659" s="2"/>
      <c r="R659" s="2"/>
      <c r="S659" s="2"/>
      <c r="T659" s="2"/>
      <c r="U659" s="2"/>
      <c r="V659" s="2"/>
      <c r="W659" s="2"/>
      <c r="X659" s="2"/>
      <c r="Y659" s="2"/>
      <c r="Z659" s="2"/>
      <c r="AA659" s="2"/>
      <c r="AB659" s="2"/>
      <c r="AC659" s="2"/>
      <c r="AD659" s="2"/>
      <c r="AE659" s="2"/>
    </row>
    <row r="660" spans="1:31" ht="12.75" customHeight="1">
      <c r="A660" s="2"/>
      <c r="B660" s="2"/>
      <c r="C660" s="3"/>
      <c r="D660" s="3"/>
      <c r="E660" s="3"/>
      <c r="F660" s="3"/>
      <c r="G660" s="3"/>
      <c r="H660" s="4"/>
      <c r="I660" s="4"/>
      <c r="J660" s="4"/>
      <c r="K660" s="4"/>
      <c r="L660" s="4"/>
      <c r="M660" s="2"/>
      <c r="N660" s="2"/>
      <c r="O660" s="2"/>
      <c r="P660" s="2"/>
      <c r="Q660" s="2"/>
      <c r="R660" s="2"/>
      <c r="S660" s="2"/>
      <c r="T660" s="2"/>
      <c r="U660" s="2"/>
      <c r="V660" s="2"/>
      <c r="W660" s="2"/>
      <c r="X660" s="2"/>
      <c r="Y660" s="2"/>
      <c r="Z660" s="2"/>
      <c r="AA660" s="2"/>
      <c r="AB660" s="2"/>
      <c r="AC660" s="2"/>
      <c r="AD660" s="2"/>
      <c r="AE660" s="2"/>
    </row>
    <row r="661" spans="1:31" ht="12.75" customHeight="1">
      <c r="A661" s="2"/>
      <c r="B661" s="2"/>
      <c r="C661" s="3"/>
      <c r="D661" s="3"/>
      <c r="E661" s="3"/>
      <c r="F661" s="3"/>
      <c r="G661" s="3"/>
      <c r="H661" s="4"/>
      <c r="I661" s="4"/>
      <c r="J661" s="4"/>
      <c r="K661" s="4"/>
      <c r="L661" s="4"/>
      <c r="M661" s="2"/>
      <c r="N661" s="2"/>
      <c r="O661" s="2"/>
      <c r="P661" s="2"/>
      <c r="Q661" s="2"/>
      <c r="R661" s="2"/>
      <c r="S661" s="2"/>
      <c r="T661" s="2"/>
      <c r="U661" s="2"/>
      <c r="V661" s="2"/>
      <c r="W661" s="2"/>
      <c r="X661" s="2"/>
      <c r="Y661" s="2"/>
      <c r="Z661" s="2"/>
      <c r="AA661" s="2"/>
      <c r="AB661" s="2"/>
      <c r="AC661" s="2"/>
      <c r="AD661" s="2"/>
      <c r="AE661" s="2"/>
    </row>
    <row r="662" spans="1:31" ht="12.75" customHeight="1">
      <c r="A662" s="2"/>
      <c r="B662" s="2"/>
      <c r="C662" s="3"/>
      <c r="D662" s="3"/>
      <c r="E662" s="3"/>
      <c r="F662" s="3"/>
      <c r="G662" s="3"/>
      <c r="H662" s="4"/>
      <c r="I662" s="4"/>
      <c r="J662" s="4"/>
      <c r="K662" s="4"/>
      <c r="L662" s="4"/>
      <c r="M662" s="2"/>
      <c r="N662" s="2"/>
      <c r="O662" s="2"/>
      <c r="P662" s="2"/>
      <c r="Q662" s="2"/>
      <c r="R662" s="2"/>
      <c r="S662" s="2"/>
      <c r="T662" s="2"/>
      <c r="U662" s="2"/>
      <c r="V662" s="2"/>
      <c r="W662" s="2"/>
      <c r="X662" s="2"/>
      <c r="Y662" s="2"/>
      <c r="Z662" s="2"/>
      <c r="AA662" s="2"/>
      <c r="AB662" s="2"/>
      <c r="AC662" s="2"/>
      <c r="AD662" s="2"/>
      <c r="AE662" s="2"/>
    </row>
    <row r="663" spans="1:31" ht="12.75" customHeight="1">
      <c r="A663" s="2"/>
      <c r="B663" s="2"/>
      <c r="C663" s="3"/>
      <c r="D663" s="3"/>
      <c r="E663" s="3"/>
      <c r="F663" s="3"/>
      <c r="G663" s="3"/>
      <c r="H663" s="4"/>
      <c r="I663" s="4"/>
      <c r="J663" s="4"/>
      <c r="K663" s="4"/>
      <c r="L663" s="4"/>
      <c r="M663" s="2"/>
      <c r="N663" s="2"/>
      <c r="O663" s="2"/>
      <c r="P663" s="2"/>
      <c r="Q663" s="2"/>
      <c r="R663" s="2"/>
      <c r="S663" s="2"/>
      <c r="T663" s="2"/>
      <c r="U663" s="2"/>
      <c r="V663" s="2"/>
      <c r="W663" s="2"/>
      <c r="X663" s="2"/>
      <c r="Y663" s="2"/>
      <c r="Z663" s="2"/>
      <c r="AA663" s="2"/>
      <c r="AB663" s="2"/>
      <c r="AC663" s="2"/>
      <c r="AD663" s="2"/>
      <c r="AE663" s="2"/>
    </row>
    <row r="664" spans="1:31" ht="12.75" customHeight="1">
      <c r="A664" s="2"/>
      <c r="B664" s="2"/>
      <c r="C664" s="3"/>
      <c r="D664" s="3"/>
      <c r="E664" s="3"/>
      <c r="F664" s="3"/>
      <c r="G664" s="3"/>
      <c r="H664" s="4"/>
      <c r="I664" s="4"/>
      <c r="J664" s="4"/>
      <c r="K664" s="4"/>
      <c r="L664" s="4"/>
      <c r="M664" s="2"/>
      <c r="N664" s="2"/>
      <c r="O664" s="2"/>
      <c r="P664" s="2"/>
      <c r="Q664" s="2"/>
      <c r="R664" s="2"/>
      <c r="S664" s="2"/>
      <c r="T664" s="2"/>
      <c r="U664" s="2"/>
      <c r="V664" s="2"/>
      <c r="W664" s="2"/>
      <c r="X664" s="2"/>
      <c r="Y664" s="2"/>
      <c r="Z664" s="2"/>
      <c r="AA664" s="2"/>
      <c r="AB664" s="2"/>
      <c r="AC664" s="2"/>
      <c r="AD664" s="2"/>
      <c r="AE664" s="2"/>
    </row>
    <row r="665" spans="1:31" ht="12.75" customHeight="1">
      <c r="A665" s="2"/>
      <c r="B665" s="2"/>
      <c r="C665" s="3"/>
      <c r="D665" s="3"/>
      <c r="E665" s="3"/>
      <c r="F665" s="3"/>
      <c r="G665" s="3"/>
      <c r="H665" s="4"/>
      <c r="I665" s="4"/>
      <c r="J665" s="4"/>
      <c r="K665" s="4"/>
      <c r="L665" s="4"/>
      <c r="M665" s="2"/>
      <c r="N665" s="2"/>
      <c r="O665" s="2"/>
      <c r="P665" s="2"/>
      <c r="Q665" s="2"/>
      <c r="R665" s="2"/>
      <c r="S665" s="2"/>
      <c r="T665" s="2"/>
      <c r="U665" s="2"/>
      <c r="V665" s="2"/>
      <c r="W665" s="2"/>
      <c r="X665" s="2"/>
      <c r="Y665" s="2"/>
      <c r="Z665" s="2"/>
      <c r="AA665" s="2"/>
      <c r="AB665" s="2"/>
      <c r="AC665" s="2"/>
      <c r="AD665" s="2"/>
      <c r="AE665" s="2"/>
    </row>
    <row r="666" spans="1:31" ht="12.75" customHeight="1">
      <c r="A666" s="2"/>
      <c r="B666" s="2"/>
      <c r="C666" s="3"/>
      <c r="D666" s="3"/>
      <c r="E666" s="3"/>
      <c r="F666" s="3"/>
      <c r="G666" s="3"/>
      <c r="H666" s="4"/>
      <c r="I666" s="4"/>
      <c r="J666" s="4"/>
      <c r="K666" s="4"/>
      <c r="L666" s="4"/>
      <c r="M666" s="2"/>
      <c r="N666" s="2"/>
      <c r="O666" s="2"/>
      <c r="P666" s="2"/>
      <c r="Q666" s="2"/>
      <c r="R666" s="2"/>
      <c r="S666" s="2"/>
      <c r="T666" s="2"/>
      <c r="U666" s="2"/>
      <c r="V666" s="2"/>
      <c r="W666" s="2"/>
      <c r="X666" s="2"/>
      <c r="Y666" s="2"/>
      <c r="Z666" s="2"/>
      <c r="AA666" s="2"/>
      <c r="AB666" s="2"/>
      <c r="AC666" s="2"/>
      <c r="AD666" s="2"/>
      <c r="AE666" s="2"/>
    </row>
    <row r="667" spans="1:31" ht="12.75" customHeight="1">
      <c r="A667" s="2"/>
      <c r="B667" s="2"/>
      <c r="C667" s="3"/>
      <c r="D667" s="3"/>
      <c r="E667" s="3"/>
      <c r="F667" s="3"/>
      <c r="G667" s="3"/>
      <c r="H667" s="4"/>
      <c r="I667" s="4"/>
      <c r="J667" s="4"/>
      <c r="K667" s="4"/>
      <c r="L667" s="4"/>
      <c r="M667" s="2"/>
      <c r="N667" s="2"/>
      <c r="O667" s="2"/>
      <c r="P667" s="2"/>
      <c r="Q667" s="2"/>
      <c r="R667" s="2"/>
      <c r="S667" s="2"/>
      <c r="T667" s="2"/>
      <c r="U667" s="2"/>
      <c r="V667" s="2"/>
      <c r="W667" s="2"/>
      <c r="X667" s="2"/>
      <c r="Y667" s="2"/>
      <c r="Z667" s="2"/>
      <c r="AA667" s="2"/>
      <c r="AB667" s="2"/>
      <c r="AC667" s="2"/>
      <c r="AD667" s="2"/>
      <c r="AE667" s="2"/>
    </row>
    <row r="668" spans="1:31" ht="12.75" customHeight="1">
      <c r="A668" s="2"/>
      <c r="B668" s="2"/>
      <c r="C668" s="3"/>
      <c r="D668" s="3"/>
      <c r="E668" s="3"/>
      <c r="F668" s="3"/>
      <c r="G668" s="3"/>
      <c r="H668" s="4"/>
      <c r="I668" s="4"/>
      <c r="J668" s="4"/>
      <c r="K668" s="4"/>
      <c r="L668" s="4"/>
      <c r="M668" s="2"/>
      <c r="N668" s="2"/>
      <c r="O668" s="2"/>
      <c r="P668" s="2"/>
      <c r="Q668" s="2"/>
      <c r="R668" s="2"/>
      <c r="S668" s="2"/>
      <c r="T668" s="2"/>
      <c r="U668" s="2"/>
      <c r="V668" s="2"/>
      <c r="W668" s="2"/>
      <c r="X668" s="2"/>
      <c r="Y668" s="2"/>
      <c r="Z668" s="2"/>
      <c r="AA668" s="2"/>
      <c r="AB668" s="2"/>
      <c r="AC668" s="2"/>
      <c r="AD668" s="2"/>
      <c r="AE668" s="2"/>
    </row>
    <row r="669" spans="1:31" ht="12.75" customHeight="1">
      <c r="A669" s="2"/>
      <c r="B669" s="2"/>
      <c r="C669" s="3"/>
      <c r="D669" s="3"/>
      <c r="E669" s="3"/>
      <c r="F669" s="3"/>
      <c r="G669" s="3"/>
      <c r="H669" s="4"/>
      <c r="I669" s="4"/>
      <c r="J669" s="4"/>
      <c r="K669" s="4"/>
      <c r="L669" s="4"/>
      <c r="M669" s="2"/>
      <c r="N669" s="2"/>
      <c r="O669" s="2"/>
      <c r="P669" s="2"/>
      <c r="Q669" s="2"/>
      <c r="R669" s="2"/>
      <c r="S669" s="2"/>
      <c r="T669" s="2"/>
      <c r="U669" s="2"/>
      <c r="V669" s="2"/>
      <c r="W669" s="2"/>
      <c r="X669" s="2"/>
      <c r="Y669" s="2"/>
      <c r="Z669" s="2"/>
      <c r="AA669" s="2"/>
      <c r="AB669" s="2"/>
      <c r="AC669" s="2"/>
      <c r="AD669" s="2"/>
      <c r="AE669" s="2"/>
    </row>
    <row r="670" spans="1:31" ht="12.75" customHeight="1">
      <c r="A670" s="2"/>
      <c r="B670" s="2"/>
      <c r="C670" s="3"/>
      <c r="D670" s="3"/>
      <c r="E670" s="3"/>
      <c r="F670" s="3"/>
      <c r="G670" s="3"/>
      <c r="H670" s="4"/>
      <c r="I670" s="4"/>
      <c r="J670" s="4"/>
      <c r="K670" s="4"/>
      <c r="L670" s="4"/>
      <c r="M670" s="2"/>
      <c r="N670" s="2"/>
      <c r="O670" s="2"/>
      <c r="P670" s="2"/>
      <c r="Q670" s="2"/>
      <c r="R670" s="2"/>
      <c r="S670" s="2"/>
      <c r="T670" s="2"/>
      <c r="U670" s="2"/>
      <c r="V670" s="2"/>
      <c r="W670" s="2"/>
      <c r="X670" s="2"/>
      <c r="Y670" s="2"/>
      <c r="Z670" s="2"/>
      <c r="AA670" s="2"/>
      <c r="AB670" s="2"/>
      <c r="AC670" s="2"/>
      <c r="AD670" s="2"/>
      <c r="AE670" s="2"/>
    </row>
    <row r="671" spans="1:31" ht="12.75" customHeight="1">
      <c r="A671" s="2"/>
      <c r="B671" s="2"/>
      <c r="C671" s="3"/>
      <c r="D671" s="3"/>
      <c r="E671" s="3"/>
      <c r="F671" s="3"/>
      <c r="G671" s="3"/>
      <c r="H671" s="4"/>
      <c r="I671" s="4"/>
      <c r="J671" s="4"/>
      <c r="K671" s="4"/>
      <c r="L671" s="4"/>
      <c r="M671" s="2"/>
      <c r="N671" s="2"/>
      <c r="O671" s="2"/>
      <c r="P671" s="2"/>
      <c r="Q671" s="2"/>
      <c r="R671" s="2"/>
      <c r="S671" s="2"/>
      <c r="T671" s="2"/>
      <c r="U671" s="2"/>
      <c r="V671" s="2"/>
      <c r="W671" s="2"/>
      <c r="X671" s="2"/>
      <c r="Y671" s="2"/>
      <c r="Z671" s="2"/>
      <c r="AA671" s="2"/>
      <c r="AB671" s="2"/>
      <c r="AC671" s="2"/>
      <c r="AD671" s="2"/>
      <c r="AE671" s="2"/>
    </row>
    <row r="672" spans="1:31" ht="12.75" customHeight="1">
      <c r="A672" s="2"/>
      <c r="B672" s="2"/>
      <c r="C672" s="3"/>
      <c r="D672" s="3"/>
      <c r="E672" s="3"/>
      <c r="F672" s="3"/>
      <c r="G672" s="3"/>
      <c r="H672" s="4"/>
      <c r="I672" s="4"/>
      <c r="J672" s="4"/>
      <c r="K672" s="4"/>
      <c r="L672" s="4"/>
      <c r="M672" s="2"/>
      <c r="N672" s="2"/>
      <c r="O672" s="2"/>
      <c r="P672" s="2"/>
      <c r="Q672" s="2"/>
      <c r="R672" s="2"/>
      <c r="S672" s="2"/>
      <c r="T672" s="2"/>
      <c r="U672" s="2"/>
      <c r="V672" s="2"/>
      <c r="W672" s="2"/>
      <c r="X672" s="2"/>
      <c r="Y672" s="2"/>
      <c r="Z672" s="2"/>
      <c r="AA672" s="2"/>
      <c r="AB672" s="2"/>
      <c r="AC672" s="2"/>
      <c r="AD672" s="2"/>
      <c r="AE672" s="2"/>
    </row>
    <row r="673" spans="1:31" ht="12.75" customHeight="1">
      <c r="A673" s="2"/>
      <c r="B673" s="2"/>
      <c r="C673" s="3"/>
      <c r="D673" s="3"/>
      <c r="E673" s="3"/>
      <c r="F673" s="3"/>
      <c r="G673" s="3"/>
      <c r="H673" s="4"/>
      <c r="I673" s="4"/>
      <c r="J673" s="4"/>
      <c r="K673" s="4"/>
      <c r="L673" s="4"/>
      <c r="M673" s="2"/>
      <c r="N673" s="2"/>
      <c r="O673" s="2"/>
      <c r="P673" s="2"/>
      <c r="Q673" s="2"/>
      <c r="R673" s="2"/>
      <c r="S673" s="2"/>
      <c r="T673" s="2"/>
      <c r="U673" s="2"/>
      <c r="V673" s="2"/>
      <c r="W673" s="2"/>
      <c r="X673" s="2"/>
      <c r="Y673" s="2"/>
      <c r="Z673" s="2"/>
      <c r="AA673" s="2"/>
      <c r="AB673" s="2"/>
      <c r="AC673" s="2"/>
      <c r="AD673" s="2"/>
      <c r="AE673" s="2"/>
    </row>
    <row r="674" spans="1:31" ht="12.75" customHeight="1">
      <c r="A674" s="2"/>
      <c r="B674" s="2"/>
      <c r="C674" s="3"/>
      <c r="D674" s="3"/>
      <c r="E674" s="3"/>
      <c r="F674" s="3"/>
      <c r="G674" s="3"/>
      <c r="H674" s="4"/>
      <c r="I674" s="4"/>
      <c r="J674" s="4"/>
      <c r="K674" s="4"/>
      <c r="L674" s="4"/>
      <c r="M674" s="2"/>
      <c r="N674" s="2"/>
      <c r="O674" s="2"/>
      <c r="P674" s="2"/>
      <c r="Q674" s="2"/>
      <c r="R674" s="2"/>
      <c r="S674" s="2"/>
      <c r="T674" s="2"/>
      <c r="U674" s="2"/>
      <c r="V674" s="2"/>
      <c r="W674" s="2"/>
      <c r="X674" s="2"/>
      <c r="Y674" s="2"/>
      <c r="Z674" s="2"/>
      <c r="AA674" s="2"/>
      <c r="AB674" s="2"/>
      <c r="AC674" s="2"/>
      <c r="AD674" s="2"/>
      <c r="AE674" s="2"/>
    </row>
    <row r="675" spans="1:31" ht="12.75" customHeight="1">
      <c r="A675" s="2"/>
      <c r="B675" s="2"/>
      <c r="C675" s="3"/>
      <c r="D675" s="3"/>
      <c r="E675" s="3"/>
      <c r="F675" s="3"/>
      <c r="G675" s="3"/>
      <c r="H675" s="4"/>
      <c r="I675" s="4"/>
      <c r="J675" s="4"/>
      <c r="K675" s="4"/>
      <c r="L675" s="4"/>
      <c r="M675" s="2"/>
      <c r="N675" s="2"/>
      <c r="O675" s="2"/>
      <c r="P675" s="2"/>
      <c r="Q675" s="2"/>
      <c r="R675" s="2"/>
      <c r="S675" s="2"/>
      <c r="T675" s="2"/>
      <c r="U675" s="2"/>
      <c r="V675" s="2"/>
      <c r="W675" s="2"/>
      <c r="X675" s="2"/>
      <c r="Y675" s="2"/>
      <c r="Z675" s="2"/>
      <c r="AA675" s="2"/>
      <c r="AB675" s="2"/>
      <c r="AC675" s="2"/>
      <c r="AD675" s="2"/>
      <c r="AE675" s="2"/>
    </row>
    <row r="676" spans="1:31" ht="12.75" customHeight="1">
      <c r="A676" s="2"/>
      <c r="B676" s="2"/>
      <c r="C676" s="3"/>
      <c r="D676" s="3"/>
      <c r="E676" s="3"/>
      <c r="F676" s="3"/>
      <c r="G676" s="3"/>
      <c r="H676" s="4"/>
      <c r="I676" s="4"/>
      <c r="J676" s="4"/>
      <c r="K676" s="4"/>
      <c r="L676" s="4"/>
      <c r="M676" s="2"/>
      <c r="N676" s="2"/>
      <c r="O676" s="2"/>
      <c r="P676" s="2"/>
      <c r="Q676" s="2"/>
      <c r="R676" s="2"/>
      <c r="S676" s="2"/>
      <c r="T676" s="2"/>
      <c r="U676" s="2"/>
      <c r="V676" s="2"/>
      <c r="W676" s="2"/>
      <c r="X676" s="2"/>
      <c r="Y676" s="2"/>
      <c r="Z676" s="2"/>
      <c r="AA676" s="2"/>
      <c r="AB676" s="2"/>
      <c r="AC676" s="2"/>
      <c r="AD676" s="2"/>
      <c r="AE676" s="2"/>
    </row>
    <row r="677" spans="1:31" ht="12.75" customHeight="1">
      <c r="A677" s="2"/>
      <c r="B677" s="2"/>
      <c r="C677" s="3"/>
      <c r="D677" s="3"/>
      <c r="E677" s="3"/>
      <c r="F677" s="3"/>
      <c r="G677" s="3"/>
      <c r="H677" s="4"/>
      <c r="I677" s="4"/>
      <c r="J677" s="4"/>
      <c r="K677" s="4"/>
      <c r="L677" s="4"/>
      <c r="M677" s="2"/>
      <c r="N677" s="2"/>
      <c r="O677" s="2"/>
      <c r="P677" s="2"/>
      <c r="Q677" s="2"/>
      <c r="R677" s="2"/>
      <c r="S677" s="2"/>
      <c r="T677" s="2"/>
      <c r="U677" s="2"/>
      <c r="V677" s="2"/>
      <c r="W677" s="2"/>
      <c r="X677" s="2"/>
      <c r="Y677" s="2"/>
      <c r="Z677" s="2"/>
      <c r="AA677" s="2"/>
      <c r="AB677" s="2"/>
      <c r="AC677" s="2"/>
      <c r="AD677" s="2"/>
      <c r="AE677" s="2"/>
    </row>
    <row r="678" spans="1:31" ht="12.75" customHeight="1">
      <c r="A678" s="2"/>
      <c r="B678" s="2"/>
      <c r="C678" s="3"/>
      <c r="D678" s="3"/>
      <c r="E678" s="3"/>
      <c r="F678" s="3"/>
      <c r="G678" s="3"/>
      <c r="H678" s="4"/>
      <c r="I678" s="4"/>
      <c r="J678" s="4"/>
      <c r="K678" s="4"/>
      <c r="L678" s="4"/>
      <c r="M678" s="2"/>
      <c r="N678" s="2"/>
      <c r="O678" s="2"/>
      <c r="P678" s="2"/>
      <c r="Q678" s="2"/>
      <c r="R678" s="2"/>
      <c r="S678" s="2"/>
      <c r="T678" s="2"/>
      <c r="U678" s="2"/>
      <c r="V678" s="2"/>
      <c r="W678" s="2"/>
      <c r="X678" s="2"/>
      <c r="Y678" s="2"/>
      <c r="Z678" s="2"/>
      <c r="AA678" s="2"/>
      <c r="AB678" s="2"/>
      <c r="AC678" s="2"/>
      <c r="AD678" s="2"/>
      <c r="AE678" s="2"/>
    </row>
    <row r="679" spans="1:31" ht="12.75" customHeight="1">
      <c r="A679" s="2"/>
      <c r="B679" s="2"/>
      <c r="C679" s="3"/>
      <c r="D679" s="3"/>
      <c r="E679" s="3"/>
      <c r="F679" s="3"/>
      <c r="G679" s="3"/>
      <c r="H679" s="4"/>
      <c r="I679" s="4"/>
      <c r="J679" s="4"/>
      <c r="K679" s="4"/>
      <c r="L679" s="4"/>
      <c r="M679" s="2"/>
      <c r="N679" s="2"/>
      <c r="O679" s="2"/>
      <c r="P679" s="2"/>
      <c r="Q679" s="2"/>
      <c r="R679" s="2"/>
      <c r="S679" s="2"/>
      <c r="T679" s="2"/>
      <c r="U679" s="2"/>
      <c r="V679" s="2"/>
      <c r="W679" s="2"/>
      <c r="X679" s="2"/>
      <c r="Y679" s="2"/>
      <c r="Z679" s="2"/>
      <c r="AA679" s="2"/>
      <c r="AB679" s="2"/>
      <c r="AC679" s="2"/>
      <c r="AD679" s="2"/>
      <c r="AE679" s="2"/>
    </row>
    <row r="680" spans="1:31" ht="12.75" customHeight="1">
      <c r="A680" s="2"/>
      <c r="B680" s="2"/>
      <c r="C680" s="3"/>
      <c r="D680" s="3"/>
      <c r="E680" s="3"/>
      <c r="F680" s="3"/>
      <c r="G680" s="3"/>
      <c r="H680" s="4"/>
      <c r="I680" s="4"/>
      <c r="J680" s="4"/>
      <c r="K680" s="4"/>
      <c r="L680" s="4"/>
      <c r="M680" s="2"/>
      <c r="N680" s="2"/>
      <c r="O680" s="2"/>
      <c r="P680" s="2"/>
      <c r="Q680" s="2"/>
      <c r="R680" s="2"/>
      <c r="S680" s="2"/>
      <c r="T680" s="2"/>
      <c r="U680" s="2"/>
      <c r="V680" s="2"/>
      <c r="W680" s="2"/>
      <c r="X680" s="2"/>
      <c r="Y680" s="2"/>
      <c r="Z680" s="2"/>
      <c r="AA680" s="2"/>
      <c r="AB680" s="2"/>
      <c r="AC680" s="2"/>
      <c r="AD680" s="2"/>
      <c r="AE680" s="2"/>
    </row>
    <row r="681" spans="1:31" ht="12.75" customHeight="1">
      <c r="A681" s="2"/>
      <c r="B681" s="2"/>
      <c r="C681" s="3"/>
      <c r="D681" s="3"/>
      <c r="E681" s="3"/>
      <c r="F681" s="3"/>
      <c r="G681" s="3"/>
      <c r="H681" s="4"/>
      <c r="I681" s="4"/>
      <c r="J681" s="4"/>
      <c r="K681" s="4"/>
      <c r="L681" s="4"/>
      <c r="M681" s="2"/>
      <c r="N681" s="2"/>
      <c r="O681" s="2"/>
      <c r="P681" s="2"/>
      <c r="Q681" s="2"/>
      <c r="R681" s="2"/>
      <c r="S681" s="2"/>
      <c r="T681" s="2"/>
      <c r="U681" s="2"/>
      <c r="V681" s="2"/>
      <c r="W681" s="2"/>
      <c r="X681" s="2"/>
      <c r="Y681" s="2"/>
      <c r="Z681" s="2"/>
      <c r="AA681" s="2"/>
      <c r="AB681" s="2"/>
      <c r="AC681" s="2"/>
      <c r="AD681" s="2"/>
      <c r="AE681" s="2"/>
    </row>
    <row r="682" spans="1:31" ht="12.75" customHeight="1">
      <c r="A682" s="2"/>
      <c r="B682" s="2"/>
      <c r="C682" s="3"/>
      <c r="D682" s="3"/>
      <c r="E682" s="3"/>
      <c r="F682" s="3"/>
      <c r="G682" s="3"/>
      <c r="H682" s="4"/>
      <c r="I682" s="4"/>
      <c r="J682" s="4"/>
      <c r="K682" s="4"/>
      <c r="L682" s="4"/>
      <c r="M682" s="2"/>
      <c r="N682" s="2"/>
      <c r="O682" s="2"/>
      <c r="P682" s="2"/>
      <c r="Q682" s="2"/>
      <c r="R682" s="2"/>
      <c r="S682" s="2"/>
      <c r="T682" s="2"/>
      <c r="U682" s="2"/>
      <c r="V682" s="2"/>
      <c r="W682" s="2"/>
      <c r="X682" s="2"/>
      <c r="Y682" s="2"/>
      <c r="Z682" s="2"/>
      <c r="AA682" s="2"/>
      <c r="AB682" s="2"/>
      <c r="AC682" s="2"/>
      <c r="AD682" s="2"/>
      <c r="AE682" s="2"/>
    </row>
    <row r="683" spans="1:31" ht="12.75" customHeight="1">
      <c r="A683" s="2"/>
      <c r="B683" s="2"/>
      <c r="C683" s="3"/>
      <c r="D683" s="3"/>
      <c r="E683" s="3"/>
      <c r="F683" s="3"/>
      <c r="G683" s="3"/>
      <c r="H683" s="4"/>
      <c r="I683" s="4"/>
      <c r="J683" s="4"/>
      <c r="K683" s="4"/>
      <c r="L683" s="4"/>
      <c r="M683" s="2"/>
      <c r="N683" s="2"/>
      <c r="O683" s="2"/>
      <c r="P683" s="2"/>
      <c r="Q683" s="2"/>
      <c r="R683" s="2"/>
      <c r="S683" s="2"/>
      <c r="T683" s="2"/>
      <c r="U683" s="2"/>
      <c r="V683" s="2"/>
      <c r="W683" s="2"/>
      <c r="X683" s="2"/>
      <c r="Y683" s="2"/>
      <c r="Z683" s="2"/>
      <c r="AA683" s="2"/>
      <c r="AB683" s="2"/>
      <c r="AC683" s="2"/>
      <c r="AD683" s="2"/>
      <c r="AE683" s="2"/>
    </row>
    <row r="684" spans="1:31" ht="12.75" customHeight="1">
      <c r="A684" s="2"/>
      <c r="B684" s="2"/>
      <c r="C684" s="3"/>
      <c r="D684" s="3"/>
      <c r="E684" s="3"/>
      <c r="F684" s="3"/>
      <c r="G684" s="3"/>
      <c r="H684" s="4"/>
      <c r="I684" s="4"/>
      <c r="J684" s="4"/>
      <c r="K684" s="4"/>
      <c r="L684" s="4"/>
      <c r="M684" s="2"/>
      <c r="N684" s="2"/>
      <c r="O684" s="2"/>
      <c r="P684" s="2"/>
      <c r="Q684" s="2"/>
      <c r="R684" s="2"/>
      <c r="S684" s="2"/>
      <c r="T684" s="2"/>
      <c r="U684" s="2"/>
      <c r="V684" s="2"/>
      <c r="W684" s="2"/>
      <c r="X684" s="2"/>
      <c r="Y684" s="2"/>
      <c r="Z684" s="2"/>
      <c r="AA684" s="2"/>
      <c r="AB684" s="2"/>
      <c r="AC684" s="2"/>
      <c r="AD684" s="2"/>
      <c r="AE684" s="2"/>
    </row>
    <row r="685" spans="1:31" ht="12.75" customHeight="1">
      <c r="A685" s="2"/>
      <c r="B685" s="2"/>
      <c r="C685" s="3"/>
      <c r="D685" s="3"/>
      <c r="E685" s="3"/>
      <c r="F685" s="3"/>
      <c r="G685" s="3"/>
      <c r="H685" s="4"/>
      <c r="I685" s="4"/>
      <c r="J685" s="4"/>
      <c r="K685" s="4"/>
      <c r="L685" s="4"/>
      <c r="M685" s="2"/>
      <c r="N685" s="2"/>
      <c r="O685" s="2"/>
      <c r="P685" s="2"/>
      <c r="Q685" s="2"/>
      <c r="R685" s="2"/>
      <c r="S685" s="2"/>
      <c r="T685" s="2"/>
      <c r="U685" s="2"/>
      <c r="V685" s="2"/>
      <c r="W685" s="2"/>
      <c r="X685" s="2"/>
      <c r="Y685" s="2"/>
      <c r="Z685" s="2"/>
      <c r="AA685" s="2"/>
      <c r="AB685" s="2"/>
      <c r="AC685" s="2"/>
      <c r="AD685" s="2"/>
      <c r="AE685" s="2"/>
    </row>
    <row r="686" spans="1:31" ht="12.75" customHeight="1">
      <c r="A686" s="2"/>
      <c r="B686" s="2"/>
      <c r="C686" s="3"/>
      <c r="D686" s="3"/>
      <c r="E686" s="3"/>
      <c r="F686" s="3"/>
      <c r="G686" s="3"/>
      <c r="H686" s="4"/>
      <c r="I686" s="4"/>
      <c r="J686" s="4"/>
      <c r="K686" s="4"/>
      <c r="L686" s="4"/>
      <c r="M686" s="2"/>
      <c r="N686" s="2"/>
      <c r="O686" s="2"/>
      <c r="P686" s="2"/>
      <c r="Q686" s="2"/>
      <c r="R686" s="2"/>
      <c r="S686" s="2"/>
      <c r="T686" s="2"/>
      <c r="U686" s="2"/>
      <c r="V686" s="2"/>
      <c r="W686" s="2"/>
      <c r="X686" s="2"/>
      <c r="Y686" s="2"/>
      <c r="Z686" s="2"/>
      <c r="AA686" s="2"/>
      <c r="AB686" s="2"/>
      <c r="AC686" s="2"/>
      <c r="AD686" s="2"/>
      <c r="AE686" s="2"/>
    </row>
    <row r="687" spans="1:31" ht="12.75" customHeight="1">
      <c r="A687" s="2"/>
      <c r="B687" s="2"/>
      <c r="C687" s="3"/>
      <c r="D687" s="3"/>
      <c r="E687" s="3"/>
      <c r="F687" s="3"/>
      <c r="G687" s="3"/>
      <c r="H687" s="4"/>
      <c r="I687" s="4"/>
      <c r="J687" s="4"/>
      <c r="K687" s="4"/>
      <c r="L687" s="4"/>
      <c r="M687" s="2"/>
      <c r="N687" s="2"/>
      <c r="O687" s="2"/>
      <c r="P687" s="2"/>
      <c r="Q687" s="2"/>
      <c r="R687" s="2"/>
      <c r="S687" s="2"/>
      <c r="T687" s="2"/>
      <c r="U687" s="2"/>
      <c r="V687" s="2"/>
      <c r="W687" s="2"/>
      <c r="X687" s="2"/>
      <c r="Y687" s="2"/>
      <c r="Z687" s="2"/>
      <c r="AA687" s="2"/>
      <c r="AB687" s="2"/>
      <c r="AC687" s="2"/>
      <c r="AD687" s="2"/>
      <c r="AE687" s="2"/>
    </row>
    <row r="688" spans="1:31" ht="12.75" customHeight="1">
      <c r="A688" s="2"/>
      <c r="B688" s="2"/>
      <c r="C688" s="3"/>
      <c r="D688" s="3"/>
      <c r="E688" s="3"/>
      <c r="F688" s="3"/>
      <c r="G688" s="3"/>
      <c r="H688" s="4"/>
      <c r="I688" s="4"/>
      <c r="J688" s="4"/>
      <c r="K688" s="4"/>
      <c r="L688" s="4"/>
      <c r="M688" s="2"/>
      <c r="N688" s="2"/>
      <c r="O688" s="2"/>
      <c r="P688" s="2"/>
      <c r="Q688" s="2"/>
      <c r="R688" s="2"/>
      <c r="S688" s="2"/>
      <c r="T688" s="2"/>
      <c r="U688" s="2"/>
      <c r="V688" s="2"/>
      <c r="W688" s="2"/>
      <c r="X688" s="2"/>
      <c r="Y688" s="2"/>
      <c r="Z688" s="2"/>
      <c r="AA688" s="2"/>
      <c r="AB688" s="2"/>
      <c r="AC688" s="2"/>
      <c r="AD688" s="2"/>
      <c r="AE688" s="2"/>
    </row>
    <row r="689" spans="1:31" ht="12.75" customHeight="1">
      <c r="A689" s="2"/>
      <c r="B689" s="2"/>
      <c r="C689" s="3"/>
      <c r="D689" s="3"/>
      <c r="E689" s="3"/>
      <c r="F689" s="3"/>
      <c r="G689" s="3"/>
      <c r="H689" s="4"/>
      <c r="I689" s="4"/>
      <c r="J689" s="4"/>
      <c r="K689" s="4"/>
      <c r="L689" s="4"/>
      <c r="M689" s="2"/>
      <c r="N689" s="2"/>
      <c r="O689" s="2"/>
      <c r="P689" s="2"/>
      <c r="Q689" s="2"/>
      <c r="R689" s="2"/>
      <c r="S689" s="2"/>
      <c r="T689" s="2"/>
      <c r="U689" s="2"/>
      <c r="V689" s="2"/>
      <c r="W689" s="2"/>
      <c r="X689" s="2"/>
      <c r="Y689" s="2"/>
      <c r="Z689" s="2"/>
      <c r="AA689" s="2"/>
      <c r="AB689" s="2"/>
      <c r="AC689" s="2"/>
      <c r="AD689" s="2"/>
      <c r="AE689" s="2"/>
    </row>
    <row r="690" spans="1:31" ht="12.75" customHeight="1">
      <c r="A690" s="2"/>
      <c r="B690" s="2"/>
      <c r="C690" s="3"/>
      <c r="D690" s="3"/>
      <c r="E690" s="3"/>
      <c r="F690" s="3"/>
      <c r="G690" s="3"/>
      <c r="H690" s="4"/>
      <c r="I690" s="4"/>
      <c r="J690" s="4"/>
      <c r="K690" s="4"/>
      <c r="L690" s="4"/>
      <c r="M690" s="2"/>
      <c r="N690" s="2"/>
      <c r="O690" s="2"/>
      <c r="P690" s="2"/>
      <c r="Q690" s="2"/>
      <c r="R690" s="2"/>
      <c r="S690" s="2"/>
      <c r="T690" s="2"/>
      <c r="U690" s="2"/>
      <c r="V690" s="2"/>
      <c r="W690" s="2"/>
      <c r="X690" s="2"/>
      <c r="Y690" s="2"/>
      <c r="Z690" s="2"/>
      <c r="AA690" s="2"/>
      <c r="AB690" s="2"/>
      <c r="AC690" s="2"/>
      <c r="AD690" s="2"/>
      <c r="AE690" s="2"/>
    </row>
    <row r="691" spans="1:31" ht="12.75" customHeight="1">
      <c r="A691" s="2"/>
      <c r="B691" s="2"/>
      <c r="C691" s="3"/>
      <c r="D691" s="3"/>
      <c r="E691" s="3"/>
      <c r="F691" s="3"/>
      <c r="G691" s="3"/>
      <c r="H691" s="4"/>
      <c r="I691" s="4"/>
      <c r="J691" s="4"/>
      <c r="K691" s="4"/>
      <c r="L691" s="4"/>
      <c r="M691" s="2"/>
      <c r="N691" s="2"/>
      <c r="O691" s="2"/>
      <c r="P691" s="2"/>
      <c r="Q691" s="2"/>
      <c r="R691" s="2"/>
      <c r="S691" s="2"/>
      <c r="T691" s="2"/>
      <c r="U691" s="2"/>
      <c r="V691" s="2"/>
      <c r="W691" s="2"/>
      <c r="X691" s="2"/>
      <c r="Y691" s="2"/>
      <c r="Z691" s="2"/>
      <c r="AA691" s="2"/>
      <c r="AB691" s="2"/>
      <c r="AC691" s="2"/>
      <c r="AD691" s="2"/>
      <c r="AE691" s="2"/>
    </row>
    <row r="692" spans="1:31" ht="12.75" customHeight="1">
      <c r="A692" s="2"/>
      <c r="B692" s="2"/>
      <c r="C692" s="3"/>
      <c r="D692" s="3"/>
      <c r="E692" s="3"/>
      <c r="F692" s="3"/>
      <c r="G692" s="3"/>
      <c r="H692" s="4"/>
      <c r="I692" s="4"/>
      <c r="J692" s="4"/>
      <c r="K692" s="4"/>
      <c r="L692" s="4"/>
      <c r="M692" s="2"/>
      <c r="N692" s="2"/>
      <c r="O692" s="2"/>
      <c r="P692" s="2"/>
      <c r="Q692" s="2"/>
      <c r="R692" s="2"/>
      <c r="S692" s="2"/>
      <c r="T692" s="2"/>
      <c r="U692" s="2"/>
      <c r="V692" s="2"/>
      <c r="W692" s="2"/>
      <c r="X692" s="2"/>
      <c r="Y692" s="2"/>
      <c r="Z692" s="2"/>
      <c r="AA692" s="2"/>
      <c r="AB692" s="2"/>
      <c r="AC692" s="2"/>
      <c r="AD692" s="2"/>
      <c r="AE692" s="2"/>
    </row>
    <row r="693" spans="1:31" ht="12.75" customHeight="1">
      <c r="A693" s="2"/>
      <c r="B693" s="2"/>
      <c r="C693" s="3"/>
      <c r="D693" s="3"/>
      <c r="E693" s="3"/>
      <c r="F693" s="3"/>
      <c r="G693" s="3"/>
      <c r="H693" s="4"/>
      <c r="I693" s="4"/>
      <c r="J693" s="4"/>
      <c r="K693" s="4"/>
      <c r="L693" s="4"/>
      <c r="M693" s="2"/>
      <c r="N693" s="2"/>
      <c r="O693" s="2"/>
      <c r="P693" s="2"/>
      <c r="Q693" s="2"/>
      <c r="R693" s="2"/>
      <c r="S693" s="2"/>
      <c r="T693" s="2"/>
      <c r="U693" s="2"/>
      <c r="V693" s="2"/>
      <c r="W693" s="2"/>
      <c r="X693" s="2"/>
      <c r="Y693" s="2"/>
      <c r="Z693" s="2"/>
      <c r="AA693" s="2"/>
      <c r="AB693" s="2"/>
      <c r="AC693" s="2"/>
      <c r="AD693" s="2"/>
      <c r="AE693" s="2"/>
    </row>
    <row r="694" spans="1:31" ht="12.75" customHeight="1">
      <c r="A694" s="2"/>
      <c r="B694" s="2"/>
      <c r="C694" s="3"/>
      <c r="D694" s="3"/>
      <c r="E694" s="3"/>
      <c r="F694" s="3"/>
      <c r="G694" s="3"/>
      <c r="H694" s="4"/>
      <c r="I694" s="4"/>
      <c r="J694" s="4"/>
      <c r="K694" s="4"/>
      <c r="L694" s="4"/>
      <c r="M694" s="2"/>
      <c r="N694" s="2"/>
      <c r="O694" s="2"/>
      <c r="P694" s="2"/>
      <c r="Q694" s="2"/>
      <c r="R694" s="2"/>
      <c r="S694" s="2"/>
      <c r="T694" s="2"/>
      <c r="U694" s="2"/>
      <c r="V694" s="2"/>
      <c r="W694" s="2"/>
      <c r="X694" s="2"/>
      <c r="Y694" s="2"/>
      <c r="Z694" s="2"/>
      <c r="AA694" s="2"/>
      <c r="AB694" s="2"/>
      <c r="AC694" s="2"/>
      <c r="AD694" s="2"/>
      <c r="AE694" s="2"/>
    </row>
    <row r="695" spans="1:31" ht="12.75" customHeight="1">
      <c r="A695" s="2"/>
      <c r="B695" s="2"/>
      <c r="C695" s="3"/>
      <c r="D695" s="3"/>
      <c r="E695" s="3"/>
      <c r="F695" s="3"/>
      <c r="G695" s="3"/>
      <c r="H695" s="4"/>
      <c r="I695" s="4"/>
      <c r="J695" s="4"/>
      <c r="K695" s="4"/>
      <c r="L695" s="4"/>
      <c r="M695" s="2"/>
      <c r="N695" s="2"/>
      <c r="O695" s="2"/>
      <c r="P695" s="2"/>
      <c r="Q695" s="2"/>
      <c r="R695" s="2"/>
      <c r="S695" s="2"/>
      <c r="T695" s="2"/>
      <c r="U695" s="2"/>
      <c r="V695" s="2"/>
      <c r="W695" s="2"/>
      <c r="X695" s="2"/>
      <c r="Y695" s="2"/>
      <c r="Z695" s="2"/>
      <c r="AA695" s="2"/>
      <c r="AB695" s="2"/>
      <c r="AC695" s="2"/>
      <c r="AD695" s="2"/>
      <c r="AE695" s="2"/>
    </row>
    <row r="696" spans="1:31" ht="12.75" customHeight="1">
      <c r="A696" s="2"/>
      <c r="B696" s="2"/>
      <c r="C696" s="3"/>
      <c r="D696" s="3"/>
      <c r="E696" s="3"/>
      <c r="F696" s="3"/>
      <c r="G696" s="3"/>
      <c r="H696" s="4"/>
      <c r="I696" s="4"/>
      <c r="J696" s="4"/>
      <c r="K696" s="4"/>
      <c r="L696" s="4"/>
      <c r="M696" s="2"/>
      <c r="N696" s="2"/>
      <c r="O696" s="2"/>
      <c r="P696" s="2"/>
      <c r="Q696" s="2"/>
      <c r="R696" s="2"/>
      <c r="S696" s="2"/>
      <c r="T696" s="2"/>
      <c r="U696" s="2"/>
      <c r="V696" s="2"/>
      <c r="W696" s="2"/>
      <c r="X696" s="2"/>
      <c r="Y696" s="2"/>
      <c r="Z696" s="2"/>
      <c r="AA696" s="2"/>
      <c r="AB696" s="2"/>
      <c r="AC696" s="2"/>
      <c r="AD696" s="2"/>
      <c r="AE696" s="2"/>
    </row>
    <row r="697" spans="1:31" ht="12.75" customHeight="1">
      <c r="A697" s="2"/>
      <c r="B697" s="2"/>
      <c r="C697" s="3"/>
      <c r="D697" s="3"/>
      <c r="E697" s="3"/>
      <c r="F697" s="3"/>
      <c r="G697" s="3"/>
      <c r="H697" s="4"/>
      <c r="I697" s="4"/>
      <c r="J697" s="4"/>
      <c r="K697" s="4"/>
      <c r="L697" s="4"/>
      <c r="M697" s="2"/>
      <c r="N697" s="2"/>
      <c r="O697" s="2"/>
      <c r="P697" s="2"/>
      <c r="Q697" s="2"/>
      <c r="R697" s="2"/>
      <c r="S697" s="2"/>
      <c r="T697" s="2"/>
      <c r="U697" s="2"/>
      <c r="V697" s="2"/>
      <c r="W697" s="2"/>
      <c r="X697" s="2"/>
      <c r="Y697" s="2"/>
      <c r="Z697" s="2"/>
      <c r="AA697" s="2"/>
      <c r="AB697" s="2"/>
      <c r="AC697" s="2"/>
      <c r="AD697" s="2"/>
      <c r="AE697" s="2"/>
    </row>
    <row r="698" spans="1:31" ht="12.75" customHeight="1">
      <c r="A698" s="2"/>
      <c r="B698" s="2"/>
      <c r="C698" s="3"/>
      <c r="D698" s="3"/>
      <c r="E698" s="3"/>
      <c r="F698" s="3"/>
      <c r="G698" s="3"/>
      <c r="H698" s="4"/>
      <c r="I698" s="4"/>
      <c r="J698" s="4"/>
      <c r="K698" s="4"/>
      <c r="L698" s="4"/>
      <c r="M698" s="2"/>
      <c r="N698" s="2"/>
      <c r="O698" s="2"/>
      <c r="P698" s="2"/>
      <c r="Q698" s="2"/>
      <c r="R698" s="2"/>
      <c r="S698" s="2"/>
      <c r="T698" s="2"/>
      <c r="U698" s="2"/>
      <c r="V698" s="2"/>
      <c r="W698" s="2"/>
      <c r="X698" s="2"/>
      <c r="Y698" s="2"/>
      <c r="Z698" s="2"/>
      <c r="AA698" s="2"/>
      <c r="AB698" s="2"/>
      <c r="AC698" s="2"/>
      <c r="AD698" s="2"/>
      <c r="AE698" s="2"/>
    </row>
    <row r="699" spans="1:31" ht="12.75" customHeight="1">
      <c r="A699" s="2"/>
      <c r="B699" s="2"/>
      <c r="C699" s="3"/>
      <c r="D699" s="3"/>
      <c r="E699" s="3"/>
      <c r="F699" s="3"/>
      <c r="G699" s="3"/>
      <c r="H699" s="4"/>
      <c r="I699" s="4"/>
      <c r="J699" s="4"/>
      <c r="K699" s="4"/>
      <c r="L699" s="4"/>
      <c r="M699" s="2"/>
      <c r="N699" s="2"/>
      <c r="O699" s="2"/>
      <c r="P699" s="2"/>
      <c r="Q699" s="2"/>
      <c r="R699" s="2"/>
      <c r="S699" s="2"/>
      <c r="T699" s="2"/>
      <c r="U699" s="2"/>
      <c r="V699" s="2"/>
      <c r="W699" s="2"/>
      <c r="X699" s="2"/>
      <c r="Y699" s="2"/>
      <c r="Z699" s="2"/>
      <c r="AA699" s="2"/>
      <c r="AB699" s="2"/>
      <c r="AC699" s="2"/>
      <c r="AD699" s="2"/>
      <c r="AE699" s="2"/>
    </row>
    <row r="700" spans="1:31" ht="12.75" customHeight="1">
      <c r="A700" s="2"/>
      <c r="B700" s="2"/>
      <c r="C700" s="3"/>
      <c r="D700" s="3"/>
      <c r="E700" s="3"/>
      <c r="F700" s="3"/>
      <c r="G700" s="3"/>
      <c r="H700" s="4"/>
      <c r="I700" s="4"/>
      <c r="J700" s="4"/>
      <c r="K700" s="4"/>
      <c r="L700" s="4"/>
      <c r="M700" s="2"/>
      <c r="N700" s="2"/>
      <c r="O700" s="2"/>
      <c r="P700" s="2"/>
      <c r="Q700" s="2"/>
      <c r="R700" s="2"/>
      <c r="S700" s="2"/>
      <c r="T700" s="2"/>
      <c r="U700" s="2"/>
      <c r="V700" s="2"/>
      <c r="W700" s="2"/>
      <c r="X700" s="2"/>
      <c r="Y700" s="2"/>
      <c r="Z700" s="2"/>
      <c r="AA700" s="2"/>
      <c r="AB700" s="2"/>
      <c r="AC700" s="2"/>
      <c r="AD700" s="2"/>
      <c r="AE700" s="2"/>
    </row>
    <row r="701" spans="1:31" ht="12.75" customHeight="1">
      <c r="A701" s="2"/>
      <c r="B701" s="2"/>
      <c r="C701" s="3"/>
      <c r="D701" s="3"/>
      <c r="E701" s="3"/>
      <c r="F701" s="3"/>
      <c r="G701" s="3"/>
      <c r="H701" s="4"/>
      <c r="I701" s="4"/>
      <c r="J701" s="4"/>
      <c r="K701" s="4"/>
      <c r="L701" s="4"/>
      <c r="M701" s="2"/>
      <c r="N701" s="2"/>
      <c r="O701" s="2"/>
      <c r="P701" s="2"/>
      <c r="Q701" s="2"/>
      <c r="R701" s="2"/>
      <c r="S701" s="2"/>
      <c r="T701" s="2"/>
      <c r="U701" s="2"/>
      <c r="V701" s="2"/>
      <c r="W701" s="2"/>
      <c r="X701" s="2"/>
      <c r="Y701" s="2"/>
      <c r="Z701" s="2"/>
      <c r="AA701" s="2"/>
      <c r="AB701" s="2"/>
      <c r="AC701" s="2"/>
      <c r="AD701" s="2"/>
      <c r="AE701" s="2"/>
    </row>
    <row r="702" spans="1:31" ht="12.75" customHeight="1">
      <c r="A702" s="2"/>
      <c r="B702" s="2"/>
      <c r="C702" s="3"/>
      <c r="D702" s="3"/>
      <c r="E702" s="3"/>
      <c r="F702" s="3"/>
      <c r="G702" s="3"/>
      <c r="H702" s="4"/>
      <c r="I702" s="4"/>
      <c r="J702" s="4"/>
      <c r="K702" s="4"/>
      <c r="L702" s="4"/>
      <c r="M702" s="2"/>
      <c r="N702" s="2"/>
      <c r="O702" s="2"/>
      <c r="P702" s="2"/>
      <c r="Q702" s="2"/>
      <c r="R702" s="2"/>
      <c r="S702" s="2"/>
      <c r="T702" s="2"/>
      <c r="U702" s="2"/>
      <c r="V702" s="2"/>
      <c r="W702" s="2"/>
      <c r="X702" s="2"/>
      <c r="Y702" s="2"/>
      <c r="Z702" s="2"/>
      <c r="AA702" s="2"/>
      <c r="AB702" s="2"/>
      <c r="AC702" s="2"/>
      <c r="AD702" s="2"/>
      <c r="AE702" s="2"/>
    </row>
    <row r="703" spans="1:31" ht="12.75" customHeight="1">
      <c r="A703" s="2"/>
      <c r="B703" s="2"/>
      <c r="C703" s="3"/>
      <c r="D703" s="3"/>
      <c r="E703" s="3"/>
      <c r="F703" s="3"/>
      <c r="G703" s="3"/>
      <c r="H703" s="4"/>
      <c r="I703" s="4"/>
      <c r="J703" s="4"/>
      <c r="K703" s="4"/>
      <c r="L703" s="4"/>
      <c r="M703" s="2"/>
      <c r="N703" s="2"/>
      <c r="O703" s="2"/>
      <c r="P703" s="2"/>
      <c r="Q703" s="2"/>
      <c r="R703" s="2"/>
      <c r="S703" s="2"/>
      <c r="T703" s="2"/>
      <c r="U703" s="2"/>
      <c r="V703" s="2"/>
      <c r="W703" s="2"/>
      <c r="X703" s="2"/>
      <c r="Y703" s="2"/>
      <c r="Z703" s="2"/>
      <c r="AA703" s="2"/>
      <c r="AB703" s="2"/>
      <c r="AC703" s="2"/>
      <c r="AD703" s="2"/>
      <c r="AE703" s="2"/>
    </row>
    <row r="704" spans="1:31" ht="12.75" customHeight="1">
      <c r="A704" s="2"/>
      <c r="B704" s="2"/>
      <c r="C704" s="3"/>
      <c r="D704" s="3"/>
      <c r="E704" s="3"/>
      <c r="F704" s="3"/>
      <c r="G704" s="3"/>
      <c r="H704" s="4"/>
      <c r="I704" s="4"/>
      <c r="J704" s="4"/>
      <c r="K704" s="4"/>
      <c r="L704" s="4"/>
      <c r="M704" s="2"/>
      <c r="N704" s="2"/>
      <c r="O704" s="2"/>
      <c r="P704" s="2"/>
      <c r="Q704" s="2"/>
      <c r="R704" s="2"/>
      <c r="S704" s="2"/>
      <c r="T704" s="2"/>
      <c r="U704" s="2"/>
      <c r="V704" s="2"/>
      <c r="W704" s="2"/>
      <c r="X704" s="2"/>
      <c r="Y704" s="2"/>
      <c r="Z704" s="2"/>
      <c r="AA704" s="2"/>
      <c r="AB704" s="2"/>
      <c r="AC704" s="2"/>
      <c r="AD704" s="2"/>
      <c r="AE704" s="2"/>
    </row>
    <row r="705" spans="1:31" ht="12.75" customHeight="1">
      <c r="A705" s="2"/>
      <c r="B705" s="2"/>
      <c r="C705" s="3"/>
      <c r="D705" s="3"/>
      <c r="E705" s="3"/>
      <c r="F705" s="3"/>
      <c r="G705" s="3"/>
      <c r="H705" s="4"/>
      <c r="I705" s="4"/>
      <c r="J705" s="4"/>
      <c r="K705" s="4"/>
      <c r="L705" s="4"/>
      <c r="M705" s="2"/>
      <c r="N705" s="2"/>
      <c r="O705" s="2"/>
      <c r="P705" s="2"/>
      <c r="Q705" s="2"/>
      <c r="R705" s="2"/>
      <c r="S705" s="2"/>
      <c r="T705" s="2"/>
      <c r="U705" s="2"/>
      <c r="V705" s="2"/>
      <c r="W705" s="2"/>
      <c r="X705" s="2"/>
      <c r="Y705" s="2"/>
      <c r="Z705" s="2"/>
      <c r="AA705" s="2"/>
      <c r="AB705" s="2"/>
      <c r="AC705" s="2"/>
      <c r="AD705" s="2"/>
      <c r="AE705" s="2"/>
    </row>
    <row r="706" spans="1:31" ht="12.75" customHeight="1">
      <c r="A706" s="2"/>
      <c r="B706" s="2"/>
      <c r="C706" s="3"/>
      <c r="D706" s="3"/>
      <c r="E706" s="3"/>
      <c r="F706" s="3"/>
      <c r="G706" s="3"/>
      <c r="H706" s="4"/>
      <c r="I706" s="4"/>
      <c r="J706" s="4"/>
      <c r="K706" s="4"/>
      <c r="L706" s="4"/>
      <c r="M706" s="2"/>
      <c r="N706" s="2"/>
      <c r="O706" s="2"/>
      <c r="P706" s="2"/>
      <c r="Q706" s="2"/>
      <c r="R706" s="2"/>
      <c r="S706" s="2"/>
      <c r="T706" s="2"/>
      <c r="U706" s="2"/>
      <c r="V706" s="2"/>
      <c r="W706" s="2"/>
      <c r="X706" s="2"/>
      <c r="Y706" s="2"/>
      <c r="Z706" s="2"/>
      <c r="AA706" s="2"/>
      <c r="AB706" s="2"/>
      <c r="AC706" s="2"/>
      <c r="AD706" s="2"/>
      <c r="AE706" s="2"/>
    </row>
    <row r="707" spans="1:31" ht="12.75" customHeight="1">
      <c r="A707" s="2"/>
      <c r="B707" s="2"/>
      <c r="C707" s="3"/>
      <c r="D707" s="3"/>
      <c r="E707" s="3"/>
      <c r="F707" s="3"/>
      <c r="G707" s="3"/>
      <c r="H707" s="4"/>
      <c r="I707" s="4"/>
      <c r="J707" s="4"/>
      <c r="K707" s="4"/>
      <c r="L707" s="4"/>
      <c r="M707" s="2"/>
      <c r="N707" s="2"/>
      <c r="O707" s="2"/>
      <c r="P707" s="2"/>
      <c r="Q707" s="2"/>
      <c r="R707" s="2"/>
      <c r="S707" s="2"/>
      <c r="T707" s="2"/>
      <c r="U707" s="2"/>
      <c r="V707" s="2"/>
      <c r="W707" s="2"/>
      <c r="X707" s="2"/>
      <c r="Y707" s="2"/>
      <c r="Z707" s="2"/>
      <c r="AA707" s="2"/>
      <c r="AB707" s="2"/>
      <c r="AC707" s="2"/>
      <c r="AD707" s="2"/>
      <c r="AE707" s="2"/>
    </row>
    <row r="708" spans="1:31" ht="12.75" customHeight="1">
      <c r="A708" s="2"/>
      <c r="B708" s="2"/>
      <c r="C708" s="3"/>
      <c r="D708" s="3"/>
      <c r="E708" s="3"/>
      <c r="F708" s="3"/>
      <c r="G708" s="3"/>
      <c r="H708" s="4"/>
      <c r="I708" s="4"/>
      <c r="J708" s="4"/>
      <c r="K708" s="4"/>
      <c r="L708" s="4"/>
      <c r="M708" s="2"/>
      <c r="N708" s="2"/>
      <c r="O708" s="2"/>
      <c r="P708" s="2"/>
      <c r="Q708" s="2"/>
      <c r="R708" s="2"/>
      <c r="S708" s="2"/>
      <c r="T708" s="2"/>
      <c r="U708" s="2"/>
      <c r="V708" s="2"/>
      <c r="W708" s="2"/>
      <c r="X708" s="2"/>
      <c r="Y708" s="2"/>
      <c r="Z708" s="2"/>
      <c r="AA708" s="2"/>
      <c r="AB708" s="2"/>
      <c r="AC708" s="2"/>
      <c r="AD708" s="2"/>
      <c r="AE708" s="2"/>
    </row>
    <row r="709" spans="1:31" ht="12.75" customHeight="1">
      <c r="A709" s="2"/>
      <c r="B709" s="2"/>
      <c r="C709" s="3"/>
      <c r="D709" s="3"/>
      <c r="E709" s="3"/>
      <c r="F709" s="3"/>
      <c r="G709" s="3"/>
      <c r="H709" s="4"/>
      <c r="I709" s="4"/>
      <c r="J709" s="4"/>
      <c r="K709" s="4"/>
      <c r="L709" s="4"/>
      <c r="M709" s="2"/>
      <c r="N709" s="2"/>
      <c r="O709" s="2"/>
      <c r="P709" s="2"/>
      <c r="Q709" s="2"/>
      <c r="R709" s="2"/>
      <c r="S709" s="2"/>
      <c r="T709" s="2"/>
      <c r="U709" s="2"/>
      <c r="V709" s="2"/>
      <c r="W709" s="2"/>
      <c r="X709" s="2"/>
      <c r="Y709" s="2"/>
      <c r="Z709" s="2"/>
      <c r="AA709" s="2"/>
      <c r="AB709" s="2"/>
      <c r="AC709" s="2"/>
      <c r="AD709" s="2"/>
      <c r="AE709" s="2"/>
    </row>
    <row r="710" spans="1:31" ht="12.75" customHeight="1">
      <c r="A710" s="2"/>
      <c r="B710" s="2"/>
      <c r="C710" s="3"/>
      <c r="D710" s="3"/>
      <c r="E710" s="3"/>
      <c r="F710" s="3"/>
      <c r="G710" s="3"/>
      <c r="H710" s="4"/>
      <c r="I710" s="4"/>
      <c r="J710" s="4"/>
      <c r="K710" s="4"/>
      <c r="L710" s="4"/>
      <c r="M710" s="2"/>
      <c r="N710" s="2"/>
      <c r="O710" s="2"/>
      <c r="P710" s="2"/>
      <c r="Q710" s="2"/>
      <c r="R710" s="2"/>
      <c r="S710" s="2"/>
      <c r="T710" s="2"/>
      <c r="U710" s="2"/>
      <c r="V710" s="2"/>
      <c r="W710" s="2"/>
      <c r="X710" s="2"/>
      <c r="Y710" s="2"/>
      <c r="Z710" s="2"/>
      <c r="AA710" s="2"/>
      <c r="AB710" s="2"/>
      <c r="AC710" s="2"/>
      <c r="AD710" s="2"/>
      <c r="AE710" s="2"/>
    </row>
    <row r="711" spans="1:31" ht="12.75" customHeight="1">
      <c r="A711" s="2"/>
      <c r="B711" s="2"/>
      <c r="C711" s="3"/>
      <c r="D711" s="3"/>
      <c r="E711" s="3"/>
      <c r="F711" s="3"/>
      <c r="G711" s="3"/>
      <c r="H711" s="4"/>
      <c r="I711" s="4"/>
      <c r="J711" s="4"/>
      <c r="K711" s="4"/>
      <c r="L711" s="4"/>
      <c r="M711" s="2"/>
      <c r="N711" s="2"/>
      <c r="O711" s="2"/>
      <c r="P711" s="2"/>
      <c r="Q711" s="2"/>
      <c r="R711" s="2"/>
      <c r="S711" s="2"/>
      <c r="T711" s="2"/>
      <c r="U711" s="2"/>
      <c r="V711" s="2"/>
      <c r="W711" s="2"/>
      <c r="X711" s="2"/>
      <c r="Y711" s="2"/>
      <c r="Z711" s="2"/>
      <c r="AA711" s="2"/>
      <c r="AB711" s="2"/>
      <c r="AC711" s="2"/>
      <c r="AD711" s="2"/>
      <c r="AE711" s="2"/>
    </row>
    <row r="712" spans="1:31" ht="12.75" customHeight="1">
      <c r="A712" s="2"/>
      <c r="B712" s="2"/>
      <c r="C712" s="3"/>
      <c r="D712" s="3"/>
      <c r="E712" s="3"/>
      <c r="F712" s="3"/>
      <c r="G712" s="3"/>
      <c r="H712" s="4"/>
      <c r="I712" s="4"/>
      <c r="J712" s="4"/>
      <c r="K712" s="4"/>
      <c r="L712" s="4"/>
      <c r="M712" s="2"/>
      <c r="N712" s="2"/>
      <c r="O712" s="2"/>
      <c r="P712" s="2"/>
      <c r="Q712" s="2"/>
      <c r="R712" s="2"/>
      <c r="S712" s="2"/>
      <c r="T712" s="2"/>
      <c r="U712" s="2"/>
      <c r="V712" s="2"/>
      <c r="W712" s="2"/>
      <c r="X712" s="2"/>
      <c r="Y712" s="2"/>
      <c r="Z712" s="2"/>
      <c r="AA712" s="2"/>
      <c r="AB712" s="2"/>
      <c r="AC712" s="2"/>
      <c r="AD712" s="2"/>
      <c r="AE712" s="2"/>
    </row>
    <row r="713" spans="1:31" ht="12.75" customHeight="1">
      <c r="A713" s="2"/>
      <c r="B713" s="2"/>
      <c r="C713" s="3"/>
      <c r="D713" s="3"/>
      <c r="E713" s="3"/>
      <c r="F713" s="3"/>
      <c r="G713" s="3"/>
      <c r="H713" s="4"/>
      <c r="I713" s="4"/>
      <c r="J713" s="4"/>
      <c r="K713" s="4"/>
      <c r="L713" s="4"/>
      <c r="M713" s="2"/>
      <c r="N713" s="2"/>
      <c r="O713" s="2"/>
      <c r="P713" s="2"/>
      <c r="Q713" s="2"/>
      <c r="R713" s="2"/>
      <c r="S713" s="2"/>
      <c r="T713" s="2"/>
      <c r="U713" s="2"/>
      <c r="V713" s="2"/>
      <c r="W713" s="2"/>
      <c r="X713" s="2"/>
      <c r="Y713" s="2"/>
      <c r="Z713" s="2"/>
      <c r="AA713" s="2"/>
      <c r="AB713" s="2"/>
      <c r="AC713" s="2"/>
      <c r="AD713" s="2"/>
      <c r="AE713" s="2"/>
    </row>
    <row r="714" spans="1:31" ht="12.75" customHeight="1">
      <c r="A714" s="2"/>
      <c r="B714" s="2"/>
      <c r="C714" s="3"/>
      <c r="D714" s="3"/>
      <c r="E714" s="3"/>
      <c r="F714" s="3"/>
      <c r="G714" s="3"/>
      <c r="H714" s="4"/>
      <c r="I714" s="4"/>
      <c r="J714" s="4"/>
      <c r="K714" s="4"/>
      <c r="L714" s="4"/>
      <c r="M714" s="2"/>
      <c r="N714" s="2"/>
      <c r="O714" s="2"/>
      <c r="P714" s="2"/>
      <c r="Q714" s="2"/>
      <c r="R714" s="2"/>
      <c r="S714" s="2"/>
      <c r="T714" s="2"/>
      <c r="U714" s="2"/>
      <c r="V714" s="2"/>
      <c r="W714" s="2"/>
      <c r="X714" s="2"/>
      <c r="Y714" s="2"/>
      <c r="Z714" s="2"/>
      <c r="AA714" s="2"/>
      <c r="AB714" s="2"/>
      <c r="AC714" s="2"/>
      <c r="AD714" s="2"/>
      <c r="AE714" s="2"/>
    </row>
    <row r="715" spans="1:31" ht="12.75" customHeight="1">
      <c r="A715" s="2"/>
      <c r="B715" s="2"/>
      <c r="C715" s="3"/>
      <c r="D715" s="3"/>
      <c r="E715" s="3"/>
      <c r="F715" s="3"/>
      <c r="G715" s="3"/>
      <c r="H715" s="4"/>
      <c r="I715" s="4"/>
      <c r="J715" s="4"/>
      <c r="K715" s="4"/>
      <c r="L715" s="4"/>
      <c r="M715" s="2"/>
      <c r="N715" s="2"/>
      <c r="O715" s="2"/>
      <c r="P715" s="2"/>
      <c r="Q715" s="2"/>
      <c r="R715" s="2"/>
      <c r="S715" s="2"/>
      <c r="T715" s="2"/>
      <c r="U715" s="2"/>
      <c r="V715" s="2"/>
      <c r="W715" s="2"/>
      <c r="X715" s="2"/>
      <c r="Y715" s="2"/>
      <c r="Z715" s="2"/>
      <c r="AA715" s="2"/>
      <c r="AB715" s="2"/>
      <c r="AC715" s="2"/>
      <c r="AD715" s="2"/>
      <c r="AE715" s="2"/>
    </row>
    <row r="716" spans="1:31" ht="12.75" customHeight="1">
      <c r="A716" s="2"/>
      <c r="B716" s="2"/>
      <c r="C716" s="3"/>
      <c r="D716" s="3"/>
      <c r="E716" s="3"/>
      <c r="F716" s="3"/>
      <c r="G716" s="3"/>
      <c r="H716" s="4"/>
      <c r="I716" s="4"/>
      <c r="J716" s="4"/>
      <c r="K716" s="4"/>
      <c r="L716" s="4"/>
      <c r="M716" s="2"/>
      <c r="N716" s="2"/>
      <c r="O716" s="2"/>
      <c r="P716" s="2"/>
      <c r="Q716" s="2"/>
      <c r="R716" s="2"/>
      <c r="S716" s="2"/>
      <c r="T716" s="2"/>
      <c r="U716" s="2"/>
      <c r="V716" s="2"/>
      <c r="W716" s="2"/>
      <c r="X716" s="2"/>
      <c r="Y716" s="2"/>
      <c r="Z716" s="2"/>
      <c r="AA716" s="2"/>
      <c r="AB716" s="2"/>
      <c r="AC716" s="2"/>
      <c r="AD716" s="2"/>
      <c r="AE716" s="2"/>
    </row>
    <row r="717" spans="1:31" ht="12.75" customHeight="1">
      <c r="A717" s="2"/>
      <c r="B717" s="2"/>
      <c r="C717" s="3"/>
      <c r="D717" s="3"/>
      <c r="E717" s="3"/>
      <c r="F717" s="3"/>
      <c r="G717" s="3"/>
      <c r="H717" s="4"/>
      <c r="I717" s="4"/>
      <c r="J717" s="4"/>
      <c r="K717" s="4"/>
      <c r="L717" s="4"/>
      <c r="M717" s="2"/>
      <c r="N717" s="2"/>
      <c r="O717" s="2"/>
      <c r="P717" s="2"/>
      <c r="Q717" s="2"/>
      <c r="R717" s="2"/>
      <c r="S717" s="2"/>
      <c r="T717" s="2"/>
      <c r="U717" s="2"/>
      <c r="V717" s="2"/>
      <c r="W717" s="2"/>
      <c r="X717" s="2"/>
      <c r="Y717" s="2"/>
      <c r="Z717" s="2"/>
      <c r="AA717" s="2"/>
      <c r="AB717" s="2"/>
      <c r="AC717" s="2"/>
      <c r="AD717" s="2"/>
      <c r="AE717" s="2"/>
    </row>
    <row r="718" spans="1:31" ht="12.75" customHeight="1">
      <c r="A718" s="2"/>
      <c r="B718" s="2"/>
      <c r="C718" s="3"/>
      <c r="D718" s="3"/>
      <c r="E718" s="3"/>
      <c r="F718" s="3"/>
      <c r="G718" s="3"/>
      <c r="H718" s="4"/>
      <c r="I718" s="4"/>
      <c r="J718" s="4"/>
      <c r="K718" s="4"/>
      <c r="L718" s="4"/>
      <c r="M718" s="2"/>
      <c r="N718" s="2"/>
      <c r="O718" s="2"/>
      <c r="P718" s="2"/>
      <c r="Q718" s="2"/>
      <c r="R718" s="2"/>
      <c r="S718" s="2"/>
      <c r="T718" s="2"/>
      <c r="U718" s="2"/>
      <c r="V718" s="2"/>
      <c r="W718" s="2"/>
      <c r="X718" s="2"/>
      <c r="Y718" s="2"/>
      <c r="Z718" s="2"/>
      <c r="AA718" s="2"/>
      <c r="AB718" s="2"/>
      <c r="AC718" s="2"/>
      <c r="AD718" s="2"/>
      <c r="AE718" s="2"/>
    </row>
    <row r="719" spans="1:31" ht="12.75" customHeight="1">
      <c r="A719" s="2"/>
      <c r="B719" s="2"/>
      <c r="C719" s="3"/>
      <c r="D719" s="3"/>
      <c r="E719" s="3"/>
      <c r="F719" s="3"/>
      <c r="G719" s="3"/>
      <c r="H719" s="4"/>
      <c r="I719" s="4"/>
      <c r="J719" s="4"/>
      <c r="K719" s="4"/>
      <c r="L719" s="4"/>
      <c r="M719" s="2"/>
      <c r="N719" s="2"/>
      <c r="O719" s="2"/>
      <c r="P719" s="2"/>
      <c r="Q719" s="2"/>
      <c r="R719" s="2"/>
      <c r="S719" s="2"/>
      <c r="T719" s="2"/>
      <c r="U719" s="2"/>
      <c r="V719" s="2"/>
      <c r="W719" s="2"/>
      <c r="X719" s="2"/>
      <c r="Y719" s="2"/>
      <c r="Z719" s="2"/>
      <c r="AA719" s="2"/>
      <c r="AB719" s="2"/>
      <c r="AC719" s="2"/>
      <c r="AD719" s="2"/>
      <c r="AE719" s="2"/>
    </row>
    <row r="720" spans="1:31" ht="12.75" customHeight="1">
      <c r="A720" s="2"/>
      <c r="B720" s="2"/>
      <c r="C720" s="3"/>
      <c r="D720" s="3"/>
      <c r="E720" s="3"/>
      <c r="F720" s="3"/>
      <c r="G720" s="3"/>
      <c r="H720" s="4"/>
      <c r="I720" s="4"/>
      <c r="J720" s="4"/>
      <c r="K720" s="4"/>
      <c r="L720" s="4"/>
      <c r="M720" s="2"/>
      <c r="N720" s="2"/>
      <c r="O720" s="2"/>
      <c r="P720" s="2"/>
      <c r="Q720" s="2"/>
      <c r="R720" s="2"/>
      <c r="S720" s="2"/>
      <c r="T720" s="2"/>
      <c r="U720" s="2"/>
      <c r="V720" s="2"/>
      <c r="W720" s="2"/>
      <c r="X720" s="2"/>
      <c r="Y720" s="2"/>
      <c r="Z720" s="2"/>
      <c r="AA720" s="2"/>
      <c r="AB720" s="2"/>
      <c r="AC720" s="2"/>
      <c r="AD720" s="2"/>
      <c r="AE720" s="2"/>
    </row>
    <row r="721" spans="1:31" ht="12.75" customHeight="1">
      <c r="A721" s="2"/>
      <c r="B721" s="2"/>
      <c r="C721" s="3"/>
      <c r="D721" s="3"/>
      <c r="E721" s="3"/>
      <c r="F721" s="3"/>
      <c r="G721" s="3"/>
      <c r="H721" s="4"/>
      <c r="I721" s="4"/>
      <c r="J721" s="4"/>
      <c r="K721" s="4"/>
      <c r="L721" s="4"/>
      <c r="M721" s="2"/>
      <c r="N721" s="2"/>
      <c r="O721" s="2"/>
      <c r="P721" s="2"/>
      <c r="Q721" s="2"/>
      <c r="R721" s="2"/>
      <c r="S721" s="2"/>
      <c r="T721" s="2"/>
      <c r="U721" s="2"/>
      <c r="V721" s="2"/>
      <c r="W721" s="2"/>
      <c r="X721" s="2"/>
      <c r="Y721" s="2"/>
      <c r="Z721" s="2"/>
      <c r="AA721" s="2"/>
      <c r="AB721" s="2"/>
      <c r="AC721" s="2"/>
      <c r="AD721" s="2"/>
      <c r="AE721" s="2"/>
    </row>
    <row r="722" spans="1:31" ht="12.75" customHeight="1">
      <c r="A722" s="2"/>
      <c r="B722" s="2"/>
      <c r="C722" s="3"/>
      <c r="D722" s="3"/>
      <c r="E722" s="3"/>
      <c r="F722" s="3"/>
      <c r="G722" s="3"/>
      <c r="H722" s="4"/>
      <c r="I722" s="4"/>
      <c r="J722" s="4"/>
      <c r="K722" s="4"/>
      <c r="L722" s="4"/>
      <c r="M722" s="2"/>
      <c r="N722" s="2"/>
      <c r="O722" s="2"/>
      <c r="P722" s="2"/>
      <c r="Q722" s="2"/>
      <c r="R722" s="2"/>
      <c r="S722" s="2"/>
      <c r="T722" s="2"/>
      <c r="U722" s="2"/>
      <c r="V722" s="2"/>
      <c r="W722" s="2"/>
      <c r="X722" s="2"/>
      <c r="Y722" s="2"/>
      <c r="Z722" s="2"/>
      <c r="AA722" s="2"/>
      <c r="AB722" s="2"/>
      <c r="AC722" s="2"/>
      <c r="AD722" s="2"/>
      <c r="AE722" s="2"/>
    </row>
    <row r="723" spans="1:31" ht="12.75" customHeight="1">
      <c r="A723" s="2"/>
      <c r="B723" s="2"/>
      <c r="C723" s="3"/>
      <c r="D723" s="3"/>
      <c r="E723" s="3"/>
      <c r="F723" s="3"/>
      <c r="G723" s="3"/>
      <c r="H723" s="4"/>
      <c r="I723" s="4"/>
      <c r="J723" s="4"/>
      <c r="K723" s="4"/>
      <c r="L723" s="4"/>
      <c r="M723" s="2"/>
      <c r="N723" s="2"/>
      <c r="O723" s="2"/>
      <c r="P723" s="2"/>
      <c r="Q723" s="2"/>
      <c r="R723" s="2"/>
      <c r="S723" s="2"/>
      <c r="T723" s="2"/>
      <c r="U723" s="2"/>
      <c r="V723" s="2"/>
      <c r="W723" s="2"/>
      <c r="X723" s="2"/>
      <c r="Y723" s="2"/>
      <c r="Z723" s="2"/>
      <c r="AA723" s="2"/>
      <c r="AB723" s="2"/>
      <c r="AC723" s="2"/>
      <c r="AD723" s="2"/>
      <c r="AE723" s="2"/>
    </row>
    <row r="724" spans="1:31" ht="12.75" customHeight="1">
      <c r="A724" s="2"/>
      <c r="B724" s="2"/>
      <c r="C724" s="3"/>
      <c r="D724" s="3"/>
      <c r="E724" s="3"/>
      <c r="F724" s="3"/>
      <c r="G724" s="3"/>
      <c r="H724" s="4"/>
      <c r="I724" s="4"/>
      <c r="J724" s="4"/>
      <c r="K724" s="4"/>
      <c r="L724" s="4"/>
      <c r="M724" s="2"/>
      <c r="N724" s="2"/>
      <c r="O724" s="2"/>
      <c r="P724" s="2"/>
      <c r="Q724" s="2"/>
      <c r="R724" s="2"/>
      <c r="S724" s="2"/>
      <c r="T724" s="2"/>
      <c r="U724" s="2"/>
      <c r="V724" s="2"/>
      <c r="W724" s="2"/>
      <c r="X724" s="2"/>
      <c r="Y724" s="2"/>
      <c r="Z724" s="2"/>
      <c r="AA724" s="2"/>
      <c r="AB724" s="2"/>
      <c r="AC724" s="2"/>
      <c r="AD724" s="2"/>
      <c r="AE724" s="2"/>
    </row>
    <row r="725" spans="1:31" ht="12.75" customHeight="1">
      <c r="A725" s="2"/>
      <c r="B725" s="2"/>
      <c r="C725" s="3"/>
      <c r="D725" s="3"/>
      <c r="E725" s="3"/>
      <c r="F725" s="3"/>
      <c r="G725" s="3"/>
      <c r="H725" s="4"/>
      <c r="I725" s="4"/>
      <c r="J725" s="4"/>
      <c r="K725" s="4"/>
      <c r="L725" s="4"/>
      <c r="M725" s="2"/>
      <c r="N725" s="2"/>
      <c r="O725" s="2"/>
      <c r="P725" s="2"/>
      <c r="Q725" s="2"/>
      <c r="R725" s="2"/>
      <c r="S725" s="2"/>
      <c r="T725" s="2"/>
      <c r="U725" s="2"/>
      <c r="V725" s="2"/>
      <c r="W725" s="2"/>
      <c r="X725" s="2"/>
      <c r="Y725" s="2"/>
      <c r="Z725" s="2"/>
      <c r="AA725" s="2"/>
      <c r="AB725" s="2"/>
      <c r="AC725" s="2"/>
      <c r="AD725" s="2"/>
      <c r="AE725" s="2"/>
    </row>
    <row r="726" spans="1:31" ht="12.75" customHeight="1">
      <c r="A726" s="2"/>
      <c r="B726" s="2"/>
      <c r="C726" s="3"/>
      <c r="D726" s="3"/>
      <c r="E726" s="3"/>
      <c r="F726" s="3"/>
      <c r="G726" s="3"/>
      <c r="H726" s="4"/>
      <c r="I726" s="4"/>
      <c r="J726" s="4"/>
      <c r="K726" s="4"/>
      <c r="L726" s="4"/>
      <c r="M726" s="2"/>
      <c r="N726" s="2"/>
      <c r="O726" s="2"/>
      <c r="P726" s="2"/>
      <c r="Q726" s="2"/>
      <c r="R726" s="2"/>
      <c r="S726" s="2"/>
      <c r="T726" s="2"/>
      <c r="U726" s="2"/>
      <c r="V726" s="2"/>
      <c r="W726" s="2"/>
      <c r="X726" s="2"/>
      <c r="Y726" s="2"/>
      <c r="Z726" s="2"/>
      <c r="AA726" s="2"/>
      <c r="AB726" s="2"/>
      <c r="AC726" s="2"/>
      <c r="AD726" s="2"/>
      <c r="AE726" s="2"/>
    </row>
    <row r="727" spans="1:31" ht="12.75" customHeight="1">
      <c r="A727" s="2"/>
      <c r="B727" s="2"/>
      <c r="C727" s="3"/>
      <c r="D727" s="3"/>
      <c r="E727" s="3"/>
      <c r="F727" s="3"/>
      <c r="G727" s="3"/>
      <c r="H727" s="4"/>
      <c r="I727" s="4"/>
      <c r="J727" s="4"/>
      <c r="K727" s="4"/>
      <c r="L727" s="4"/>
      <c r="M727" s="2"/>
      <c r="N727" s="2"/>
      <c r="O727" s="2"/>
      <c r="P727" s="2"/>
      <c r="Q727" s="2"/>
      <c r="R727" s="2"/>
      <c r="S727" s="2"/>
      <c r="T727" s="2"/>
      <c r="U727" s="2"/>
      <c r="V727" s="2"/>
      <c r="W727" s="2"/>
      <c r="X727" s="2"/>
      <c r="Y727" s="2"/>
      <c r="Z727" s="2"/>
      <c r="AA727" s="2"/>
      <c r="AB727" s="2"/>
      <c r="AC727" s="2"/>
      <c r="AD727" s="2"/>
      <c r="AE727" s="2"/>
    </row>
    <row r="728" spans="1:31" ht="12.75" customHeight="1">
      <c r="A728" s="2"/>
      <c r="B728" s="2"/>
      <c r="C728" s="3"/>
      <c r="D728" s="3"/>
      <c r="E728" s="3"/>
      <c r="F728" s="3"/>
      <c r="G728" s="3"/>
      <c r="H728" s="4"/>
      <c r="I728" s="4"/>
      <c r="J728" s="4"/>
      <c r="K728" s="4"/>
      <c r="L728" s="4"/>
      <c r="M728" s="2"/>
      <c r="N728" s="2"/>
      <c r="O728" s="2"/>
      <c r="P728" s="2"/>
      <c r="Q728" s="2"/>
      <c r="R728" s="2"/>
      <c r="S728" s="2"/>
      <c r="T728" s="2"/>
      <c r="U728" s="2"/>
      <c r="V728" s="2"/>
      <c r="W728" s="2"/>
      <c r="X728" s="2"/>
      <c r="Y728" s="2"/>
      <c r="Z728" s="2"/>
      <c r="AA728" s="2"/>
      <c r="AB728" s="2"/>
      <c r="AC728" s="2"/>
      <c r="AD728" s="2"/>
      <c r="AE728" s="2"/>
    </row>
    <row r="729" spans="1:31" ht="12.75" customHeight="1">
      <c r="A729" s="2"/>
      <c r="B729" s="2"/>
      <c r="C729" s="3"/>
      <c r="D729" s="3"/>
      <c r="E729" s="3"/>
      <c r="F729" s="3"/>
      <c r="G729" s="3"/>
      <c r="H729" s="4"/>
      <c r="I729" s="4"/>
      <c r="J729" s="4"/>
      <c r="K729" s="4"/>
      <c r="L729" s="4"/>
      <c r="M729" s="2"/>
      <c r="N729" s="2"/>
      <c r="O729" s="2"/>
      <c r="P729" s="2"/>
      <c r="Q729" s="2"/>
      <c r="R729" s="2"/>
      <c r="S729" s="2"/>
      <c r="T729" s="2"/>
      <c r="U729" s="2"/>
      <c r="V729" s="2"/>
      <c r="W729" s="2"/>
      <c r="X729" s="2"/>
      <c r="Y729" s="2"/>
      <c r="Z729" s="2"/>
      <c r="AA729" s="2"/>
      <c r="AB729" s="2"/>
      <c r="AC729" s="2"/>
      <c r="AD729" s="2"/>
      <c r="AE729" s="2"/>
    </row>
    <row r="730" spans="1:31" ht="12.75" customHeight="1">
      <c r="A730" s="2"/>
      <c r="B730" s="2"/>
      <c r="C730" s="3"/>
      <c r="D730" s="3"/>
      <c r="E730" s="3"/>
      <c r="F730" s="3"/>
      <c r="G730" s="3"/>
      <c r="H730" s="4"/>
      <c r="I730" s="4"/>
      <c r="J730" s="4"/>
      <c r="K730" s="4"/>
      <c r="L730" s="4"/>
      <c r="M730" s="2"/>
      <c r="N730" s="2"/>
      <c r="O730" s="2"/>
      <c r="P730" s="2"/>
      <c r="Q730" s="2"/>
      <c r="R730" s="2"/>
      <c r="S730" s="2"/>
      <c r="T730" s="2"/>
      <c r="U730" s="2"/>
      <c r="V730" s="2"/>
      <c r="W730" s="2"/>
      <c r="X730" s="2"/>
      <c r="Y730" s="2"/>
      <c r="Z730" s="2"/>
      <c r="AA730" s="2"/>
      <c r="AB730" s="2"/>
      <c r="AC730" s="2"/>
      <c r="AD730" s="2"/>
      <c r="AE730" s="2"/>
    </row>
    <row r="731" spans="1:31" ht="12.75" customHeight="1">
      <c r="A731" s="2"/>
      <c r="B731" s="2"/>
      <c r="C731" s="3"/>
      <c r="D731" s="3"/>
      <c r="E731" s="3"/>
      <c r="F731" s="3"/>
      <c r="G731" s="3"/>
      <c r="H731" s="4"/>
      <c r="I731" s="4"/>
      <c r="J731" s="4"/>
      <c r="K731" s="4"/>
      <c r="L731" s="4"/>
      <c r="M731" s="2"/>
      <c r="N731" s="2"/>
      <c r="O731" s="2"/>
      <c r="P731" s="2"/>
      <c r="Q731" s="2"/>
      <c r="R731" s="2"/>
      <c r="S731" s="2"/>
      <c r="T731" s="2"/>
      <c r="U731" s="2"/>
      <c r="V731" s="2"/>
      <c r="W731" s="2"/>
      <c r="X731" s="2"/>
      <c r="Y731" s="2"/>
      <c r="Z731" s="2"/>
      <c r="AA731" s="2"/>
      <c r="AB731" s="2"/>
      <c r="AC731" s="2"/>
      <c r="AD731" s="2"/>
      <c r="AE731" s="2"/>
    </row>
    <row r="732" spans="1:31" ht="12.75" customHeight="1">
      <c r="A732" s="2"/>
      <c r="B732" s="2"/>
      <c r="C732" s="3"/>
      <c r="D732" s="3"/>
      <c r="E732" s="3"/>
      <c r="F732" s="3"/>
      <c r="G732" s="3"/>
      <c r="H732" s="4"/>
      <c r="I732" s="4"/>
      <c r="J732" s="4"/>
      <c r="K732" s="4"/>
      <c r="L732" s="4"/>
      <c r="M732" s="2"/>
      <c r="N732" s="2"/>
      <c r="O732" s="2"/>
      <c r="P732" s="2"/>
      <c r="Q732" s="2"/>
      <c r="R732" s="2"/>
      <c r="S732" s="2"/>
      <c r="T732" s="2"/>
      <c r="U732" s="2"/>
      <c r="V732" s="2"/>
      <c r="W732" s="2"/>
      <c r="X732" s="2"/>
      <c r="Y732" s="2"/>
      <c r="Z732" s="2"/>
      <c r="AA732" s="2"/>
      <c r="AB732" s="2"/>
      <c r="AC732" s="2"/>
      <c r="AD732" s="2"/>
      <c r="AE732" s="2"/>
    </row>
    <row r="733" spans="1:31" ht="12.75" customHeight="1">
      <c r="A733" s="2"/>
      <c r="B733" s="2"/>
      <c r="C733" s="3"/>
      <c r="D733" s="3"/>
      <c r="E733" s="3"/>
      <c r="F733" s="3"/>
      <c r="G733" s="3"/>
      <c r="H733" s="4"/>
      <c r="I733" s="4"/>
      <c r="J733" s="4"/>
      <c r="K733" s="4"/>
      <c r="L733" s="4"/>
      <c r="M733" s="2"/>
      <c r="N733" s="2"/>
      <c r="O733" s="2"/>
      <c r="P733" s="2"/>
      <c r="Q733" s="2"/>
      <c r="R733" s="2"/>
      <c r="S733" s="2"/>
      <c r="T733" s="2"/>
      <c r="U733" s="2"/>
      <c r="V733" s="2"/>
      <c r="W733" s="2"/>
      <c r="X733" s="2"/>
      <c r="Y733" s="2"/>
      <c r="Z733" s="2"/>
      <c r="AA733" s="2"/>
      <c r="AB733" s="2"/>
      <c r="AC733" s="2"/>
      <c r="AD733" s="2"/>
      <c r="AE733" s="2"/>
    </row>
    <row r="734" spans="1:31" ht="12.75" customHeight="1">
      <c r="A734" s="2"/>
      <c r="B734" s="2"/>
      <c r="C734" s="3"/>
      <c r="D734" s="3"/>
      <c r="E734" s="3"/>
      <c r="F734" s="3"/>
      <c r="G734" s="3"/>
      <c r="H734" s="4"/>
      <c r="I734" s="4"/>
      <c r="J734" s="4"/>
      <c r="K734" s="4"/>
      <c r="L734" s="4"/>
      <c r="M734" s="2"/>
      <c r="N734" s="2"/>
      <c r="O734" s="2"/>
      <c r="P734" s="2"/>
      <c r="Q734" s="2"/>
      <c r="R734" s="2"/>
      <c r="S734" s="2"/>
      <c r="T734" s="2"/>
      <c r="U734" s="2"/>
      <c r="V734" s="2"/>
      <c r="W734" s="2"/>
      <c r="X734" s="2"/>
      <c r="Y734" s="2"/>
      <c r="Z734" s="2"/>
      <c r="AA734" s="2"/>
      <c r="AB734" s="2"/>
      <c r="AC734" s="2"/>
      <c r="AD734" s="2"/>
      <c r="AE734" s="2"/>
    </row>
    <row r="735" spans="1:31" ht="12.75" customHeight="1">
      <c r="A735" s="2"/>
      <c r="B735" s="2"/>
      <c r="C735" s="3"/>
      <c r="D735" s="3"/>
      <c r="E735" s="3"/>
      <c r="F735" s="3"/>
      <c r="G735" s="3"/>
      <c r="H735" s="4"/>
      <c r="I735" s="4"/>
      <c r="J735" s="4"/>
      <c r="K735" s="4"/>
      <c r="L735" s="4"/>
      <c r="M735" s="2"/>
      <c r="N735" s="2"/>
      <c r="O735" s="2"/>
      <c r="P735" s="2"/>
      <c r="Q735" s="2"/>
      <c r="R735" s="2"/>
      <c r="S735" s="2"/>
      <c r="T735" s="2"/>
      <c r="U735" s="2"/>
      <c r="V735" s="2"/>
      <c r="W735" s="2"/>
      <c r="X735" s="2"/>
      <c r="Y735" s="2"/>
      <c r="Z735" s="2"/>
      <c r="AA735" s="2"/>
      <c r="AB735" s="2"/>
      <c r="AC735" s="2"/>
      <c r="AD735" s="2"/>
      <c r="AE735" s="2"/>
    </row>
    <row r="736" spans="1:31" ht="12.75" customHeight="1">
      <c r="A736" s="2"/>
      <c r="B736" s="2"/>
      <c r="C736" s="3"/>
      <c r="D736" s="3"/>
      <c r="E736" s="3"/>
      <c r="F736" s="3"/>
      <c r="G736" s="3"/>
      <c r="H736" s="4"/>
      <c r="I736" s="4"/>
      <c r="J736" s="4"/>
      <c r="K736" s="4"/>
      <c r="L736" s="4"/>
      <c r="M736" s="2"/>
      <c r="N736" s="2"/>
      <c r="O736" s="2"/>
      <c r="P736" s="2"/>
      <c r="Q736" s="2"/>
      <c r="R736" s="2"/>
      <c r="S736" s="2"/>
      <c r="T736" s="2"/>
      <c r="U736" s="2"/>
      <c r="V736" s="2"/>
      <c r="W736" s="2"/>
      <c r="X736" s="2"/>
      <c r="Y736" s="2"/>
      <c r="Z736" s="2"/>
      <c r="AA736" s="2"/>
      <c r="AB736" s="2"/>
      <c r="AC736" s="2"/>
      <c r="AD736" s="2"/>
      <c r="AE736" s="2"/>
    </row>
    <row r="737" spans="1:31" ht="12.75" customHeight="1">
      <c r="A737" s="2"/>
      <c r="B737" s="2"/>
      <c r="C737" s="3"/>
      <c r="D737" s="3"/>
      <c r="E737" s="3"/>
      <c r="F737" s="3"/>
      <c r="G737" s="3"/>
      <c r="H737" s="4"/>
      <c r="I737" s="4"/>
      <c r="J737" s="4"/>
      <c r="K737" s="4"/>
      <c r="L737" s="4"/>
      <c r="M737" s="2"/>
      <c r="N737" s="2"/>
      <c r="O737" s="2"/>
      <c r="P737" s="2"/>
      <c r="Q737" s="2"/>
      <c r="R737" s="2"/>
      <c r="S737" s="2"/>
      <c r="T737" s="2"/>
      <c r="U737" s="2"/>
      <c r="V737" s="2"/>
      <c r="W737" s="2"/>
      <c r="X737" s="2"/>
      <c r="Y737" s="2"/>
      <c r="Z737" s="2"/>
      <c r="AA737" s="2"/>
      <c r="AB737" s="2"/>
      <c r="AC737" s="2"/>
      <c r="AD737" s="2"/>
      <c r="AE737" s="2"/>
    </row>
    <row r="738" spans="1:31" ht="12.75" customHeight="1">
      <c r="A738" s="2"/>
      <c r="B738" s="2"/>
      <c r="C738" s="3"/>
      <c r="D738" s="3"/>
      <c r="E738" s="3"/>
      <c r="F738" s="3"/>
      <c r="G738" s="3"/>
      <c r="H738" s="4"/>
      <c r="I738" s="4"/>
      <c r="J738" s="4"/>
      <c r="K738" s="4"/>
      <c r="L738" s="4"/>
      <c r="M738" s="2"/>
      <c r="N738" s="2"/>
      <c r="O738" s="2"/>
      <c r="P738" s="2"/>
      <c r="Q738" s="2"/>
      <c r="R738" s="2"/>
      <c r="S738" s="2"/>
      <c r="T738" s="2"/>
      <c r="U738" s="2"/>
      <c r="V738" s="2"/>
      <c r="W738" s="2"/>
      <c r="X738" s="2"/>
      <c r="Y738" s="2"/>
      <c r="Z738" s="2"/>
      <c r="AA738" s="2"/>
      <c r="AB738" s="2"/>
      <c r="AC738" s="2"/>
      <c r="AD738" s="2"/>
      <c r="AE738" s="2"/>
    </row>
    <row r="739" spans="1:31" ht="12.75" customHeight="1">
      <c r="A739" s="2"/>
      <c r="B739" s="2"/>
      <c r="C739" s="3"/>
      <c r="D739" s="3"/>
      <c r="E739" s="3"/>
      <c r="F739" s="3"/>
      <c r="G739" s="3"/>
      <c r="H739" s="4"/>
      <c r="I739" s="4"/>
      <c r="J739" s="4"/>
      <c r="K739" s="4"/>
      <c r="L739" s="4"/>
      <c r="M739" s="2"/>
      <c r="N739" s="2"/>
      <c r="O739" s="2"/>
      <c r="P739" s="2"/>
      <c r="Q739" s="2"/>
      <c r="R739" s="2"/>
      <c r="S739" s="2"/>
      <c r="T739" s="2"/>
      <c r="U739" s="2"/>
      <c r="V739" s="2"/>
      <c r="W739" s="2"/>
      <c r="X739" s="2"/>
      <c r="Y739" s="2"/>
      <c r="Z739" s="2"/>
      <c r="AA739" s="2"/>
      <c r="AB739" s="2"/>
      <c r="AC739" s="2"/>
      <c r="AD739" s="2"/>
      <c r="AE739" s="2"/>
    </row>
    <row r="740" spans="1:31" ht="12.75" customHeight="1">
      <c r="A740" s="2"/>
      <c r="B740" s="2"/>
      <c r="C740" s="3"/>
      <c r="D740" s="3"/>
      <c r="E740" s="3"/>
      <c r="F740" s="3"/>
      <c r="G740" s="3"/>
      <c r="H740" s="4"/>
      <c r="I740" s="4"/>
      <c r="J740" s="4"/>
      <c r="K740" s="4"/>
      <c r="L740" s="4"/>
      <c r="M740" s="2"/>
      <c r="N740" s="2"/>
      <c r="O740" s="2"/>
      <c r="P740" s="2"/>
      <c r="Q740" s="2"/>
      <c r="R740" s="2"/>
      <c r="S740" s="2"/>
      <c r="T740" s="2"/>
      <c r="U740" s="2"/>
      <c r="V740" s="2"/>
      <c r="W740" s="2"/>
      <c r="X740" s="2"/>
      <c r="Y740" s="2"/>
      <c r="Z740" s="2"/>
      <c r="AA740" s="2"/>
      <c r="AB740" s="2"/>
      <c r="AC740" s="2"/>
      <c r="AD740" s="2"/>
      <c r="AE740" s="2"/>
    </row>
    <row r="741" spans="1:31" ht="12.75" customHeight="1">
      <c r="A741" s="2"/>
      <c r="B741" s="2"/>
      <c r="C741" s="3"/>
      <c r="D741" s="3"/>
      <c r="E741" s="3"/>
      <c r="F741" s="3"/>
      <c r="G741" s="3"/>
      <c r="H741" s="4"/>
      <c r="I741" s="4"/>
      <c r="J741" s="4"/>
      <c r="K741" s="4"/>
      <c r="L741" s="4"/>
      <c r="M741" s="2"/>
      <c r="N741" s="2"/>
      <c r="O741" s="2"/>
      <c r="P741" s="2"/>
      <c r="Q741" s="2"/>
      <c r="R741" s="2"/>
      <c r="S741" s="2"/>
      <c r="T741" s="2"/>
      <c r="U741" s="2"/>
      <c r="V741" s="2"/>
      <c r="W741" s="2"/>
      <c r="X741" s="2"/>
      <c r="Y741" s="2"/>
      <c r="Z741" s="2"/>
      <c r="AA741" s="2"/>
      <c r="AB741" s="2"/>
      <c r="AC741" s="2"/>
      <c r="AD741" s="2"/>
      <c r="AE741" s="2"/>
    </row>
    <row r="742" spans="1:31" ht="12.75" customHeight="1">
      <c r="A742" s="2"/>
      <c r="B742" s="2"/>
      <c r="C742" s="3"/>
      <c r="D742" s="3"/>
      <c r="E742" s="3"/>
      <c r="F742" s="3"/>
      <c r="G742" s="3"/>
      <c r="H742" s="4"/>
      <c r="I742" s="4"/>
      <c r="J742" s="4"/>
      <c r="K742" s="4"/>
      <c r="L742" s="4"/>
      <c r="M742" s="2"/>
      <c r="N742" s="2"/>
      <c r="O742" s="2"/>
      <c r="P742" s="2"/>
      <c r="Q742" s="2"/>
      <c r="R742" s="2"/>
      <c r="S742" s="2"/>
      <c r="T742" s="2"/>
      <c r="U742" s="2"/>
      <c r="V742" s="2"/>
      <c r="W742" s="2"/>
      <c r="X742" s="2"/>
      <c r="Y742" s="2"/>
      <c r="Z742" s="2"/>
      <c r="AA742" s="2"/>
      <c r="AB742" s="2"/>
      <c r="AC742" s="2"/>
      <c r="AD742" s="2"/>
      <c r="AE742" s="2"/>
    </row>
    <row r="743" spans="1:31" ht="12.75" customHeight="1">
      <c r="A743" s="2"/>
      <c r="B743" s="2"/>
      <c r="C743" s="3"/>
      <c r="D743" s="3"/>
      <c r="E743" s="3"/>
      <c r="F743" s="3"/>
      <c r="G743" s="3"/>
      <c r="H743" s="4"/>
      <c r="I743" s="4"/>
      <c r="J743" s="4"/>
      <c r="K743" s="4"/>
      <c r="L743" s="4"/>
      <c r="M743" s="2"/>
      <c r="N743" s="2"/>
      <c r="O743" s="2"/>
      <c r="P743" s="2"/>
      <c r="Q743" s="2"/>
      <c r="R743" s="2"/>
      <c r="S743" s="2"/>
      <c r="T743" s="2"/>
      <c r="U743" s="2"/>
      <c r="V743" s="2"/>
      <c r="W743" s="2"/>
      <c r="X743" s="2"/>
      <c r="Y743" s="2"/>
      <c r="Z743" s="2"/>
      <c r="AA743" s="2"/>
      <c r="AB743" s="2"/>
      <c r="AC743" s="2"/>
      <c r="AD743" s="2"/>
      <c r="AE743" s="2"/>
    </row>
    <row r="744" spans="1:31" ht="12.75" customHeight="1">
      <c r="A744" s="2"/>
      <c r="B744" s="2"/>
      <c r="C744" s="3"/>
      <c r="D744" s="3"/>
      <c r="E744" s="3"/>
      <c r="F744" s="3"/>
      <c r="G744" s="3"/>
      <c r="H744" s="4"/>
      <c r="I744" s="4"/>
      <c r="J744" s="4"/>
      <c r="K744" s="4"/>
      <c r="L744" s="4"/>
      <c r="M744" s="2"/>
      <c r="N744" s="2"/>
      <c r="O744" s="2"/>
      <c r="P744" s="2"/>
      <c r="Q744" s="2"/>
      <c r="R744" s="2"/>
      <c r="S744" s="2"/>
      <c r="T744" s="2"/>
      <c r="U744" s="2"/>
      <c r="V744" s="2"/>
      <c r="W744" s="2"/>
      <c r="X744" s="2"/>
      <c r="Y744" s="2"/>
      <c r="Z744" s="2"/>
      <c r="AA744" s="2"/>
      <c r="AB744" s="2"/>
      <c r="AC744" s="2"/>
      <c r="AD744" s="2"/>
      <c r="AE744" s="2"/>
    </row>
    <row r="745" spans="1:31" ht="12.75" customHeight="1">
      <c r="A745" s="2"/>
      <c r="B745" s="2"/>
      <c r="C745" s="3"/>
      <c r="D745" s="3"/>
      <c r="E745" s="3"/>
      <c r="F745" s="3"/>
      <c r="G745" s="3"/>
      <c r="H745" s="4"/>
      <c r="I745" s="4"/>
      <c r="J745" s="4"/>
      <c r="K745" s="4"/>
      <c r="L745" s="4"/>
      <c r="M745" s="2"/>
      <c r="N745" s="2"/>
      <c r="O745" s="2"/>
      <c r="P745" s="2"/>
      <c r="Q745" s="2"/>
      <c r="R745" s="2"/>
      <c r="S745" s="2"/>
      <c r="T745" s="2"/>
      <c r="U745" s="2"/>
      <c r="V745" s="2"/>
      <c r="W745" s="2"/>
      <c r="X745" s="2"/>
      <c r="Y745" s="2"/>
      <c r="Z745" s="2"/>
      <c r="AA745" s="2"/>
      <c r="AB745" s="2"/>
      <c r="AC745" s="2"/>
      <c r="AD745" s="2"/>
      <c r="AE745" s="2"/>
    </row>
    <row r="746" spans="1:31" ht="12.75" customHeight="1">
      <c r="A746" s="2"/>
      <c r="B746" s="2"/>
      <c r="C746" s="3"/>
      <c r="D746" s="3"/>
      <c r="E746" s="3"/>
      <c r="F746" s="3"/>
      <c r="G746" s="3"/>
      <c r="H746" s="4"/>
      <c r="I746" s="4"/>
      <c r="J746" s="4"/>
      <c r="K746" s="4"/>
      <c r="L746" s="4"/>
      <c r="M746" s="2"/>
      <c r="N746" s="2"/>
      <c r="O746" s="2"/>
      <c r="P746" s="2"/>
      <c r="Q746" s="2"/>
      <c r="R746" s="2"/>
      <c r="S746" s="2"/>
      <c r="T746" s="2"/>
      <c r="U746" s="2"/>
      <c r="V746" s="2"/>
      <c r="W746" s="2"/>
      <c r="X746" s="2"/>
      <c r="Y746" s="2"/>
      <c r="Z746" s="2"/>
      <c r="AA746" s="2"/>
      <c r="AB746" s="2"/>
      <c r="AC746" s="2"/>
      <c r="AD746" s="2"/>
      <c r="AE746" s="2"/>
    </row>
    <row r="747" spans="1:31" ht="12.75" customHeight="1">
      <c r="A747" s="2"/>
      <c r="B747" s="2"/>
      <c r="C747" s="3"/>
      <c r="D747" s="3"/>
      <c r="E747" s="3"/>
      <c r="F747" s="3"/>
      <c r="G747" s="3"/>
      <c r="H747" s="4"/>
      <c r="I747" s="4"/>
      <c r="J747" s="4"/>
      <c r="K747" s="4"/>
      <c r="L747" s="4"/>
      <c r="M747" s="2"/>
      <c r="N747" s="2"/>
      <c r="O747" s="2"/>
      <c r="P747" s="2"/>
      <c r="Q747" s="2"/>
      <c r="R747" s="2"/>
      <c r="S747" s="2"/>
      <c r="T747" s="2"/>
      <c r="U747" s="2"/>
      <c r="V747" s="2"/>
      <c r="W747" s="2"/>
      <c r="X747" s="2"/>
      <c r="Y747" s="2"/>
      <c r="Z747" s="2"/>
      <c r="AA747" s="2"/>
      <c r="AB747" s="2"/>
      <c r="AC747" s="2"/>
      <c r="AD747" s="2"/>
      <c r="AE747" s="2"/>
    </row>
    <row r="748" spans="1:31" ht="12.75" customHeight="1">
      <c r="A748" s="2"/>
      <c r="B748" s="2"/>
      <c r="C748" s="3"/>
      <c r="D748" s="3"/>
      <c r="E748" s="3"/>
      <c r="F748" s="3"/>
      <c r="G748" s="3"/>
      <c r="H748" s="4"/>
      <c r="I748" s="4"/>
      <c r="J748" s="4"/>
      <c r="K748" s="4"/>
      <c r="L748" s="4"/>
      <c r="M748" s="2"/>
      <c r="N748" s="2"/>
      <c r="O748" s="2"/>
      <c r="P748" s="2"/>
      <c r="Q748" s="2"/>
      <c r="R748" s="2"/>
      <c r="S748" s="2"/>
      <c r="T748" s="2"/>
      <c r="U748" s="2"/>
      <c r="V748" s="2"/>
      <c r="W748" s="2"/>
      <c r="X748" s="2"/>
      <c r="Y748" s="2"/>
      <c r="Z748" s="2"/>
      <c r="AA748" s="2"/>
      <c r="AB748" s="2"/>
      <c r="AC748" s="2"/>
      <c r="AD748" s="2"/>
      <c r="AE748" s="2"/>
    </row>
    <row r="749" spans="1:31" ht="12.75" customHeight="1">
      <c r="A749" s="2"/>
      <c r="B749" s="2"/>
      <c r="C749" s="3"/>
      <c r="D749" s="3"/>
      <c r="E749" s="3"/>
      <c r="F749" s="3"/>
      <c r="G749" s="3"/>
      <c r="H749" s="4"/>
      <c r="I749" s="4"/>
      <c r="J749" s="4"/>
      <c r="K749" s="4"/>
      <c r="L749" s="4"/>
      <c r="M749" s="2"/>
      <c r="N749" s="2"/>
      <c r="O749" s="2"/>
      <c r="P749" s="2"/>
      <c r="Q749" s="2"/>
      <c r="R749" s="2"/>
      <c r="S749" s="2"/>
      <c r="T749" s="2"/>
      <c r="U749" s="2"/>
      <c r="V749" s="2"/>
      <c r="W749" s="2"/>
      <c r="X749" s="2"/>
      <c r="Y749" s="2"/>
      <c r="Z749" s="2"/>
      <c r="AA749" s="2"/>
      <c r="AB749" s="2"/>
      <c r="AC749" s="2"/>
      <c r="AD749" s="2"/>
      <c r="AE749" s="2"/>
    </row>
    <row r="750" spans="1:31" ht="12.75" customHeight="1">
      <c r="A750" s="2"/>
      <c r="B750" s="2"/>
      <c r="C750" s="3"/>
      <c r="D750" s="3"/>
      <c r="E750" s="3"/>
      <c r="F750" s="3"/>
      <c r="G750" s="3"/>
      <c r="H750" s="4"/>
      <c r="I750" s="4"/>
      <c r="J750" s="4"/>
      <c r="K750" s="4"/>
      <c r="L750" s="4"/>
      <c r="M750" s="2"/>
      <c r="N750" s="2"/>
      <c r="O750" s="2"/>
      <c r="P750" s="2"/>
      <c r="Q750" s="2"/>
      <c r="R750" s="2"/>
      <c r="S750" s="2"/>
      <c r="T750" s="2"/>
      <c r="U750" s="2"/>
      <c r="V750" s="2"/>
      <c r="W750" s="2"/>
      <c r="X750" s="2"/>
      <c r="Y750" s="2"/>
      <c r="Z750" s="2"/>
      <c r="AA750" s="2"/>
      <c r="AB750" s="2"/>
      <c r="AC750" s="2"/>
      <c r="AD750" s="2"/>
      <c r="AE750" s="2"/>
    </row>
    <row r="751" spans="1:31" ht="12.75" customHeight="1">
      <c r="A751" s="2"/>
      <c r="B751" s="2"/>
      <c r="C751" s="3"/>
      <c r="D751" s="3"/>
      <c r="E751" s="3"/>
      <c r="F751" s="3"/>
      <c r="G751" s="3"/>
      <c r="H751" s="4"/>
      <c r="I751" s="4"/>
      <c r="J751" s="4"/>
      <c r="K751" s="4"/>
      <c r="L751" s="4"/>
      <c r="M751" s="2"/>
      <c r="N751" s="2"/>
      <c r="O751" s="2"/>
      <c r="P751" s="2"/>
      <c r="Q751" s="2"/>
      <c r="R751" s="2"/>
      <c r="S751" s="2"/>
      <c r="T751" s="2"/>
      <c r="U751" s="2"/>
      <c r="V751" s="2"/>
      <c r="W751" s="2"/>
      <c r="X751" s="2"/>
      <c r="Y751" s="2"/>
      <c r="Z751" s="2"/>
      <c r="AA751" s="2"/>
      <c r="AB751" s="2"/>
      <c r="AC751" s="2"/>
      <c r="AD751" s="2"/>
      <c r="AE751" s="2"/>
    </row>
    <row r="752" spans="1:31" ht="12.75" customHeight="1">
      <c r="A752" s="2"/>
      <c r="B752" s="2"/>
      <c r="C752" s="3"/>
      <c r="D752" s="3"/>
      <c r="E752" s="3"/>
      <c r="F752" s="3"/>
      <c r="G752" s="3"/>
      <c r="H752" s="4"/>
      <c r="I752" s="4"/>
      <c r="J752" s="4"/>
      <c r="K752" s="4"/>
      <c r="L752" s="4"/>
      <c r="M752" s="2"/>
      <c r="N752" s="2"/>
      <c r="O752" s="2"/>
      <c r="P752" s="2"/>
      <c r="Q752" s="2"/>
      <c r="R752" s="2"/>
      <c r="S752" s="2"/>
      <c r="T752" s="2"/>
      <c r="U752" s="2"/>
      <c r="V752" s="2"/>
      <c r="W752" s="2"/>
      <c r="X752" s="2"/>
      <c r="Y752" s="2"/>
      <c r="Z752" s="2"/>
      <c r="AA752" s="2"/>
      <c r="AB752" s="2"/>
      <c r="AC752" s="2"/>
      <c r="AD752" s="2"/>
      <c r="AE752" s="2"/>
    </row>
    <row r="753" spans="1:31" ht="12.75" customHeight="1">
      <c r="A753" s="2"/>
      <c r="B753" s="2"/>
      <c r="C753" s="3"/>
      <c r="D753" s="3"/>
      <c r="E753" s="3"/>
      <c r="F753" s="3"/>
      <c r="G753" s="3"/>
      <c r="H753" s="4"/>
      <c r="I753" s="4"/>
      <c r="J753" s="4"/>
      <c r="K753" s="4"/>
      <c r="L753" s="4"/>
      <c r="M753" s="2"/>
      <c r="N753" s="2"/>
      <c r="O753" s="2"/>
      <c r="P753" s="2"/>
      <c r="Q753" s="2"/>
      <c r="R753" s="2"/>
      <c r="S753" s="2"/>
      <c r="T753" s="2"/>
      <c r="U753" s="2"/>
      <c r="V753" s="2"/>
      <c r="W753" s="2"/>
      <c r="X753" s="2"/>
      <c r="Y753" s="2"/>
      <c r="Z753" s="2"/>
      <c r="AA753" s="2"/>
      <c r="AB753" s="2"/>
      <c r="AC753" s="2"/>
      <c r="AD753" s="2"/>
      <c r="AE753" s="2"/>
    </row>
    <row r="754" spans="1:31" ht="12.75" customHeight="1">
      <c r="A754" s="2"/>
      <c r="B754" s="2"/>
      <c r="C754" s="3"/>
      <c r="D754" s="3"/>
      <c r="E754" s="3"/>
      <c r="F754" s="3"/>
      <c r="G754" s="3"/>
      <c r="H754" s="4"/>
      <c r="I754" s="4"/>
      <c r="J754" s="4"/>
      <c r="K754" s="4"/>
      <c r="L754" s="4"/>
      <c r="M754" s="2"/>
      <c r="N754" s="2"/>
      <c r="O754" s="2"/>
      <c r="P754" s="2"/>
      <c r="Q754" s="2"/>
      <c r="R754" s="2"/>
      <c r="S754" s="2"/>
      <c r="T754" s="2"/>
      <c r="U754" s="2"/>
      <c r="V754" s="2"/>
      <c r="W754" s="2"/>
      <c r="X754" s="2"/>
      <c r="Y754" s="2"/>
      <c r="Z754" s="2"/>
      <c r="AA754" s="2"/>
      <c r="AB754" s="2"/>
      <c r="AC754" s="2"/>
      <c r="AD754" s="2"/>
      <c r="AE754" s="2"/>
    </row>
    <row r="755" spans="1:31" ht="12.75" customHeight="1">
      <c r="A755" s="2"/>
      <c r="B755" s="2"/>
      <c r="C755" s="3"/>
      <c r="D755" s="3"/>
      <c r="E755" s="3"/>
      <c r="F755" s="3"/>
      <c r="G755" s="3"/>
      <c r="H755" s="4"/>
      <c r="I755" s="4"/>
      <c r="J755" s="4"/>
      <c r="K755" s="4"/>
      <c r="L755" s="4"/>
      <c r="M755" s="2"/>
      <c r="N755" s="2"/>
      <c r="O755" s="2"/>
      <c r="P755" s="2"/>
      <c r="Q755" s="2"/>
      <c r="R755" s="2"/>
      <c r="S755" s="2"/>
      <c r="T755" s="2"/>
      <c r="U755" s="2"/>
      <c r="V755" s="2"/>
      <c r="W755" s="2"/>
      <c r="X755" s="2"/>
      <c r="Y755" s="2"/>
      <c r="Z755" s="2"/>
      <c r="AA755" s="2"/>
      <c r="AB755" s="2"/>
      <c r="AC755" s="2"/>
      <c r="AD755" s="2"/>
      <c r="AE755" s="2"/>
    </row>
    <row r="756" spans="1:31" ht="12.75" customHeight="1">
      <c r="A756" s="2"/>
      <c r="B756" s="2"/>
      <c r="C756" s="3"/>
      <c r="D756" s="3"/>
      <c r="E756" s="3"/>
      <c r="F756" s="3"/>
      <c r="G756" s="3"/>
      <c r="H756" s="4"/>
      <c r="I756" s="4"/>
      <c r="J756" s="4"/>
      <c r="K756" s="4"/>
      <c r="L756" s="4"/>
      <c r="M756" s="2"/>
      <c r="N756" s="2"/>
      <c r="O756" s="2"/>
      <c r="P756" s="2"/>
      <c r="Q756" s="2"/>
      <c r="R756" s="2"/>
      <c r="S756" s="2"/>
      <c r="T756" s="2"/>
      <c r="U756" s="2"/>
      <c r="V756" s="2"/>
      <c r="W756" s="2"/>
      <c r="X756" s="2"/>
      <c r="Y756" s="2"/>
      <c r="Z756" s="2"/>
      <c r="AA756" s="2"/>
      <c r="AB756" s="2"/>
      <c r="AC756" s="2"/>
      <c r="AD756" s="2"/>
      <c r="AE756" s="2"/>
    </row>
    <row r="757" spans="1:31" ht="12.75" customHeight="1">
      <c r="A757" s="2"/>
      <c r="B757" s="2"/>
      <c r="C757" s="3"/>
      <c r="D757" s="3"/>
      <c r="E757" s="3"/>
      <c r="F757" s="3"/>
      <c r="G757" s="3"/>
      <c r="H757" s="4"/>
      <c r="I757" s="4"/>
      <c r="J757" s="4"/>
      <c r="K757" s="4"/>
      <c r="L757" s="4"/>
      <c r="M757" s="2"/>
      <c r="N757" s="2"/>
      <c r="O757" s="2"/>
      <c r="P757" s="2"/>
      <c r="Q757" s="2"/>
      <c r="R757" s="2"/>
      <c r="S757" s="2"/>
      <c r="T757" s="2"/>
      <c r="U757" s="2"/>
      <c r="V757" s="2"/>
      <c r="W757" s="2"/>
      <c r="X757" s="2"/>
      <c r="Y757" s="2"/>
      <c r="Z757" s="2"/>
      <c r="AA757" s="2"/>
      <c r="AB757" s="2"/>
      <c r="AC757" s="2"/>
      <c r="AD757" s="2"/>
      <c r="AE757" s="2"/>
    </row>
    <row r="758" spans="1:31" ht="12.75" customHeight="1">
      <c r="A758" s="2"/>
      <c r="B758" s="2"/>
      <c r="C758" s="3"/>
      <c r="D758" s="3"/>
      <c r="E758" s="3"/>
      <c r="F758" s="3"/>
      <c r="G758" s="3"/>
      <c r="H758" s="4"/>
      <c r="I758" s="4"/>
      <c r="J758" s="4"/>
      <c r="K758" s="4"/>
      <c r="L758" s="4"/>
      <c r="M758" s="2"/>
      <c r="N758" s="2"/>
      <c r="O758" s="2"/>
      <c r="P758" s="2"/>
      <c r="Q758" s="2"/>
      <c r="R758" s="2"/>
      <c r="S758" s="2"/>
      <c r="T758" s="2"/>
      <c r="U758" s="2"/>
      <c r="V758" s="2"/>
      <c r="W758" s="2"/>
      <c r="X758" s="2"/>
      <c r="Y758" s="2"/>
      <c r="Z758" s="2"/>
      <c r="AA758" s="2"/>
      <c r="AB758" s="2"/>
      <c r="AC758" s="2"/>
      <c r="AD758" s="2"/>
      <c r="AE758" s="2"/>
    </row>
    <row r="759" spans="1:31" ht="12.75" customHeight="1">
      <c r="A759" s="2"/>
      <c r="B759" s="2"/>
      <c r="C759" s="3"/>
      <c r="D759" s="3"/>
      <c r="E759" s="3"/>
      <c r="F759" s="3"/>
      <c r="G759" s="3"/>
      <c r="H759" s="4"/>
      <c r="I759" s="4"/>
      <c r="J759" s="4"/>
      <c r="K759" s="4"/>
      <c r="L759" s="4"/>
      <c r="M759" s="2"/>
      <c r="N759" s="2"/>
      <c r="O759" s="2"/>
      <c r="P759" s="2"/>
      <c r="Q759" s="2"/>
      <c r="R759" s="2"/>
      <c r="S759" s="2"/>
      <c r="T759" s="2"/>
      <c r="U759" s="2"/>
      <c r="V759" s="2"/>
      <c r="W759" s="2"/>
      <c r="X759" s="2"/>
      <c r="Y759" s="2"/>
      <c r="Z759" s="2"/>
      <c r="AA759" s="2"/>
      <c r="AB759" s="2"/>
      <c r="AC759" s="2"/>
      <c r="AD759" s="2"/>
      <c r="AE759" s="2"/>
    </row>
    <row r="760" spans="1:31" ht="12.75" customHeight="1">
      <c r="A760" s="2"/>
      <c r="B760" s="2"/>
      <c r="C760" s="3"/>
      <c r="D760" s="3"/>
      <c r="E760" s="3"/>
      <c r="F760" s="3"/>
      <c r="G760" s="3"/>
      <c r="H760" s="4"/>
      <c r="I760" s="4"/>
      <c r="J760" s="4"/>
      <c r="K760" s="4"/>
      <c r="L760" s="4"/>
      <c r="M760" s="2"/>
      <c r="N760" s="2"/>
      <c r="O760" s="2"/>
      <c r="P760" s="2"/>
      <c r="Q760" s="2"/>
      <c r="R760" s="2"/>
      <c r="S760" s="2"/>
      <c r="T760" s="2"/>
      <c r="U760" s="2"/>
      <c r="V760" s="2"/>
      <c r="W760" s="2"/>
      <c r="X760" s="2"/>
      <c r="Y760" s="2"/>
      <c r="Z760" s="2"/>
      <c r="AA760" s="2"/>
      <c r="AB760" s="2"/>
      <c r="AC760" s="2"/>
      <c r="AD760" s="2"/>
      <c r="AE760" s="2"/>
    </row>
    <row r="761" spans="1:31" ht="12.75" customHeight="1">
      <c r="A761" s="2"/>
      <c r="B761" s="2"/>
      <c r="C761" s="3"/>
      <c r="D761" s="3"/>
      <c r="E761" s="3"/>
      <c r="F761" s="3"/>
      <c r="G761" s="3"/>
      <c r="H761" s="4"/>
      <c r="I761" s="4"/>
      <c r="J761" s="4"/>
      <c r="K761" s="4"/>
      <c r="L761" s="4"/>
      <c r="M761" s="2"/>
      <c r="N761" s="2"/>
      <c r="O761" s="2"/>
      <c r="P761" s="2"/>
      <c r="Q761" s="2"/>
      <c r="R761" s="2"/>
      <c r="S761" s="2"/>
      <c r="T761" s="2"/>
      <c r="U761" s="2"/>
      <c r="V761" s="2"/>
      <c r="W761" s="2"/>
      <c r="X761" s="2"/>
      <c r="Y761" s="2"/>
      <c r="Z761" s="2"/>
      <c r="AA761" s="2"/>
      <c r="AB761" s="2"/>
      <c r="AC761" s="2"/>
      <c r="AD761" s="2"/>
      <c r="AE761" s="2"/>
    </row>
    <row r="762" spans="1:31" ht="12.75" customHeight="1">
      <c r="A762" s="2"/>
      <c r="B762" s="2"/>
      <c r="C762" s="3"/>
      <c r="D762" s="3"/>
      <c r="E762" s="3"/>
      <c r="F762" s="3"/>
      <c r="G762" s="3"/>
      <c r="H762" s="4"/>
      <c r="I762" s="4"/>
      <c r="J762" s="4"/>
      <c r="K762" s="4"/>
      <c r="L762" s="4"/>
      <c r="M762" s="2"/>
      <c r="N762" s="2"/>
      <c r="O762" s="2"/>
      <c r="P762" s="2"/>
      <c r="Q762" s="2"/>
      <c r="R762" s="2"/>
      <c r="S762" s="2"/>
      <c r="T762" s="2"/>
      <c r="U762" s="2"/>
      <c r="V762" s="2"/>
      <c r="W762" s="2"/>
      <c r="X762" s="2"/>
      <c r="Y762" s="2"/>
      <c r="Z762" s="2"/>
      <c r="AA762" s="2"/>
      <c r="AB762" s="2"/>
      <c r="AC762" s="2"/>
      <c r="AD762" s="2"/>
      <c r="AE762" s="2"/>
    </row>
    <row r="763" spans="1:31" ht="12.75" customHeight="1">
      <c r="A763" s="2"/>
      <c r="B763" s="2"/>
      <c r="C763" s="3"/>
      <c r="D763" s="3"/>
      <c r="E763" s="3"/>
      <c r="F763" s="3"/>
      <c r="G763" s="3"/>
      <c r="H763" s="4"/>
      <c r="I763" s="4"/>
      <c r="J763" s="4"/>
      <c r="K763" s="4"/>
      <c r="L763" s="4"/>
      <c r="M763" s="2"/>
      <c r="N763" s="2"/>
      <c r="O763" s="2"/>
      <c r="P763" s="2"/>
      <c r="Q763" s="2"/>
      <c r="R763" s="2"/>
      <c r="S763" s="2"/>
      <c r="T763" s="2"/>
      <c r="U763" s="2"/>
      <c r="V763" s="2"/>
      <c r="W763" s="2"/>
      <c r="X763" s="2"/>
      <c r="Y763" s="2"/>
      <c r="Z763" s="2"/>
      <c r="AA763" s="2"/>
      <c r="AB763" s="2"/>
      <c r="AC763" s="2"/>
      <c r="AD763" s="2"/>
      <c r="AE763" s="2"/>
    </row>
    <row r="764" spans="1:31" ht="12.75" customHeight="1">
      <c r="A764" s="2"/>
      <c r="B764" s="2"/>
      <c r="C764" s="3"/>
      <c r="D764" s="3"/>
      <c r="E764" s="3"/>
      <c r="F764" s="3"/>
      <c r="G764" s="3"/>
      <c r="H764" s="4"/>
      <c r="I764" s="4"/>
      <c r="J764" s="4"/>
      <c r="K764" s="4"/>
      <c r="L764" s="4"/>
      <c r="M764" s="2"/>
      <c r="N764" s="2"/>
      <c r="O764" s="2"/>
      <c r="P764" s="2"/>
      <c r="Q764" s="2"/>
      <c r="R764" s="2"/>
      <c r="S764" s="2"/>
      <c r="T764" s="2"/>
      <c r="U764" s="2"/>
      <c r="V764" s="2"/>
      <c r="W764" s="2"/>
      <c r="X764" s="2"/>
      <c r="Y764" s="2"/>
      <c r="Z764" s="2"/>
      <c r="AA764" s="2"/>
      <c r="AB764" s="2"/>
      <c r="AC764" s="2"/>
      <c r="AD764" s="2"/>
      <c r="AE764" s="2"/>
    </row>
    <row r="765" spans="1:31" ht="12.75" customHeight="1">
      <c r="A765" s="2"/>
      <c r="B765" s="2"/>
      <c r="C765" s="3"/>
      <c r="D765" s="3"/>
      <c r="E765" s="3"/>
      <c r="F765" s="3"/>
      <c r="G765" s="3"/>
      <c r="H765" s="4"/>
      <c r="I765" s="4"/>
      <c r="J765" s="4"/>
      <c r="K765" s="4"/>
      <c r="L765" s="4"/>
      <c r="M765" s="2"/>
      <c r="N765" s="2"/>
      <c r="O765" s="2"/>
      <c r="P765" s="2"/>
      <c r="Q765" s="2"/>
      <c r="R765" s="2"/>
      <c r="S765" s="2"/>
      <c r="T765" s="2"/>
      <c r="U765" s="2"/>
      <c r="V765" s="2"/>
      <c r="W765" s="2"/>
      <c r="X765" s="2"/>
      <c r="Y765" s="2"/>
      <c r="Z765" s="2"/>
      <c r="AA765" s="2"/>
      <c r="AB765" s="2"/>
      <c r="AC765" s="2"/>
      <c r="AD765" s="2"/>
      <c r="AE765" s="2"/>
    </row>
    <row r="766" spans="1:31" ht="12.75" customHeight="1">
      <c r="A766" s="2"/>
      <c r="B766" s="2"/>
      <c r="C766" s="3"/>
      <c r="D766" s="3"/>
      <c r="E766" s="3"/>
      <c r="F766" s="3"/>
      <c r="G766" s="3"/>
      <c r="H766" s="4"/>
      <c r="I766" s="4"/>
      <c r="J766" s="4"/>
      <c r="K766" s="4"/>
      <c r="L766" s="4"/>
      <c r="M766" s="2"/>
      <c r="N766" s="2"/>
      <c r="O766" s="2"/>
      <c r="P766" s="2"/>
      <c r="Q766" s="2"/>
      <c r="R766" s="2"/>
      <c r="S766" s="2"/>
      <c r="T766" s="2"/>
      <c r="U766" s="2"/>
      <c r="V766" s="2"/>
      <c r="W766" s="2"/>
      <c r="X766" s="2"/>
      <c r="Y766" s="2"/>
      <c r="Z766" s="2"/>
      <c r="AA766" s="2"/>
      <c r="AB766" s="2"/>
      <c r="AC766" s="2"/>
      <c r="AD766" s="2"/>
      <c r="AE766" s="2"/>
    </row>
    <row r="767" spans="1:31" ht="12.75" customHeight="1">
      <c r="A767" s="2"/>
      <c r="B767" s="2"/>
      <c r="C767" s="3"/>
      <c r="D767" s="3"/>
      <c r="E767" s="3"/>
      <c r="F767" s="3"/>
      <c r="G767" s="3"/>
      <c r="H767" s="4"/>
      <c r="I767" s="4"/>
      <c r="J767" s="4"/>
      <c r="K767" s="4"/>
      <c r="L767" s="4"/>
      <c r="M767" s="2"/>
      <c r="N767" s="2"/>
      <c r="O767" s="2"/>
      <c r="P767" s="2"/>
      <c r="Q767" s="2"/>
      <c r="R767" s="2"/>
      <c r="S767" s="2"/>
      <c r="T767" s="2"/>
      <c r="U767" s="2"/>
      <c r="V767" s="2"/>
      <c r="W767" s="2"/>
      <c r="X767" s="2"/>
      <c r="Y767" s="2"/>
      <c r="Z767" s="2"/>
      <c r="AA767" s="2"/>
      <c r="AB767" s="2"/>
      <c r="AC767" s="2"/>
      <c r="AD767" s="2"/>
      <c r="AE767" s="2"/>
    </row>
    <row r="768" spans="1:31" ht="12.75" customHeight="1">
      <c r="A768" s="2"/>
      <c r="B768" s="2"/>
      <c r="C768" s="3"/>
      <c r="D768" s="3"/>
      <c r="E768" s="3"/>
      <c r="F768" s="3"/>
      <c r="G768" s="3"/>
      <c r="H768" s="4"/>
      <c r="I768" s="4"/>
      <c r="J768" s="4"/>
      <c r="K768" s="4"/>
      <c r="L768" s="4"/>
      <c r="M768" s="2"/>
      <c r="N768" s="2"/>
      <c r="O768" s="2"/>
      <c r="P768" s="2"/>
      <c r="Q768" s="2"/>
      <c r="R768" s="2"/>
      <c r="S768" s="2"/>
      <c r="T768" s="2"/>
      <c r="U768" s="2"/>
      <c r="V768" s="2"/>
      <c r="W768" s="2"/>
      <c r="X768" s="2"/>
      <c r="Y768" s="2"/>
      <c r="Z768" s="2"/>
      <c r="AA768" s="2"/>
      <c r="AB768" s="2"/>
      <c r="AC768" s="2"/>
      <c r="AD768" s="2"/>
      <c r="AE768" s="2"/>
    </row>
    <row r="769" spans="1:31" ht="12.75" customHeight="1">
      <c r="A769" s="2"/>
      <c r="B769" s="2"/>
      <c r="C769" s="3"/>
      <c r="D769" s="3"/>
      <c r="E769" s="3"/>
      <c r="F769" s="3"/>
      <c r="G769" s="3"/>
      <c r="H769" s="4"/>
      <c r="I769" s="4"/>
      <c r="J769" s="4"/>
      <c r="K769" s="4"/>
      <c r="L769" s="4"/>
      <c r="M769" s="2"/>
      <c r="N769" s="2"/>
      <c r="O769" s="2"/>
      <c r="P769" s="2"/>
      <c r="Q769" s="2"/>
      <c r="R769" s="2"/>
      <c r="S769" s="2"/>
      <c r="T769" s="2"/>
      <c r="U769" s="2"/>
      <c r="V769" s="2"/>
      <c r="W769" s="2"/>
      <c r="X769" s="2"/>
      <c r="Y769" s="2"/>
      <c r="Z769" s="2"/>
      <c r="AA769" s="2"/>
      <c r="AB769" s="2"/>
      <c r="AC769" s="2"/>
      <c r="AD769" s="2"/>
      <c r="AE769" s="2"/>
    </row>
    <row r="770" spans="1:31" ht="12.75" customHeight="1">
      <c r="A770" s="2"/>
      <c r="B770" s="2"/>
      <c r="C770" s="3"/>
      <c r="D770" s="3"/>
      <c r="E770" s="3"/>
      <c r="F770" s="3"/>
      <c r="G770" s="3"/>
      <c r="H770" s="4"/>
      <c r="I770" s="4"/>
      <c r="J770" s="4"/>
      <c r="K770" s="4"/>
      <c r="L770" s="4"/>
      <c r="M770" s="2"/>
      <c r="N770" s="2"/>
      <c r="O770" s="2"/>
      <c r="P770" s="2"/>
      <c r="Q770" s="2"/>
      <c r="R770" s="2"/>
      <c r="S770" s="2"/>
      <c r="T770" s="2"/>
      <c r="U770" s="2"/>
      <c r="V770" s="2"/>
      <c r="W770" s="2"/>
      <c r="X770" s="2"/>
      <c r="Y770" s="2"/>
      <c r="Z770" s="2"/>
      <c r="AA770" s="2"/>
      <c r="AB770" s="2"/>
      <c r="AC770" s="2"/>
      <c r="AD770" s="2"/>
      <c r="AE770" s="2"/>
    </row>
    <row r="771" spans="1:31" ht="12.75" customHeight="1">
      <c r="A771" s="2"/>
      <c r="B771" s="2"/>
      <c r="C771" s="3"/>
      <c r="D771" s="3"/>
      <c r="E771" s="3"/>
      <c r="F771" s="3"/>
      <c r="G771" s="3"/>
      <c r="H771" s="4"/>
      <c r="I771" s="4"/>
      <c r="J771" s="4"/>
      <c r="K771" s="4"/>
      <c r="L771" s="4"/>
      <c r="M771" s="2"/>
      <c r="N771" s="2"/>
      <c r="O771" s="2"/>
      <c r="P771" s="2"/>
      <c r="Q771" s="2"/>
      <c r="R771" s="2"/>
      <c r="S771" s="2"/>
      <c r="T771" s="2"/>
      <c r="U771" s="2"/>
      <c r="V771" s="2"/>
      <c r="W771" s="2"/>
      <c r="X771" s="2"/>
      <c r="Y771" s="2"/>
      <c r="Z771" s="2"/>
      <c r="AA771" s="2"/>
      <c r="AB771" s="2"/>
      <c r="AC771" s="2"/>
      <c r="AD771" s="2"/>
      <c r="AE771" s="2"/>
    </row>
    <row r="772" spans="1:31" ht="12.75" customHeight="1">
      <c r="A772" s="2"/>
      <c r="B772" s="2"/>
      <c r="C772" s="3"/>
      <c r="D772" s="3"/>
      <c r="E772" s="3"/>
      <c r="F772" s="3"/>
      <c r="G772" s="3"/>
      <c r="H772" s="4"/>
      <c r="I772" s="4"/>
      <c r="J772" s="4"/>
      <c r="K772" s="4"/>
      <c r="L772" s="4"/>
      <c r="M772" s="2"/>
      <c r="N772" s="2"/>
      <c r="O772" s="2"/>
      <c r="P772" s="2"/>
      <c r="Q772" s="2"/>
      <c r="R772" s="2"/>
      <c r="S772" s="2"/>
      <c r="T772" s="2"/>
      <c r="U772" s="2"/>
      <c r="V772" s="2"/>
      <c r="W772" s="2"/>
      <c r="X772" s="2"/>
      <c r="Y772" s="2"/>
      <c r="Z772" s="2"/>
      <c r="AA772" s="2"/>
      <c r="AB772" s="2"/>
      <c r="AC772" s="2"/>
      <c r="AD772" s="2"/>
      <c r="AE772" s="2"/>
    </row>
    <row r="773" spans="1:31" ht="12.75" customHeight="1">
      <c r="A773" s="2"/>
      <c r="B773" s="2"/>
      <c r="C773" s="3"/>
      <c r="D773" s="3"/>
      <c r="E773" s="3"/>
      <c r="F773" s="3"/>
      <c r="G773" s="3"/>
      <c r="H773" s="4"/>
      <c r="I773" s="4"/>
      <c r="J773" s="4"/>
      <c r="K773" s="4"/>
      <c r="L773" s="4"/>
      <c r="M773" s="2"/>
      <c r="N773" s="2"/>
      <c r="O773" s="2"/>
      <c r="P773" s="2"/>
      <c r="Q773" s="2"/>
      <c r="R773" s="2"/>
      <c r="S773" s="2"/>
      <c r="T773" s="2"/>
      <c r="U773" s="2"/>
      <c r="V773" s="2"/>
      <c r="W773" s="2"/>
      <c r="X773" s="2"/>
      <c r="Y773" s="2"/>
      <c r="Z773" s="2"/>
      <c r="AA773" s="2"/>
      <c r="AB773" s="2"/>
      <c r="AC773" s="2"/>
      <c r="AD773" s="2"/>
      <c r="AE773" s="2"/>
    </row>
    <row r="774" spans="1:31" ht="12.75" customHeight="1">
      <c r="A774" s="2"/>
      <c r="B774" s="2"/>
      <c r="C774" s="3"/>
      <c r="D774" s="3"/>
      <c r="E774" s="3"/>
      <c r="F774" s="3"/>
      <c r="G774" s="3"/>
      <c r="H774" s="4"/>
      <c r="I774" s="4"/>
      <c r="J774" s="4"/>
      <c r="K774" s="4"/>
      <c r="L774" s="4"/>
      <c r="M774" s="2"/>
      <c r="N774" s="2"/>
      <c r="O774" s="2"/>
      <c r="P774" s="2"/>
      <c r="Q774" s="2"/>
      <c r="R774" s="2"/>
      <c r="S774" s="2"/>
      <c r="T774" s="2"/>
      <c r="U774" s="2"/>
      <c r="V774" s="2"/>
      <c r="W774" s="2"/>
      <c r="X774" s="2"/>
      <c r="Y774" s="2"/>
      <c r="Z774" s="2"/>
      <c r="AA774" s="2"/>
      <c r="AB774" s="2"/>
      <c r="AC774" s="2"/>
      <c r="AD774" s="2"/>
      <c r="AE774" s="2"/>
    </row>
    <row r="775" spans="1:31" ht="12.75" customHeight="1">
      <c r="A775" s="2"/>
      <c r="B775" s="2"/>
      <c r="C775" s="3"/>
      <c r="D775" s="3"/>
      <c r="E775" s="3"/>
      <c r="F775" s="3"/>
      <c r="G775" s="3"/>
      <c r="H775" s="4"/>
      <c r="I775" s="4"/>
      <c r="J775" s="4"/>
      <c r="K775" s="4"/>
      <c r="L775" s="4"/>
      <c r="M775" s="2"/>
      <c r="N775" s="2"/>
      <c r="O775" s="2"/>
      <c r="P775" s="2"/>
      <c r="Q775" s="2"/>
      <c r="R775" s="2"/>
      <c r="S775" s="2"/>
      <c r="T775" s="2"/>
      <c r="U775" s="2"/>
      <c r="V775" s="2"/>
      <c r="W775" s="2"/>
      <c r="X775" s="2"/>
      <c r="Y775" s="2"/>
      <c r="Z775" s="2"/>
      <c r="AA775" s="2"/>
      <c r="AB775" s="2"/>
      <c r="AC775" s="2"/>
      <c r="AD775" s="2"/>
      <c r="AE775" s="2"/>
    </row>
    <row r="776" spans="1:31" ht="12.75" customHeight="1">
      <c r="A776" s="2"/>
      <c r="B776" s="2"/>
      <c r="C776" s="3"/>
      <c r="D776" s="3"/>
      <c r="E776" s="3"/>
      <c r="F776" s="3"/>
      <c r="G776" s="3"/>
      <c r="H776" s="4"/>
      <c r="I776" s="4"/>
      <c r="J776" s="4"/>
      <c r="K776" s="4"/>
      <c r="L776" s="4"/>
      <c r="M776" s="2"/>
      <c r="N776" s="2"/>
      <c r="O776" s="2"/>
      <c r="P776" s="2"/>
      <c r="Q776" s="2"/>
      <c r="R776" s="2"/>
      <c r="S776" s="2"/>
      <c r="T776" s="2"/>
      <c r="U776" s="2"/>
      <c r="V776" s="2"/>
      <c r="W776" s="2"/>
      <c r="X776" s="2"/>
      <c r="Y776" s="2"/>
      <c r="Z776" s="2"/>
      <c r="AA776" s="2"/>
      <c r="AB776" s="2"/>
      <c r="AC776" s="2"/>
      <c r="AD776" s="2"/>
      <c r="AE776" s="2"/>
    </row>
    <row r="777" spans="1:31" ht="12.75" customHeight="1">
      <c r="A777" s="2"/>
      <c r="B777" s="2"/>
      <c r="C777" s="3"/>
      <c r="D777" s="3"/>
      <c r="E777" s="3"/>
      <c r="F777" s="3"/>
      <c r="G777" s="3"/>
      <c r="H777" s="4"/>
      <c r="I777" s="4"/>
      <c r="J777" s="4"/>
      <c r="K777" s="4"/>
      <c r="L777" s="4"/>
      <c r="M777" s="2"/>
      <c r="N777" s="2"/>
      <c r="O777" s="2"/>
      <c r="P777" s="2"/>
      <c r="Q777" s="2"/>
      <c r="R777" s="2"/>
      <c r="S777" s="2"/>
      <c r="T777" s="2"/>
      <c r="U777" s="2"/>
      <c r="V777" s="2"/>
      <c r="W777" s="2"/>
      <c r="X777" s="2"/>
      <c r="Y777" s="2"/>
      <c r="Z777" s="2"/>
      <c r="AA777" s="2"/>
      <c r="AB777" s="2"/>
      <c r="AC777" s="2"/>
      <c r="AD777" s="2"/>
      <c r="AE777" s="2"/>
    </row>
    <row r="778" spans="1:31" ht="12.75" customHeight="1">
      <c r="A778" s="2"/>
      <c r="B778" s="2"/>
      <c r="C778" s="3"/>
      <c r="D778" s="3"/>
      <c r="E778" s="3"/>
      <c r="F778" s="3"/>
      <c r="G778" s="3"/>
      <c r="H778" s="4"/>
      <c r="I778" s="4"/>
      <c r="J778" s="4"/>
      <c r="K778" s="4"/>
      <c r="L778" s="4"/>
      <c r="M778" s="2"/>
      <c r="N778" s="2"/>
      <c r="O778" s="2"/>
      <c r="P778" s="2"/>
      <c r="Q778" s="2"/>
      <c r="R778" s="2"/>
      <c r="S778" s="2"/>
      <c r="T778" s="2"/>
      <c r="U778" s="2"/>
      <c r="V778" s="2"/>
      <c r="W778" s="2"/>
      <c r="X778" s="2"/>
      <c r="Y778" s="2"/>
      <c r="Z778" s="2"/>
      <c r="AA778" s="2"/>
      <c r="AB778" s="2"/>
      <c r="AC778" s="2"/>
      <c r="AD778" s="2"/>
      <c r="AE778" s="2"/>
    </row>
    <row r="779" spans="1:31" ht="12.75" customHeight="1">
      <c r="A779" s="2"/>
      <c r="B779" s="2"/>
      <c r="C779" s="3"/>
      <c r="D779" s="3"/>
      <c r="E779" s="3"/>
      <c r="F779" s="3"/>
      <c r="G779" s="3"/>
      <c r="H779" s="4"/>
      <c r="I779" s="4"/>
      <c r="J779" s="4"/>
      <c r="K779" s="4"/>
      <c r="L779" s="4"/>
      <c r="M779" s="2"/>
      <c r="N779" s="2"/>
      <c r="O779" s="2"/>
      <c r="P779" s="2"/>
      <c r="Q779" s="2"/>
      <c r="R779" s="2"/>
      <c r="S779" s="2"/>
      <c r="T779" s="2"/>
      <c r="U779" s="2"/>
      <c r="V779" s="2"/>
      <c r="W779" s="2"/>
      <c r="X779" s="2"/>
      <c r="Y779" s="2"/>
      <c r="Z779" s="2"/>
      <c r="AA779" s="2"/>
      <c r="AB779" s="2"/>
      <c r="AC779" s="2"/>
      <c r="AD779" s="2"/>
      <c r="AE779" s="2"/>
    </row>
    <row r="780" spans="1:31" ht="12.75" customHeight="1">
      <c r="A780" s="2"/>
      <c r="B780" s="2"/>
      <c r="C780" s="3"/>
      <c r="D780" s="3"/>
      <c r="E780" s="3"/>
      <c r="F780" s="3"/>
      <c r="G780" s="3"/>
      <c r="H780" s="4"/>
      <c r="I780" s="4"/>
      <c r="J780" s="4"/>
      <c r="K780" s="4"/>
      <c r="L780" s="4"/>
      <c r="M780" s="2"/>
      <c r="N780" s="2"/>
      <c r="O780" s="2"/>
      <c r="P780" s="2"/>
      <c r="Q780" s="2"/>
      <c r="R780" s="2"/>
      <c r="S780" s="2"/>
      <c r="T780" s="2"/>
      <c r="U780" s="2"/>
      <c r="V780" s="2"/>
      <c r="W780" s="2"/>
      <c r="X780" s="2"/>
      <c r="Y780" s="2"/>
      <c r="Z780" s="2"/>
      <c r="AA780" s="2"/>
      <c r="AB780" s="2"/>
      <c r="AC780" s="2"/>
      <c r="AD780" s="2"/>
      <c r="AE780" s="2"/>
    </row>
    <row r="781" spans="1:31" ht="12.75" customHeight="1">
      <c r="A781" s="2"/>
      <c r="B781" s="2"/>
      <c r="C781" s="3"/>
      <c r="D781" s="3"/>
      <c r="E781" s="3"/>
      <c r="F781" s="3"/>
      <c r="G781" s="3"/>
      <c r="H781" s="4"/>
      <c r="I781" s="4"/>
      <c r="J781" s="4"/>
      <c r="K781" s="4"/>
      <c r="L781" s="4"/>
      <c r="M781" s="2"/>
      <c r="N781" s="2"/>
      <c r="O781" s="2"/>
      <c r="P781" s="2"/>
      <c r="Q781" s="2"/>
      <c r="R781" s="2"/>
      <c r="S781" s="2"/>
      <c r="T781" s="2"/>
      <c r="U781" s="2"/>
      <c r="V781" s="2"/>
      <c r="W781" s="2"/>
      <c r="X781" s="2"/>
      <c r="Y781" s="2"/>
      <c r="Z781" s="2"/>
      <c r="AA781" s="2"/>
      <c r="AB781" s="2"/>
      <c r="AC781" s="2"/>
      <c r="AD781" s="2"/>
      <c r="AE781" s="2"/>
    </row>
    <row r="782" spans="1:31" ht="12.75" customHeight="1">
      <c r="A782" s="2"/>
      <c r="B782" s="2"/>
      <c r="C782" s="3"/>
      <c r="D782" s="3"/>
      <c r="E782" s="3"/>
      <c r="F782" s="3"/>
      <c r="G782" s="3"/>
      <c r="H782" s="4"/>
      <c r="I782" s="4"/>
      <c r="J782" s="4"/>
      <c r="K782" s="4"/>
      <c r="L782" s="4"/>
      <c r="M782" s="2"/>
      <c r="N782" s="2"/>
      <c r="O782" s="2"/>
      <c r="P782" s="2"/>
      <c r="Q782" s="2"/>
      <c r="R782" s="2"/>
      <c r="S782" s="2"/>
      <c r="T782" s="2"/>
      <c r="U782" s="2"/>
      <c r="V782" s="2"/>
      <c r="W782" s="2"/>
      <c r="X782" s="2"/>
      <c r="Y782" s="2"/>
      <c r="Z782" s="2"/>
      <c r="AA782" s="2"/>
      <c r="AB782" s="2"/>
      <c r="AC782" s="2"/>
      <c r="AD782" s="2"/>
      <c r="AE782" s="2"/>
    </row>
    <row r="783" spans="1:31" ht="12.75" customHeight="1">
      <c r="A783" s="2"/>
      <c r="B783" s="2"/>
      <c r="C783" s="3"/>
      <c r="D783" s="3"/>
      <c r="E783" s="3"/>
      <c r="F783" s="3"/>
      <c r="G783" s="3"/>
      <c r="H783" s="4"/>
      <c r="I783" s="4"/>
      <c r="J783" s="4"/>
      <c r="K783" s="4"/>
      <c r="L783" s="4"/>
      <c r="M783" s="2"/>
      <c r="N783" s="2"/>
      <c r="O783" s="2"/>
      <c r="P783" s="2"/>
      <c r="Q783" s="2"/>
      <c r="R783" s="2"/>
      <c r="S783" s="2"/>
      <c r="T783" s="2"/>
      <c r="U783" s="2"/>
      <c r="V783" s="2"/>
      <c r="W783" s="2"/>
      <c r="X783" s="2"/>
      <c r="Y783" s="2"/>
      <c r="Z783" s="2"/>
      <c r="AA783" s="2"/>
      <c r="AB783" s="2"/>
      <c r="AC783" s="2"/>
      <c r="AD783" s="2"/>
      <c r="AE783" s="2"/>
    </row>
    <row r="784" spans="1:31" ht="12.75" customHeight="1">
      <c r="A784" s="2"/>
      <c r="B784" s="2"/>
      <c r="C784" s="3"/>
      <c r="D784" s="3"/>
      <c r="E784" s="3"/>
      <c r="F784" s="3"/>
      <c r="G784" s="3"/>
      <c r="H784" s="4"/>
      <c r="I784" s="4"/>
      <c r="J784" s="4"/>
      <c r="K784" s="4"/>
      <c r="L784" s="4"/>
      <c r="M784" s="2"/>
      <c r="N784" s="2"/>
      <c r="O784" s="2"/>
      <c r="P784" s="2"/>
      <c r="Q784" s="2"/>
      <c r="R784" s="2"/>
      <c r="S784" s="2"/>
      <c r="T784" s="2"/>
      <c r="U784" s="2"/>
      <c r="V784" s="2"/>
      <c r="W784" s="2"/>
      <c r="X784" s="2"/>
      <c r="Y784" s="2"/>
      <c r="Z784" s="2"/>
      <c r="AA784" s="2"/>
      <c r="AB784" s="2"/>
      <c r="AC784" s="2"/>
      <c r="AD784" s="2"/>
      <c r="AE784" s="2"/>
    </row>
    <row r="785" spans="1:31" ht="12.75" customHeight="1">
      <c r="A785" s="2"/>
      <c r="B785" s="2"/>
      <c r="C785" s="3"/>
      <c r="D785" s="3"/>
      <c r="E785" s="3"/>
      <c r="F785" s="3"/>
      <c r="G785" s="3"/>
      <c r="H785" s="4"/>
      <c r="I785" s="4"/>
      <c r="J785" s="4"/>
      <c r="K785" s="4"/>
      <c r="L785" s="4"/>
      <c r="M785" s="2"/>
      <c r="N785" s="2"/>
      <c r="O785" s="2"/>
      <c r="P785" s="2"/>
      <c r="Q785" s="2"/>
      <c r="R785" s="2"/>
      <c r="S785" s="2"/>
      <c r="T785" s="2"/>
      <c r="U785" s="2"/>
      <c r="V785" s="2"/>
      <c r="W785" s="2"/>
      <c r="X785" s="2"/>
      <c r="Y785" s="2"/>
      <c r="Z785" s="2"/>
      <c r="AA785" s="2"/>
      <c r="AB785" s="2"/>
      <c r="AC785" s="2"/>
      <c r="AD785" s="2"/>
      <c r="AE785" s="2"/>
    </row>
    <row r="786" spans="1:31" ht="12.75" customHeight="1">
      <c r="A786" s="2"/>
      <c r="B786" s="2"/>
      <c r="C786" s="3"/>
      <c r="D786" s="3"/>
      <c r="E786" s="3"/>
      <c r="F786" s="3"/>
      <c r="G786" s="3"/>
      <c r="H786" s="4"/>
      <c r="I786" s="4"/>
      <c r="J786" s="4"/>
      <c r="K786" s="4"/>
      <c r="L786" s="4"/>
      <c r="M786" s="2"/>
      <c r="N786" s="2"/>
      <c r="O786" s="2"/>
      <c r="P786" s="2"/>
      <c r="Q786" s="2"/>
      <c r="R786" s="2"/>
      <c r="S786" s="2"/>
      <c r="T786" s="2"/>
      <c r="U786" s="2"/>
      <c r="V786" s="2"/>
      <c r="W786" s="2"/>
      <c r="X786" s="2"/>
      <c r="Y786" s="2"/>
      <c r="Z786" s="2"/>
      <c r="AA786" s="2"/>
      <c r="AB786" s="2"/>
      <c r="AC786" s="2"/>
      <c r="AD786" s="2"/>
      <c r="AE786" s="2"/>
    </row>
    <row r="787" spans="1:31" ht="12.75" customHeight="1">
      <c r="A787" s="2"/>
      <c r="B787" s="2"/>
      <c r="C787" s="3"/>
      <c r="D787" s="3"/>
      <c r="E787" s="3"/>
      <c r="F787" s="3"/>
      <c r="G787" s="3"/>
      <c r="H787" s="4"/>
      <c r="I787" s="4"/>
      <c r="J787" s="4"/>
      <c r="K787" s="4"/>
      <c r="L787" s="4"/>
      <c r="M787" s="2"/>
      <c r="N787" s="2"/>
      <c r="O787" s="2"/>
      <c r="P787" s="2"/>
      <c r="Q787" s="2"/>
      <c r="R787" s="2"/>
      <c r="S787" s="2"/>
      <c r="T787" s="2"/>
      <c r="U787" s="2"/>
      <c r="V787" s="2"/>
      <c r="W787" s="2"/>
      <c r="X787" s="2"/>
      <c r="Y787" s="2"/>
      <c r="Z787" s="2"/>
      <c r="AA787" s="2"/>
      <c r="AB787" s="2"/>
      <c r="AC787" s="2"/>
      <c r="AD787" s="2"/>
      <c r="AE787" s="2"/>
    </row>
    <row r="788" spans="1:31" ht="12.75" customHeight="1">
      <c r="A788" s="2"/>
      <c r="B788" s="2"/>
      <c r="C788" s="3"/>
      <c r="D788" s="3"/>
      <c r="E788" s="3"/>
      <c r="F788" s="3"/>
      <c r="G788" s="3"/>
      <c r="H788" s="4"/>
      <c r="I788" s="4"/>
      <c r="J788" s="4"/>
      <c r="K788" s="4"/>
      <c r="L788" s="4"/>
      <c r="M788" s="2"/>
      <c r="N788" s="2"/>
      <c r="O788" s="2"/>
      <c r="P788" s="2"/>
      <c r="Q788" s="2"/>
      <c r="R788" s="2"/>
      <c r="S788" s="2"/>
      <c r="T788" s="2"/>
      <c r="U788" s="2"/>
      <c r="V788" s="2"/>
      <c r="W788" s="2"/>
      <c r="X788" s="2"/>
      <c r="Y788" s="2"/>
      <c r="Z788" s="2"/>
      <c r="AA788" s="2"/>
      <c r="AB788" s="2"/>
      <c r="AC788" s="2"/>
      <c r="AD788" s="2"/>
      <c r="AE788" s="2"/>
    </row>
    <row r="789" spans="1:31" ht="12.75" customHeight="1">
      <c r="A789" s="2"/>
      <c r="B789" s="2"/>
      <c r="C789" s="3"/>
      <c r="D789" s="3"/>
      <c r="E789" s="3"/>
      <c r="F789" s="3"/>
      <c r="G789" s="3"/>
      <c r="H789" s="4"/>
      <c r="I789" s="4"/>
      <c r="J789" s="4"/>
      <c r="K789" s="4"/>
      <c r="L789" s="4"/>
      <c r="M789" s="2"/>
      <c r="N789" s="2"/>
      <c r="O789" s="2"/>
      <c r="P789" s="2"/>
      <c r="Q789" s="2"/>
      <c r="R789" s="2"/>
      <c r="S789" s="2"/>
      <c r="T789" s="2"/>
      <c r="U789" s="2"/>
      <c r="V789" s="2"/>
      <c r="W789" s="2"/>
      <c r="X789" s="2"/>
      <c r="Y789" s="2"/>
      <c r="Z789" s="2"/>
      <c r="AA789" s="2"/>
      <c r="AB789" s="2"/>
      <c r="AC789" s="2"/>
      <c r="AD789" s="2"/>
      <c r="AE789" s="2"/>
    </row>
    <row r="790" spans="1:31" ht="12.75" customHeight="1">
      <c r="A790" s="2"/>
      <c r="B790" s="2"/>
      <c r="C790" s="3"/>
      <c r="D790" s="3"/>
      <c r="E790" s="3"/>
      <c r="F790" s="3"/>
      <c r="G790" s="3"/>
      <c r="H790" s="4"/>
      <c r="I790" s="4"/>
      <c r="J790" s="4"/>
      <c r="K790" s="4"/>
      <c r="L790" s="4"/>
      <c r="M790" s="2"/>
      <c r="N790" s="2"/>
      <c r="O790" s="2"/>
      <c r="P790" s="2"/>
      <c r="Q790" s="2"/>
      <c r="R790" s="2"/>
      <c r="S790" s="2"/>
      <c r="T790" s="2"/>
      <c r="U790" s="2"/>
      <c r="V790" s="2"/>
      <c r="W790" s="2"/>
      <c r="X790" s="2"/>
      <c r="Y790" s="2"/>
      <c r="Z790" s="2"/>
      <c r="AA790" s="2"/>
      <c r="AB790" s="2"/>
      <c r="AC790" s="2"/>
      <c r="AD790" s="2"/>
      <c r="AE790" s="2"/>
    </row>
    <row r="791" spans="1:31" ht="12.75" customHeight="1">
      <c r="A791" s="2"/>
      <c r="B791" s="2"/>
      <c r="C791" s="3"/>
      <c r="D791" s="3"/>
      <c r="E791" s="3"/>
      <c r="F791" s="3"/>
      <c r="G791" s="3"/>
      <c r="H791" s="4"/>
      <c r="I791" s="4"/>
      <c r="J791" s="4"/>
      <c r="K791" s="4"/>
      <c r="L791" s="4"/>
      <c r="M791" s="2"/>
      <c r="N791" s="2"/>
      <c r="O791" s="2"/>
      <c r="P791" s="2"/>
      <c r="Q791" s="2"/>
      <c r="R791" s="2"/>
      <c r="S791" s="2"/>
      <c r="T791" s="2"/>
      <c r="U791" s="2"/>
      <c r="V791" s="2"/>
      <c r="W791" s="2"/>
      <c r="X791" s="2"/>
      <c r="Y791" s="2"/>
      <c r="Z791" s="2"/>
      <c r="AA791" s="2"/>
      <c r="AB791" s="2"/>
      <c r="AC791" s="2"/>
      <c r="AD791" s="2"/>
      <c r="AE791" s="2"/>
    </row>
    <row r="792" spans="1:31" ht="12.75" customHeight="1">
      <c r="A792" s="2"/>
      <c r="B792" s="2"/>
      <c r="C792" s="3"/>
      <c r="D792" s="3"/>
      <c r="E792" s="3"/>
      <c r="F792" s="3"/>
      <c r="G792" s="3"/>
      <c r="H792" s="4"/>
      <c r="I792" s="4"/>
      <c r="J792" s="4"/>
      <c r="K792" s="4"/>
      <c r="L792" s="4"/>
      <c r="M792" s="2"/>
      <c r="N792" s="2"/>
      <c r="O792" s="2"/>
      <c r="P792" s="2"/>
      <c r="Q792" s="2"/>
      <c r="R792" s="2"/>
      <c r="S792" s="2"/>
      <c r="T792" s="2"/>
      <c r="U792" s="2"/>
      <c r="V792" s="2"/>
      <c r="W792" s="2"/>
      <c r="X792" s="2"/>
      <c r="Y792" s="2"/>
      <c r="Z792" s="2"/>
      <c r="AA792" s="2"/>
      <c r="AB792" s="2"/>
      <c r="AC792" s="2"/>
      <c r="AD792" s="2"/>
      <c r="AE792" s="2"/>
    </row>
    <row r="793" spans="1:31" ht="12.75" customHeight="1">
      <c r="A793" s="2"/>
      <c r="B793" s="2"/>
      <c r="C793" s="3"/>
      <c r="D793" s="3"/>
      <c r="E793" s="3"/>
      <c r="F793" s="3"/>
      <c r="G793" s="3"/>
      <c r="H793" s="4"/>
      <c r="I793" s="4"/>
      <c r="J793" s="4"/>
      <c r="K793" s="4"/>
      <c r="L793" s="4"/>
      <c r="M793" s="2"/>
      <c r="N793" s="2"/>
      <c r="O793" s="2"/>
      <c r="P793" s="2"/>
      <c r="Q793" s="2"/>
      <c r="R793" s="2"/>
      <c r="S793" s="2"/>
      <c r="T793" s="2"/>
      <c r="U793" s="2"/>
      <c r="V793" s="2"/>
      <c r="W793" s="2"/>
      <c r="X793" s="2"/>
      <c r="Y793" s="2"/>
      <c r="Z793" s="2"/>
      <c r="AA793" s="2"/>
      <c r="AB793" s="2"/>
      <c r="AC793" s="2"/>
      <c r="AD793" s="2"/>
      <c r="AE793" s="2"/>
    </row>
    <row r="794" spans="1:31" ht="12.75" customHeight="1">
      <c r="A794" s="2"/>
      <c r="B794" s="2"/>
      <c r="C794" s="3"/>
      <c r="D794" s="3"/>
      <c r="E794" s="3"/>
      <c r="F794" s="3"/>
      <c r="G794" s="3"/>
      <c r="H794" s="4"/>
      <c r="I794" s="4"/>
      <c r="J794" s="4"/>
      <c r="K794" s="4"/>
      <c r="L794" s="4"/>
      <c r="M794" s="2"/>
      <c r="N794" s="2"/>
      <c r="O794" s="2"/>
      <c r="P794" s="2"/>
      <c r="Q794" s="2"/>
      <c r="R794" s="2"/>
      <c r="S794" s="2"/>
      <c r="T794" s="2"/>
      <c r="U794" s="2"/>
      <c r="V794" s="2"/>
      <c r="W794" s="2"/>
      <c r="X794" s="2"/>
      <c r="Y794" s="2"/>
      <c r="Z794" s="2"/>
      <c r="AA794" s="2"/>
      <c r="AB794" s="2"/>
      <c r="AC794" s="2"/>
      <c r="AD794" s="2"/>
      <c r="AE794" s="2"/>
    </row>
    <row r="795" spans="1:31" ht="12.75" customHeight="1">
      <c r="A795" s="2"/>
      <c r="B795" s="2"/>
      <c r="C795" s="3"/>
      <c r="D795" s="3"/>
      <c r="E795" s="3"/>
      <c r="F795" s="3"/>
      <c r="G795" s="3"/>
      <c r="H795" s="4"/>
      <c r="I795" s="4"/>
      <c r="J795" s="4"/>
      <c r="K795" s="4"/>
      <c r="L795" s="4"/>
      <c r="M795" s="2"/>
      <c r="N795" s="2"/>
      <c r="O795" s="2"/>
      <c r="P795" s="2"/>
      <c r="Q795" s="2"/>
      <c r="R795" s="2"/>
      <c r="S795" s="2"/>
      <c r="T795" s="2"/>
      <c r="U795" s="2"/>
      <c r="V795" s="2"/>
      <c r="W795" s="2"/>
      <c r="X795" s="2"/>
      <c r="Y795" s="2"/>
      <c r="Z795" s="2"/>
      <c r="AA795" s="2"/>
      <c r="AB795" s="2"/>
      <c r="AC795" s="2"/>
      <c r="AD795" s="2"/>
      <c r="AE795" s="2"/>
    </row>
    <row r="796" spans="1:31" ht="12.75" customHeight="1">
      <c r="A796" s="2"/>
      <c r="B796" s="2"/>
      <c r="C796" s="3"/>
      <c r="D796" s="3"/>
      <c r="E796" s="3"/>
      <c r="F796" s="3"/>
      <c r="G796" s="3"/>
      <c r="H796" s="4"/>
      <c r="I796" s="4"/>
      <c r="J796" s="4"/>
      <c r="K796" s="4"/>
      <c r="L796" s="4"/>
      <c r="M796" s="2"/>
      <c r="N796" s="2"/>
      <c r="O796" s="2"/>
      <c r="P796" s="2"/>
      <c r="Q796" s="2"/>
      <c r="R796" s="2"/>
      <c r="S796" s="2"/>
      <c r="T796" s="2"/>
      <c r="U796" s="2"/>
      <c r="V796" s="2"/>
      <c r="W796" s="2"/>
      <c r="X796" s="2"/>
      <c r="Y796" s="2"/>
      <c r="Z796" s="2"/>
      <c r="AA796" s="2"/>
      <c r="AB796" s="2"/>
      <c r="AC796" s="2"/>
      <c r="AD796" s="2"/>
      <c r="AE796" s="2"/>
    </row>
    <row r="797" spans="1:31" ht="12.75" customHeight="1">
      <c r="A797" s="2"/>
      <c r="B797" s="2"/>
      <c r="C797" s="3"/>
      <c r="D797" s="3"/>
      <c r="E797" s="3"/>
      <c r="F797" s="3"/>
      <c r="G797" s="3"/>
      <c r="H797" s="4"/>
      <c r="I797" s="4"/>
      <c r="J797" s="4"/>
      <c r="K797" s="4"/>
      <c r="L797" s="4"/>
      <c r="M797" s="2"/>
      <c r="N797" s="2"/>
      <c r="O797" s="2"/>
      <c r="P797" s="2"/>
      <c r="Q797" s="2"/>
      <c r="R797" s="2"/>
      <c r="S797" s="2"/>
      <c r="T797" s="2"/>
      <c r="U797" s="2"/>
      <c r="V797" s="2"/>
      <c r="W797" s="2"/>
      <c r="X797" s="2"/>
      <c r="Y797" s="2"/>
      <c r="Z797" s="2"/>
      <c r="AA797" s="2"/>
      <c r="AB797" s="2"/>
      <c r="AC797" s="2"/>
      <c r="AD797" s="2"/>
      <c r="AE797" s="2"/>
    </row>
    <row r="798" spans="1:31" ht="12.75" customHeight="1">
      <c r="A798" s="2"/>
      <c r="B798" s="2"/>
      <c r="C798" s="3"/>
      <c r="D798" s="3"/>
      <c r="E798" s="3"/>
      <c r="F798" s="3"/>
      <c r="G798" s="3"/>
      <c r="H798" s="4"/>
      <c r="I798" s="4"/>
      <c r="J798" s="4"/>
      <c r="K798" s="4"/>
      <c r="L798" s="4"/>
      <c r="M798" s="2"/>
      <c r="N798" s="2"/>
      <c r="O798" s="2"/>
      <c r="P798" s="2"/>
      <c r="Q798" s="2"/>
      <c r="R798" s="2"/>
      <c r="S798" s="2"/>
      <c r="T798" s="2"/>
      <c r="U798" s="2"/>
      <c r="V798" s="2"/>
      <c r="W798" s="2"/>
      <c r="X798" s="2"/>
      <c r="Y798" s="2"/>
      <c r="Z798" s="2"/>
      <c r="AA798" s="2"/>
      <c r="AB798" s="2"/>
      <c r="AC798" s="2"/>
      <c r="AD798" s="2"/>
      <c r="AE798" s="2"/>
    </row>
    <row r="799" spans="1:31" ht="12.75" customHeight="1">
      <c r="A799" s="2"/>
      <c r="B799" s="2"/>
      <c r="C799" s="3"/>
      <c r="D799" s="3"/>
      <c r="E799" s="3"/>
      <c r="F799" s="3"/>
      <c r="G799" s="3"/>
      <c r="H799" s="4"/>
      <c r="I799" s="4"/>
      <c r="J799" s="4"/>
      <c r="K799" s="4"/>
      <c r="L799" s="4"/>
      <c r="M799" s="2"/>
      <c r="N799" s="2"/>
      <c r="O799" s="2"/>
      <c r="P799" s="2"/>
      <c r="Q799" s="2"/>
      <c r="R799" s="2"/>
      <c r="S799" s="2"/>
      <c r="T799" s="2"/>
      <c r="U799" s="2"/>
      <c r="V799" s="2"/>
      <c r="W799" s="2"/>
      <c r="X799" s="2"/>
      <c r="Y799" s="2"/>
      <c r="Z799" s="2"/>
      <c r="AA799" s="2"/>
      <c r="AB799" s="2"/>
      <c r="AC799" s="2"/>
      <c r="AD799" s="2"/>
      <c r="AE799" s="2"/>
    </row>
    <row r="800" spans="1:31" ht="12.75" customHeight="1">
      <c r="A800" s="2"/>
      <c r="B800" s="2"/>
      <c r="C800" s="3"/>
      <c r="D800" s="3"/>
      <c r="E800" s="3"/>
      <c r="F800" s="3"/>
      <c r="G800" s="3"/>
      <c r="H800" s="4"/>
      <c r="I800" s="4"/>
      <c r="J800" s="4"/>
      <c r="K800" s="4"/>
      <c r="L800" s="4"/>
      <c r="M800" s="2"/>
      <c r="N800" s="2"/>
      <c r="O800" s="2"/>
      <c r="P800" s="2"/>
      <c r="Q800" s="2"/>
      <c r="R800" s="2"/>
      <c r="S800" s="2"/>
      <c r="T800" s="2"/>
      <c r="U800" s="2"/>
      <c r="V800" s="2"/>
      <c r="W800" s="2"/>
      <c r="X800" s="2"/>
      <c r="Y800" s="2"/>
      <c r="Z800" s="2"/>
      <c r="AA800" s="2"/>
      <c r="AB800" s="2"/>
      <c r="AC800" s="2"/>
      <c r="AD800" s="2"/>
      <c r="AE800" s="2"/>
    </row>
    <row r="801" spans="1:31" ht="12.75" customHeight="1">
      <c r="A801" s="2"/>
      <c r="B801" s="2"/>
      <c r="C801" s="3"/>
      <c r="D801" s="3"/>
      <c r="E801" s="3"/>
      <c r="F801" s="3"/>
      <c r="G801" s="3"/>
      <c r="H801" s="4"/>
      <c r="I801" s="4"/>
      <c r="J801" s="4"/>
      <c r="K801" s="4"/>
      <c r="L801" s="4"/>
      <c r="M801" s="2"/>
      <c r="N801" s="2"/>
      <c r="O801" s="2"/>
      <c r="P801" s="2"/>
      <c r="Q801" s="2"/>
      <c r="R801" s="2"/>
      <c r="S801" s="2"/>
      <c r="T801" s="2"/>
      <c r="U801" s="2"/>
      <c r="V801" s="2"/>
      <c r="W801" s="2"/>
      <c r="X801" s="2"/>
      <c r="Y801" s="2"/>
      <c r="Z801" s="2"/>
      <c r="AA801" s="2"/>
      <c r="AB801" s="2"/>
      <c r="AC801" s="2"/>
      <c r="AD801" s="2"/>
      <c r="AE801" s="2"/>
    </row>
    <row r="802" spans="1:31" ht="12.75" customHeight="1">
      <c r="A802" s="2"/>
      <c r="B802" s="2"/>
      <c r="C802" s="3"/>
      <c r="D802" s="3"/>
      <c r="E802" s="3"/>
      <c r="F802" s="3"/>
      <c r="G802" s="3"/>
      <c r="H802" s="4"/>
      <c r="I802" s="4"/>
      <c r="J802" s="4"/>
      <c r="K802" s="4"/>
      <c r="L802" s="4"/>
      <c r="M802" s="2"/>
      <c r="N802" s="2"/>
      <c r="O802" s="2"/>
      <c r="P802" s="2"/>
      <c r="Q802" s="2"/>
      <c r="R802" s="2"/>
      <c r="S802" s="2"/>
      <c r="T802" s="2"/>
      <c r="U802" s="2"/>
      <c r="V802" s="2"/>
      <c r="W802" s="2"/>
      <c r="X802" s="2"/>
      <c r="Y802" s="2"/>
      <c r="Z802" s="2"/>
      <c r="AA802" s="2"/>
      <c r="AB802" s="2"/>
      <c r="AC802" s="2"/>
      <c r="AD802" s="2"/>
      <c r="AE802" s="2"/>
    </row>
    <row r="803" spans="1:31" ht="12.75" customHeight="1">
      <c r="A803" s="2"/>
      <c r="B803" s="2"/>
      <c r="C803" s="3"/>
      <c r="D803" s="3"/>
      <c r="E803" s="3"/>
      <c r="F803" s="3"/>
      <c r="G803" s="3"/>
      <c r="H803" s="4"/>
      <c r="I803" s="4"/>
      <c r="J803" s="4"/>
      <c r="K803" s="4"/>
      <c r="L803" s="4"/>
      <c r="M803" s="2"/>
      <c r="N803" s="2"/>
      <c r="O803" s="2"/>
      <c r="P803" s="2"/>
      <c r="Q803" s="2"/>
      <c r="R803" s="2"/>
      <c r="S803" s="2"/>
      <c r="T803" s="2"/>
      <c r="U803" s="2"/>
      <c r="V803" s="2"/>
      <c r="W803" s="2"/>
      <c r="X803" s="2"/>
      <c r="Y803" s="2"/>
      <c r="Z803" s="2"/>
      <c r="AA803" s="2"/>
      <c r="AB803" s="2"/>
      <c r="AC803" s="2"/>
      <c r="AD803" s="2"/>
      <c r="AE803" s="2"/>
    </row>
    <row r="804" spans="1:31" ht="12.75" customHeight="1">
      <c r="A804" s="2"/>
      <c r="B804" s="2"/>
      <c r="C804" s="3"/>
      <c r="D804" s="3"/>
      <c r="E804" s="3"/>
      <c r="F804" s="3"/>
      <c r="G804" s="3"/>
      <c r="H804" s="4"/>
      <c r="I804" s="4"/>
      <c r="J804" s="4"/>
      <c r="K804" s="4"/>
      <c r="L804" s="4"/>
      <c r="M804" s="2"/>
      <c r="N804" s="2"/>
      <c r="O804" s="2"/>
      <c r="P804" s="2"/>
      <c r="Q804" s="2"/>
      <c r="R804" s="2"/>
      <c r="S804" s="2"/>
      <c r="T804" s="2"/>
      <c r="U804" s="2"/>
      <c r="V804" s="2"/>
      <c r="W804" s="2"/>
      <c r="X804" s="2"/>
      <c r="Y804" s="2"/>
      <c r="Z804" s="2"/>
      <c r="AA804" s="2"/>
      <c r="AB804" s="2"/>
      <c r="AC804" s="2"/>
      <c r="AD804" s="2"/>
      <c r="AE804" s="2"/>
    </row>
    <row r="805" spans="1:31" ht="12.75" customHeight="1">
      <c r="A805" s="2"/>
      <c r="B805" s="2"/>
      <c r="C805" s="3"/>
      <c r="D805" s="3"/>
      <c r="E805" s="3"/>
      <c r="F805" s="3"/>
      <c r="G805" s="3"/>
      <c r="H805" s="4"/>
      <c r="I805" s="4"/>
      <c r="J805" s="4"/>
      <c r="K805" s="4"/>
      <c r="L805" s="4"/>
      <c r="M805" s="2"/>
      <c r="N805" s="2"/>
      <c r="O805" s="2"/>
      <c r="P805" s="2"/>
      <c r="Q805" s="2"/>
      <c r="R805" s="2"/>
      <c r="S805" s="2"/>
      <c r="T805" s="2"/>
      <c r="U805" s="2"/>
      <c r="V805" s="2"/>
      <c r="W805" s="2"/>
      <c r="X805" s="2"/>
      <c r="Y805" s="2"/>
      <c r="Z805" s="2"/>
      <c r="AA805" s="2"/>
      <c r="AB805" s="2"/>
      <c r="AC805" s="2"/>
      <c r="AD805" s="2"/>
      <c r="AE805" s="2"/>
    </row>
    <row r="806" spans="1:31" ht="12.75" customHeight="1">
      <c r="A806" s="2"/>
      <c r="B806" s="2"/>
      <c r="C806" s="3"/>
      <c r="D806" s="3"/>
      <c r="E806" s="3"/>
      <c r="F806" s="3"/>
      <c r="G806" s="3"/>
      <c r="H806" s="4"/>
      <c r="I806" s="4"/>
      <c r="J806" s="4"/>
      <c r="K806" s="4"/>
      <c r="L806" s="4"/>
      <c r="M806" s="2"/>
      <c r="N806" s="2"/>
      <c r="O806" s="2"/>
      <c r="P806" s="2"/>
      <c r="Q806" s="2"/>
      <c r="R806" s="2"/>
      <c r="S806" s="2"/>
      <c r="T806" s="2"/>
      <c r="U806" s="2"/>
      <c r="V806" s="2"/>
      <c r="W806" s="2"/>
      <c r="X806" s="2"/>
      <c r="Y806" s="2"/>
      <c r="Z806" s="2"/>
      <c r="AA806" s="2"/>
      <c r="AB806" s="2"/>
      <c r="AC806" s="2"/>
      <c r="AD806" s="2"/>
      <c r="AE806" s="2"/>
    </row>
    <row r="807" spans="1:31" ht="12.75" customHeight="1">
      <c r="A807" s="2"/>
      <c r="B807" s="2"/>
      <c r="C807" s="3"/>
      <c r="D807" s="3"/>
      <c r="E807" s="3"/>
      <c r="F807" s="3"/>
      <c r="G807" s="3"/>
      <c r="H807" s="4"/>
      <c r="I807" s="4"/>
      <c r="J807" s="4"/>
      <c r="K807" s="4"/>
      <c r="L807" s="4"/>
      <c r="M807" s="2"/>
      <c r="N807" s="2"/>
      <c r="O807" s="2"/>
      <c r="P807" s="2"/>
      <c r="Q807" s="2"/>
      <c r="R807" s="2"/>
      <c r="S807" s="2"/>
      <c r="T807" s="2"/>
      <c r="U807" s="2"/>
      <c r="V807" s="2"/>
      <c r="W807" s="2"/>
      <c r="X807" s="2"/>
      <c r="Y807" s="2"/>
      <c r="Z807" s="2"/>
      <c r="AA807" s="2"/>
      <c r="AB807" s="2"/>
      <c r="AC807" s="2"/>
      <c r="AD807" s="2"/>
      <c r="AE807" s="2"/>
    </row>
    <row r="808" spans="1:31" ht="12.75" customHeight="1">
      <c r="A808" s="2"/>
      <c r="B808" s="2"/>
      <c r="C808" s="3"/>
      <c r="D808" s="3"/>
      <c r="E808" s="3"/>
      <c r="F808" s="3"/>
      <c r="G808" s="3"/>
      <c r="H808" s="4"/>
      <c r="I808" s="4"/>
      <c r="J808" s="4"/>
      <c r="K808" s="4"/>
      <c r="L808" s="4"/>
      <c r="M808" s="2"/>
      <c r="N808" s="2"/>
      <c r="O808" s="2"/>
      <c r="P808" s="2"/>
      <c r="Q808" s="2"/>
      <c r="R808" s="2"/>
      <c r="S808" s="2"/>
      <c r="T808" s="2"/>
      <c r="U808" s="2"/>
      <c r="V808" s="2"/>
      <c r="W808" s="2"/>
      <c r="X808" s="2"/>
      <c r="Y808" s="2"/>
      <c r="Z808" s="2"/>
      <c r="AA808" s="2"/>
      <c r="AB808" s="2"/>
      <c r="AC808" s="2"/>
      <c r="AD808" s="2"/>
      <c r="AE808" s="2"/>
    </row>
    <row r="809" spans="1:31" ht="12.75" customHeight="1">
      <c r="A809" s="2"/>
      <c r="B809" s="2"/>
      <c r="C809" s="3"/>
      <c r="D809" s="3"/>
      <c r="E809" s="3"/>
      <c r="F809" s="3"/>
      <c r="G809" s="3"/>
      <c r="H809" s="4"/>
      <c r="I809" s="4"/>
      <c r="J809" s="4"/>
      <c r="K809" s="4"/>
      <c r="L809" s="4"/>
      <c r="M809" s="2"/>
      <c r="N809" s="2"/>
      <c r="O809" s="2"/>
      <c r="P809" s="2"/>
      <c r="Q809" s="2"/>
      <c r="R809" s="2"/>
      <c r="S809" s="2"/>
      <c r="T809" s="2"/>
      <c r="U809" s="2"/>
      <c r="V809" s="2"/>
      <c r="W809" s="2"/>
      <c r="X809" s="2"/>
      <c r="Y809" s="2"/>
      <c r="Z809" s="2"/>
      <c r="AA809" s="2"/>
      <c r="AB809" s="2"/>
      <c r="AC809" s="2"/>
      <c r="AD809" s="2"/>
      <c r="AE809" s="2"/>
    </row>
    <row r="810" spans="1:31" ht="12.75" customHeight="1">
      <c r="A810" s="2"/>
      <c r="B810" s="2"/>
      <c r="C810" s="3"/>
      <c r="D810" s="3"/>
      <c r="E810" s="3"/>
      <c r="F810" s="3"/>
      <c r="G810" s="3"/>
      <c r="H810" s="4"/>
      <c r="I810" s="4"/>
      <c r="J810" s="4"/>
      <c r="K810" s="4"/>
      <c r="L810" s="4"/>
      <c r="M810" s="2"/>
      <c r="N810" s="2"/>
      <c r="O810" s="2"/>
      <c r="P810" s="2"/>
      <c r="Q810" s="2"/>
      <c r="R810" s="2"/>
      <c r="S810" s="2"/>
      <c r="T810" s="2"/>
      <c r="U810" s="2"/>
      <c r="V810" s="2"/>
      <c r="W810" s="2"/>
      <c r="X810" s="2"/>
      <c r="Y810" s="2"/>
      <c r="Z810" s="2"/>
      <c r="AA810" s="2"/>
      <c r="AB810" s="2"/>
      <c r="AC810" s="2"/>
      <c r="AD810" s="2"/>
      <c r="AE810" s="2"/>
    </row>
    <row r="811" spans="1:31" ht="12.75" customHeight="1">
      <c r="A811" s="2"/>
      <c r="B811" s="2"/>
      <c r="C811" s="3"/>
      <c r="D811" s="3"/>
      <c r="E811" s="3"/>
      <c r="F811" s="3"/>
      <c r="G811" s="3"/>
      <c r="H811" s="4"/>
      <c r="I811" s="4"/>
      <c r="J811" s="4"/>
      <c r="K811" s="4"/>
      <c r="L811" s="4"/>
      <c r="M811" s="2"/>
      <c r="N811" s="2"/>
      <c r="O811" s="2"/>
      <c r="P811" s="2"/>
      <c r="Q811" s="2"/>
      <c r="R811" s="2"/>
      <c r="S811" s="2"/>
      <c r="T811" s="2"/>
      <c r="U811" s="2"/>
      <c r="V811" s="2"/>
      <c r="W811" s="2"/>
      <c r="X811" s="2"/>
      <c r="Y811" s="2"/>
      <c r="Z811" s="2"/>
      <c r="AA811" s="2"/>
      <c r="AB811" s="2"/>
      <c r="AC811" s="2"/>
      <c r="AD811" s="2"/>
      <c r="AE811" s="2"/>
    </row>
    <row r="812" spans="1:31" ht="12.75" customHeight="1">
      <c r="A812" s="2"/>
      <c r="B812" s="2"/>
      <c r="C812" s="3"/>
      <c r="D812" s="3"/>
      <c r="E812" s="3"/>
      <c r="F812" s="3"/>
      <c r="G812" s="3"/>
      <c r="H812" s="4"/>
      <c r="I812" s="4"/>
      <c r="J812" s="4"/>
      <c r="K812" s="4"/>
      <c r="L812" s="4"/>
      <c r="M812" s="2"/>
      <c r="N812" s="2"/>
      <c r="O812" s="2"/>
      <c r="P812" s="2"/>
      <c r="Q812" s="2"/>
      <c r="R812" s="2"/>
      <c r="S812" s="2"/>
      <c r="T812" s="2"/>
      <c r="U812" s="2"/>
      <c r="V812" s="2"/>
      <c r="W812" s="2"/>
      <c r="X812" s="2"/>
      <c r="Y812" s="2"/>
      <c r="Z812" s="2"/>
      <c r="AA812" s="2"/>
      <c r="AB812" s="2"/>
      <c r="AC812" s="2"/>
      <c r="AD812" s="2"/>
      <c r="AE812" s="2"/>
    </row>
    <row r="813" spans="1:31" ht="12.75" customHeight="1">
      <c r="A813" s="2"/>
      <c r="B813" s="2"/>
      <c r="C813" s="3"/>
      <c r="D813" s="3"/>
      <c r="E813" s="3"/>
      <c r="F813" s="3"/>
      <c r="G813" s="3"/>
      <c r="H813" s="4"/>
      <c r="I813" s="4"/>
      <c r="J813" s="4"/>
      <c r="K813" s="4"/>
      <c r="L813" s="4"/>
      <c r="M813" s="2"/>
      <c r="N813" s="2"/>
      <c r="O813" s="2"/>
      <c r="P813" s="2"/>
      <c r="Q813" s="2"/>
      <c r="R813" s="2"/>
      <c r="S813" s="2"/>
      <c r="T813" s="2"/>
      <c r="U813" s="2"/>
      <c r="V813" s="2"/>
      <c r="W813" s="2"/>
      <c r="X813" s="2"/>
      <c r="Y813" s="2"/>
      <c r="Z813" s="2"/>
      <c r="AA813" s="2"/>
      <c r="AB813" s="2"/>
      <c r="AC813" s="2"/>
      <c r="AD813" s="2"/>
      <c r="AE813" s="2"/>
    </row>
    <row r="814" spans="1:31" ht="12.75" customHeight="1">
      <c r="A814" s="2"/>
      <c r="B814" s="2"/>
      <c r="C814" s="3"/>
      <c r="D814" s="3"/>
      <c r="E814" s="3"/>
      <c r="F814" s="3"/>
      <c r="G814" s="3"/>
      <c r="H814" s="4"/>
      <c r="I814" s="4"/>
      <c r="J814" s="4"/>
      <c r="K814" s="4"/>
      <c r="L814" s="4"/>
      <c r="M814" s="2"/>
      <c r="N814" s="2"/>
      <c r="O814" s="2"/>
      <c r="P814" s="2"/>
      <c r="Q814" s="2"/>
      <c r="R814" s="2"/>
      <c r="S814" s="2"/>
      <c r="T814" s="2"/>
      <c r="U814" s="2"/>
      <c r="V814" s="2"/>
      <c r="W814" s="2"/>
      <c r="X814" s="2"/>
      <c r="Y814" s="2"/>
      <c r="Z814" s="2"/>
      <c r="AA814" s="2"/>
      <c r="AB814" s="2"/>
      <c r="AC814" s="2"/>
      <c r="AD814" s="2"/>
      <c r="AE814" s="2"/>
    </row>
    <row r="815" spans="1:31" ht="12.75" customHeight="1">
      <c r="A815" s="2"/>
      <c r="B815" s="2"/>
      <c r="C815" s="3"/>
      <c r="D815" s="3"/>
      <c r="E815" s="3"/>
      <c r="F815" s="3"/>
      <c r="G815" s="3"/>
      <c r="H815" s="4"/>
      <c r="I815" s="4"/>
      <c r="J815" s="4"/>
      <c r="K815" s="4"/>
      <c r="L815" s="4"/>
      <c r="M815" s="2"/>
      <c r="N815" s="2"/>
      <c r="O815" s="2"/>
      <c r="P815" s="2"/>
      <c r="Q815" s="2"/>
      <c r="R815" s="2"/>
      <c r="S815" s="2"/>
      <c r="T815" s="2"/>
      <c r="U815" s="2"/>
      <c r="V815" s="2"/>
      <c r="W815" s="2"/>
      <c r="X815" s="2"/>
      <c r="Y815" s="2"/>
      <c r="Z815" s="2"/>
      <c r="AA815" s="2"/>
      <c r="AB815" s="2"/>
      <c r="AC815" s="2"/>
      <c r="AD815" s="2"/>
      <c r="AE815" s="2"/>
    </row>
    <row r="816" spans="1:31" ht="12.75" customHeight="1">
      <c r="A816" s="2"/>
      <c r="B816" s="2"/>
      <c r="C816" s="3"/>
      <c r="D816" s="3"/>
      <c r="E816" s="3"/>
      <c r="F816" s="3"/>
      <c r="G816" s="3"/>
      <c r="H816" s="4"/>
      <c r="I816" s="4"/>
      <c r="J816" s="4"/>
      <c r="K816" s="4"/>
      <c r="L816" s="4"/>
      <c r="M816" s="2"/>
      <c r="N816" s="2"/>
      <c r="O816" s="2"/>
      <c r="P816" s="2"/>
      <c r="Q816" s="2"/>
      <c r="R816" s="2"/>
      <c r="S816" s="2"/>
      <c r="T816" s="2"/>
      <c r="U816" s="2"/>
      <c r="V816" s="2"/>
      <c r="W816" s="2"/>
      <c r="X816" s="2"/>
      <c r="Y816" s="2"/>
      <c r="Z816" s="2"/>
      <c r="AA816" s="2"/>
      <c r="AB816" s="2"/>
      <c r="AC816" s="2"/>
      <c r="AD816" s="2"/>
      <c r="AE816" s="2"/>
    </row>
    <row r="817" spans="1:31" ht="12.75" customHeight="1">
      <c r="A817" s="2"/>
      <c r="B817" s="2"/>
      <c r="C817" s="3"/>
      <c r="D817" s="3"/>
      <c r="E817" s="3"/>
      <c r="F817" s="3"/>
      <c r="G817" s="3"/>
      <c r="H817" s="4"/>
      <c r="I817" s="4"/>
      <c r="J817" s="4"/>
      <c r="K817" s="4"/>
      <c r="L817" s="4"/>
      <c r="M817" s="2"/>
      <c r="N817" s="2"/>
      <c r="O817" s="2"/>
      <c r="P817" s="2"/>
      <c r="Q817" s="2"/>
      <c r="R817" s="2"/>
      <c r="S817" s="2"/>
      <c r="T817" s="2"/>
      <c r="U817" s="2"/>
      <c r="V817" s="2"/>
      <c r="W817" s="2"/>
      <c r="X817" s="2"/>
      <c r="Y817" s="2"/>
      <c r="Z817" s="2"/>
      <c r="AA817" s="2"/>
      <c r="AB817" s="2"/>
      <c r="AC817" s="2"/>
      <c r="AD817" s="2"/>
      <c r="AE817" s="2"/>
    </row>
    <row r="818" spans="1:31" ht="12.75" customHeight="1">
      <c r="A818" s="2"/>
      <c r="B818" s="2"/>
      <c r="C818" s="3"/>
      <c r="D818" s="3"/>
      <c r="E818" s="3"/>
      <c r="F818" s="3"/>
      <c r="G818" s="3"/>
      <c r="H818" s="4"/>
      <c r="I818" s="4"/>
      <c r="J818" s="4"/>
      <c r="K818" s="4"/>
      <c r="L818" s="4"/>
      <c r="M818" s="2"/>
      <c r="N818" s="2"/>
      <c r="O818" s="2"/>
      <c r="P818" s="2"/>
      <c r="Q818" s="2"/>
      <c r="R818" s="2"/>
      <c r="S818" s="2"/>
      <c r="T818" s="2"/>
      <c r="U818" s="2"/>
      <c r="V818" s="2"/>
      <c r="W818" s="2"/>
      <c r="X818" s="2"/>
      <c r="Y818" s="2"/>
      <c r="Z818" s="2"/>
      <c r="AA818" s="2"/>
      <c r="AB818" s="2"/>
      <c r="AC818" s="2"/>
      <c r="AD818" s="2"/>
      <c r="AE818" s="2"/>
    </row>
    <row r="819" spans="1:31" ht="12.75" customHeight="1">
      <c r="A819" s="2"/>
      <c r="B819" s="2"/>
      <c r="C819" s="3"/>
      <c r="D819" s="3"/>
      <c r="E819" s="3"/>
      <c r="F819" s="3"/>
      <c r="G819" s="3"/>
      <c r="H819" s="4"/>
      <c r="I819" s="4"/>
      <c r="J819" s="4"/>
      <c r="K819" s="4"/>
      <c r="L819" s="4"/>
      <c r="M819" s="2"/>
      <c r="N819" s="2"/>
      <c r="O819" s="2"/>
      <c r="P819" s="2"/>
      <c r="Q819" s="2"/>
      <c r="R819" s="2"/>
      <c r="S819" s="2"/>
      <c r="T819" s="2"/>
      <c r="U819" s="2"/>
      <c r="V819" s="2"/>
      <c r="W819" s="2"/>
      <c r="X819" s="2"/>
      <c r="Y819" s="2"/>
      <c r="Z819" s="2"/>
      <c r="AA819" s="2"/>
      <c r="AB819" s="2"/>
      <c r="AC819" s="2"/>
      <c r="AD819" s="2"/>
      <c r="AE819" s="2"/>
    </row>
    <row r="820" spans="1:31" ht="12.75" customHeight="1">
      <c r="A820" s="2"/>
      <c r="B820" s="2"/>
      <c r="C820" s="3"/>
      <c r="D820" s="3"/>
      <c r="E820" s="3"/>
      <c r="F820" s="3"/>
      <c r="G820" s="3"/>
      <c r="H820" s="4"/>
      <c r="I820" s="4"/>
      <c r="J820" s="4"/>
      <c r="K820" s="4"/>
      <c r="L820" s="4"/>
      <c r="M820" s="2"/>
      <c r="N820" s="2"/>
      <c r="O820" s="2"/>
      <c r="P820" s="2"/>
      <c r="Q820" s="2"/>
      <c r="R820" s="2"/>
      <c r="S820" s="2"/>
      <c r="T820" s="2"/>
      <c r="U820" s="2"/>
      <c r="V820" s="2"/>
      <c r="W820" s="2"/>
      <c r="X820" s="2"/>
      <c r="Y820" s="2"/>
      <c r="Z820" s="2"/>
      <c r="AA820" s="2"/>
      <c r="AB820" s="2"/>
      <c r="AC820" s="2"/>
      <c r="AD820" s="2"/>
      <c r="AE820" s="2"/>
    </row>
    <row r="821" spans="1:31" ht="12.75" customHeight="1">
      <c r="A821" s="2"/>
      <c r="B821" s="2"/>
      <c r="C821" s="3"/>
      <c r="D821" s="3"/>
      <c r="E821" s="3"/>
      <c r="F821" s="3"/>
      <c r="G821" s="3"/>
      <c r="H821" s="4"/>
      <c r="I821" s="4"/>
      <c r="J821" s="4"/>
      <c r="K821" s="4"/>
      <c r="L821" s="4"/>
      <c r="M821" s="2"/>
      <c r="N821" s="2"/>
      <c r="O821" s="2"/>
      <c r="P821" s="2"/>
      <c r="Q821" s="2"/>
      <c r="R821" s="2"/>
      <c r="S821" s="2"/>
      <c r="T821" s="2"/>
      <c r="U821" s="2"/>
      <c r="V821" s="2"/>
      <c r="W821" s="2"/>
      <c r="X821" s="2"/>
      <c r="Y821" s="2"/>
      <c r="Z821" s="2"/>
      <c r="AA821" s="2"/>
      <c r="AB821" s="2"/>
      <c r="AC821" s="2"/>
      <c r="AD821" s="2"/>
      <c r="AE821" s="2"/>
    </row>
    <row r="822" spans="1:31" ht="12.75" customHeight="1">
      <c r="A822" s="2"/>
      <c r="B822" s="2"/>
      <c r="C822" s="3"/>
      <c r="D822" s="3"/>
      <c r="E822" s="3"/>
      <c r="F822" s="3"/>
      <c r="G822" s="3"/>
      <c r="H822" s="4"/>
      <c r="I822" s="4"/>
      <c r="J822" s="4"/>
      <c r="K822" s="4"/>
      <c r="L822" s="4"/>
      <c r="M822" s="2"/>
      <c r="N822" s="2"/>
      <c r="O822" s="2"/>
      <c r="P822" s="2"/>
      <c r="Q822" s="2"/>
      <c r="R822" s="2"/>
      <c r="S822" s="2"/>
      <c r="T822" s="2"/>
      <c r="U822" s="2"/>
      <c r="V822" s="2"/>
      <c r="W822" s="2"/>
      <c r="X822" s="2"/>
      <c r="Y822" s="2"/>
      <c r="Z822" s="2"/>
      <c r="AA822" s="2"/>
      <c r="AB822" s="2"/>
      <c r="AC822" s="2"/>
      <c r="AD822" s="2"/>
      <c r="AE822" s="2"/>
    </row>
    <row r="823" spans="1:31" ht="12.75" customHeight="1">
      <c r="A823" s="2"/>
      <c r="B823" s="2"/>
      <c r="C823" s="3"/>
      <c r="D823" s="3"/>
      <c r="E823" s="3"/>
      <c r="F823" s="3"/>
      <c r="G823" s="3"/>
      <c r="H823" s="4"/>
      <c r="I823" s="4"/>
      <c r="J823" s="4"/>
      <c r="K823" s="4"/>
      <c r="L823" s="4"/>
      <c r="M823" s="2"/>
      <c r="N823" s="2"/>
      <c r="O823" s="2"/>
      <c r="P823" s="2"/>
      <c r="Q823" s="2"/>
      <c r="R823" s="2"/>
      <c r="S823" s="2"/>
      <c r="T823" s="2"/>
      <c r="U823" s="2"/>
      <c r="V823" s="2"/>
      <c r="W823" s="2"/>
      <c r="X823" s="2"/>
      <c r="Y823" s="2"/>
      <c r="Z823" s="2"/>
      <c r="AA823" s="2"/>
      <c r="AB823" s="2"/>
      <c r="AC823" s="2"/>
      <c r="AD823" s="2"/>
      <c r="AE823" s="2"/>
    </row>
    <row r="824" spans="1:31" ht="12.75" customHeight="1">
      <c r="A824" s="2"/>
      <c r="B824" s="2"/>
      <c r="C824" s="3"/>
      <c r="D824" s="3"/>
      <c r="E824" s="3"/>
      <c r="F824" s="3"/>
      <c r="G824" s="3"/>
      <c r="H824" s="4"/>
      <c r="I824" s="4"/>
      <c r="J824" s="4"/>
      <c r="K824" s="4"/>
      <c r="L824" s="4"/>
      <c r="M824" s="2"/>
      <c r="N824" s="2"/>
      <c r="O824" s="2"/>
      <c r="P824" s="2"/>
      <c r="Q824" s="2"/>
      <c r="R824" s="2"/>
      <c r="S824" s="2"/>
      <c r="T824" s="2"/>
      <c r="U824" s="2"/>
      <c r="V824" s="2"/>
      <c r="W824" s="2"/>
      <c r="X824" s="2"/>
      <c r="Y824" s="2"/>
      <c r="Z824" s="2"/>
      <c r="AA824" s="2"/>
      <c r="AB824" s="2"/>
      <c r="AC824" s="2"/>
      <c r="AD824" s="2"/>
      <c r="AE824" s="2"/>
    </row>
    <row r="825" spans="1:31" ht="12.75" customHeight="1">
      <c r="A825" s="2"/>
      <c r="B825" s="2"/>
      <c r="C825" s="3"/>
      <c r="D825" s="3"/>
      <c r="E825" s="3"/>
      <c r="F825" s="3"/>
      <c r="G825" s="3"/>
      <c r="H825" s="4"/>
      <c r="I825" s="4"/>
      <c r="J825" s="4"/>
      <c r="K825" s="4"/>
      <c r="L825" s="4"/>
      <c r="M825" s="2"/>
      <c r="N825" s="2"/>
      <c r="O825" s="2"/>
      <c r="P825" s="2"/>
      <c r="Q825" s="2"/>
      <c r="R825" s="2"/>
      <c r="S825" s="2"/>
      <c r="T825" s="2"/>
      <c r="U825" s="2"/>
      <c r="V825" s="2"/>
      <c r="W825" s="2"/>
      <c r="X825" s="2"/>
      <c r="Y825" s="2"/>
      <c r="Z825" s="2"/>
      <c r="AA825" s="2"/>
      <c r="AB825" s="2"/>
      <c r="AC825" s="2"/>
      <c r="AD825" s="2"/>
      <c r="AE825" s="2"/>
    </row>
    <row r="826" spans="1:31" ht="12.75" customHeight="1">
      <c r="A826" s="2"/>
      <c r="B826" s="2"/>
      <c r="C826" s="3"/>
      <c r="D826" s="3"/>
      <c r="E826" s="3"/>
      <c r="F826" s="3"/>
      <c r="G826" s="3"/>
      <c r="H826" s="4"/>
      <c r="I826" s="4"/>
      <c r="J826" s="4"/>
      <c r="K826" s="4"/>
      <c r="L826" s="4"/>
      <c r="M826" s="2"/>
      <c r="N826" s="2"/>
      <c r="O826" s="2"/>
      <c r="P826" s="2"/>
      <c r="Q826" s="2"/>
      <c r="R826" s="2"/>
      <c r="S826" s="2"/>
      <c r="T826" s="2"/>
      <c r="U826" s="2"/>
      <c r="V826" s="2"/>
      <c r="W826" s="2"/>
      <c r="X826" s="2"/>
      <c r="Y826" s="2"/>
      <c r="Z826" s="2"/>
      <c r="AA826" s="2"/>
      <c r="AB826" s="2"/>
      <c r="AC826" s="2"/>
      <c r="AD826" s="2"/>
      <c r="AE826" s="2"/>
    </row>
    <row r="827" spans="1:31" ht="12.75" customHeight="1">
      <c r="A827" s="2"/>
      <c r="B827" s="2"/>
      <c r="C827" s="3"/>
      <c r="D827" s="3"/>
      <c r="E827" s="3"/>
      <c r="F827" s="3"/>
      <c r="G827" s="3"/>
      <c r="H827" s="4"/>
      <c r="I827" s="4"/>
      <c r="J827" s="4"/>
      <c r="K827" s="4"/>
      <c r="L827" s="4"/>
      <c r="M827" s="2"/>
      <c r="N827" s="2"/>
      <c r="O827" s="2"/>
      <c r="P827" s="2"/>
      <c r="Q827" s="2"/>
      <c r="R827" s="2"/>
      <c r="S827" s="2"/>
      <c r="T827" s="2"/>
      <c r="U827" s="2"/>
      <c r="V827" s="2"/>
      <c r="W827" s="2"/>
      <c r="X827" s="2"/>
      <c r="Y827" s="2"/>
      <c r="Z827" s="2"/>
      <c r="AA827" s="2"/>
      <c r="AB827" s="2"/>
      <c r="AC827" s="2"/>
      <c r="AD827" s="2"/>
      <c r="AE827" s="2"/>
    </row>
    <row r="828" spans="1:31" ht="12.75" customHeight="1">
      <c r="A828" s="2"/>
      <c r="B828" s="2"/>
      <c r="C828" s="3"/>
      <c r="D828" s="3"/>
      <c r="E828" s="3"/>
      <c r="F828" s="3"/>
      <c r="G828" s="3"/>
      <c r="H828" s="4"/>
      <c r="I828" s="4"/>
      <c r="J828" s="4"/>
      <c r="K828" s="4"/>
      <c r="L828" s="4"/>
      <c r="M828" s="2"/>
      <c r="N828" s="2"/>
      <c r="O828" s="2"/>
      <c r="P828" s="2"/>
      <c r="Q828" s="2"/>
      <c r="R828" s="2"/>
      <c r="S828" s="2"/>
      <c r="T828" s="2"/>
      <c r="U828" s="2"/>
      <c r="V828" s="2"/>
      <c r="W828" s="2"/>
      <c r="X828" s="2"/>
      <c r="Y828" s="2"/>
      <c r="Z828" s="2"/>
      <c r="AA828" s="2"/>
      <c r="AB828" s="2"/>
      <c r="AC828" s="2"/>
      <c r="AD828" s="2"/>
      <c r="AE828" s="2"/>
    </row>
    <row r="829" spans="1:31" ht="12.75" customHeight="1">
      <c r="A829" s="2"/>
      <c r="B829" s="2"/>
      <c r="C829" s="3"/>
      <c r="D829" s="3"/>
      <c r="E829" s="3"/>
      <c r="F829" s="3"/>
      <c r="G829" s="3"/>
      <c r="H829" s="4"/>
      <c r="I829" s="4"/>
      <c r="J829" s="4"/>
      <c r="K829" s="4"/>
      <c r="L829" s="4"/>
      <c r="M829" s="2"/>
      <c r="N829" s="2"/>
      <c r="O829" s="2"/>
      <c r="P829" s="2"/>
      <c r="Q829" s="2"/>
      <c r="R829" s="2"/>
      <c r="S829" s="2"/>
      <c r="T829" s="2"/>
      <c r="U829" s="2"/>
      <c r="V829" s="2"/>
      <c r="W829" s="2"/>
      <c r="X829" s="2"/>
      <c r="Y829" s="2"/>
      <c r="Z829" s="2"/>
      <c r="AA829" s="2"/>
      <c r="AB829" s="2"/>
      <c r="AC829" s="2"/>
      <c r="AD829" s="2"/>
      <c r="AE829" s="2"/>
    </row>
    <row r="830" spans="1:31" ht="12.75" customHeight="1">
      <c r="A830" s="2"/>
      <c r="B830" s="2"/>
      <c r="C830" s="3"/>
      <c r="D830" s="3"/>
      <c r="E830" s="3"/>
      <c r="F830" s="3"/>
      <c r="G830" s="3"/>
      <c r="H830" s="4"/>
      <c r="I830" s="4"/>
      <c r="J830" s="4"/>
      <c r="K830" s="4"/>
      <c r="L830" s="4"/>
      <c r="M830" s="2"/>
      <c r="N830" s="2"/>
      <c r="O830" s="2"/>
      <c r="P830" s="2"/>
      <c r="Q830" s="2"/>
      <c r="R830" s="2"/>
      <c r="S830" s="2"/>
      <c r="T830" s="2"/>
      <c r="U830" s="2"/>
      <c r="V830" s="2"/>
      <c r="W830" s="2"/>
      <c r="X830" s="2"/>
      <c r="Y830" s="2"/>
      <c r="Z830" s="2"/>
      <c r="AA830" s="2"/>
      <c r="AB830" s="2"/>
      <c r="AC830" s="2"/>
      <c r="AD830" s="2"/>
      <c r="AE830" s="2"/>
    </row>
    <row r="831" spans="1:31" ht="12.75" customHeight="1">
      <c r="A831" s="2"/>
      <c r="B831" s="2"/>
      <c r="C831" s="3"/>
      <c r="D831" s="3"/>
      <c r="E831" s="3"/>
      <c r="F831" s="3"/>
      <c r="G831" s="3"/>
      <c r="H831" s="4"/>
      <c r="I831" s="4"/>
      <c r="J831" s="4"/>
      <c r="K831" s="4"/>
      <c r="L831" s="4"/>
      <c r="M831" s="2"/>
      <c r="N831" s="2"/>
      <c r="O831" s="2"/>
      <c r="P831" s="2"/>
      <c r="Q831" s="2"/>
      <c r="R831" s="2"/>
      <c r="S831" s="2"/>
      <c r="T831" s="2"/>
      <c r="U831" s="2"/>
      <c r="V831" s="2"/>
      <c r="W831" s="2"/>
      <c r="X831" s="2"/>
      <c r="Y831" s="2"/>
      <c r="Z831" s="2"/>
      <c r="AA831" s="2"/>
      <c r="AB831" s="2"/>
      <c r="AC831" s="2"/>
      <c r="AD831" s="2"/>
      <c r="AE831" s="2"/>
    </row>
    <row r="832" spans="1:31" ht="12.75" customHeight="1">
      <c r="A832" s="2"/>
      <c r="B832" s="2"/>
      <c r="C832" s="3"/>
      <c r="D832" s="3"/>
      <c r="E832" s="3"/>
      <c r="F832" s="3"/>
      <c r="G832" s="3"/>
      <c r="H832" s="4"/>
      <c r="I832" s="4"/>
      <c r="J832" s="4"/>
      <c r="K832" s="4"/>
      <c r="L832" s="4"/>
      <c r="M832" s="2"/>
      <c r="N832" s="2"/>
      <c r="O832" s="2"/>
      <c r="P832" s="2"/>
      <c r="Q832" s="2"/>
      <c r="R832" s="2"/>
      <c r="S832" s="2"/>
      <c r="T832" s="2"/>
      <c r="U832" s="2"/>
      <c r="V832" s="2"/>
      <c r="W832" s="2"/>
      <c r="X832" s="2"/>
      <c r="Y832" s="2"/>
      <c r="Z832" s="2"/>
      <c r="AA832" s="2"/>
      <c r="AB832" s="2"/>
      <c r="AC832" s="2"/>
      <c r="AD832" s="2"/>
      <c r="AE832" s="2"/>
    </row>
    <row r="833" spans="1:31" ht="12.75" customHeight="1">
      <c r="A833" s="2"/>
      <c r="B833" s="2"/>
      <c r="C833" s="3"/>
      <c r="D833" s="3"/>
      <c r="E833" s="3"/>
      <c r="F833" s="3"/>
      <c r="G833" s="3"/>
      <c r="H833" s="4"/>
      <c r="I833" s="4"/>
      <c r="J833" s="4"/>
      <c r="K833" s="4"/>
      <c r="L833" s="4"/>
      <c r="M833" s="2"/>
      <c r="N833" s="2"/>
      <c r="O833" s="2"/>
      <c r="P833" s="2"/>
      <c r="Q833" s="2"/>
      <c r="R833" s="2"/>
      <c r="S833" s="2"/>
      <c r="T833" s="2"/>
      <c r="U833" s="2"/>
      <c r="V833" s="2"/>
      <c r="W833" s="2"/>
      <c r="X833" s="2"/>
      <c r="Y833" s="2"/>
      <c r="Z833" s="2"/>
      <c r="AA833" s="2"/>
      <c r="AB833" s="2"/>
      <c r="AC833" s="2"/>
      <c r="AD833" s="2"/>
      <c r="AE833" s="2"/>
    </row>
    <row r="834" spans="1:31" ht="12.75" customHeight="1">
      <c r="A834" s="2"/>
      <c r="B834" s="2"/>
      <c r="C834" s="3"/>
      <c r="D834" s="3"/>
      <c r="E834" s="3"/>
      <c r="F834" s="3"/>
      <c r="G834" s="3"/>
      <c r="H834" s="4"/>
      <c r="I834" s="4"/>
      <c r="J834" s="4"/>
      <c r="K834" s="4"/>
      <c r="L834" s="4"/>
      <c r="M834" s="2"/>
      <c r="N834" s="2"/>
      <c r="O834" s="2"/>
      <c r="P834" s="2"/>
      <c r="Q834" s="2"/>
      <c r="R834" s="2"/>
      <c r="S834" s="2"/>
      <c r="T834" s="2"/>
      <c r="U834" s="2"/>
      <c r="V834" s="2"/>
      <c r="W834" s="2"/>
      <c r="X834" s="2"/>
      <c r="Y834" s="2"/>
      <c r="Z834" s="2"/>
      <c r="AA834" s="2"/>
      <c r="AB834" s="2"/>
      <c r="AC834" s="2"/>
      <c r="AD834" s="2"/>
      <c r="AE834" s="2"/>
    </row>
    <row r="835" spans="1:31" ht="12.75" customHeight="1">
      <c r="A835" s="2"/>
      <c r="B835" s="2"/>
      <c r="C835" s="3"/>
      <c r="D835" s="3"/>
      <c r="E835" s="3"/>
      <c r="F835" s="3"/>
      <c r="G835" s="3"/>
      <c r="H835" s="4"/>
      <c r="I835" s="4"/>
      <c r="J835" s="4"/>
      <c r="K835" s="4"/>
      <c r="L835" s="4"/>
      <c r="M835" s="2"/>
      <c r="N835" s="2"/>
      <c r="O835" s="2"/>
      <c r="P835" s="2"/>
      <c r="Q835" s="2"/>
      <c r="R835" s="2"/>
      <c r="S835" s="2"/>
      <c r="T835" s="2"/>
      <c r="U835" s="2"/>
      <c r="V835" s="2"/>
      <c r="W835" s="2"/>
      <c r="X835" s="2"/>
      <c r="Y835" s="2"/>
      <c r="Z835" s="2"/>
      <c r="AA835" s="2"/>
      <c r="AB835" s="2"/>
      <c r="AC835" s="2"/>
      <c r="AD835" s="2"/>
      <c r="AE835" s="2"/>
    </row>
    <row r="836" spans="1:31" ht="12.75" customHeight="1">
      <c r="A836" s="2"/>
      <c r="B836" s="2"/>
      <c r="C836" s="3"/>
      <c r="D836" s="3"/>
      <c r="E836" s="3"/>
      <c r="F836" s="3"/>
      <c r="G836" s="3"/>
      <c r="H836" s="4"/>
      <c r="I836" s="4"/>
      <c r="J836" s="4"/>
      <c r="K836" s="4"/>
      <c r="L836" s="4"/>
      <c r="M836" s="2"/>
      <c r="N836" s="2"/>
      <c r="O836" s="2"/>
      <c r="P836" s="2"/>
      <c r="Q836" s="2"/>
      <c r="R836" s="2"/>
      <c r="S836" s="2"/>
      <c r="T836" s="2"/>
      <c r="U836" s="2"/>
      <c r="V836" s="2"/>
      <c r="W836" s="2"/>
      <c r="X836" s="2"/>
      <c r="Y836" s="2"/>
      <c r="Z836" s="2"/>
      <c r="AA836" s="2"/>
      <c r="AB836" s="2"/>
      <c r="AC836" s="2"/>
      <c r="AD836" s="2"/>
      <c r="AE836" s="2"/>
    </row>
    <row r="837" spans="1:31" ht="12.75" customHeight="1">
      <c r="A837" s="2"/>
      <c r="B837" s="2"/>
      <c r="C837" s="3"/>
      <c r="D837" s="3"/>
      <c r="E837" s="3"/>
      <c r="F837" s="3"/>
      <c r="G837" s="3"/>
      <c r="H837" s="4"/>
      <c r="I837" s="4"/>
      <c r="J837" s="4"/>
      <c r="K837" s="4"/>
      <c r="L837" s="4"/>
      <c r="M837" s="2"/>
      <c r="N837" s="2"/>
      <c r="O837" s="2"/>
      <c r="P837" s="2"/>
      <c r="Q837" s="2"/>
      <c r="R837" s="2"/>
      <c r="S837" s="2"/>
      <c r="T837" s="2"/>
      <c r="U837" s="2"/>
      <c r="V837" s="2"/>
      <c r="W837" s="2"/>
      <c r="X837" s="2"/>
      <c r="Y837" s="2"/>
      <c r="Z837" s="2"/>
      <c r="AA837" s="2"/>
      <c r="AB837" s="2"/>
      <c r="AC837" s="2"/>
      <c r="AD837" s="2"/>
      <c r="AE837" s="2"/>
    </row>
    <row r="838" spans="1:31" ht="12.75" customHeight="1">
      <c r="A838" s="2"/>
      <c r="B838" s="2"/>
      <c r="C838" s="3"/>
      <c r="D838" s="3"/>
      <c r="E838" s="3"/>
      <c r="F838" s="3"/>
      <c r="G838" s="3"/>
      <c r="H838" s="4"/>
      <c r="I838" s="4"/>
      <c r="J838" s="4"/>
      <c r="K838" s="4"/>
      <c r="L838" s="4"/>
      <c r="M838" s="2"/>
      <c r="N838" s="2"/>
      <c r="O838" s="2"/>
      <c r="P838" s="2"/>
      <c r="Q838" s="2"/>
      <c r="R838" s="2"/>
      <c r="S838" s="2"/>
      <c r="T838" s="2"/>
      <c r="U838" s="2"/>
      <c r="V838" s="2"/>
      <c r="W838" s="2"/>
      <c r="X838" s="2"/>
      <c r="Y838" s="2"/>
      <c r="Z838" s="2"/>
      <c r="AA838" s="2"/>
      <c r="AB838" s="2"/>
      <c r="AC838" s="2"/>
      <c r="AD838" s="2"/>
      <c r="AE838" s="2"/>
    </row>
    <row r="839" spans="1:31" ht="12.75" customHeight="1">
      <c r="A839" s="2"/>
      <c r="B839" s="2"/>
      <c r="C839" s="3"/>
      <c r="D839" s="3"/>
      <c r="E839" s="3"/>
      <c r="F839" s="3"/>
      <c r="G839" s="3"/>
      <c r="H839" s="4"/>
      <c r="I839" s="4"/>
      <c r="J839" s="4"/>
      <c r="K839" s="4"/>
      <c r="L839" s="4"/>
      <c r="M839" s="2"/>
      <c r="N839" s="2"/>
      <c r="O839" s="2"/>
      <c r="P839" s="2"/>
      <c r="Q839" s="2"/>
      <c r="R839" s="2"/>
      <c r="S839" s="2"/>
      <c r="T839" s="2"/>
      <c r="U839" s="2"/>
      <c r="V839" s="2"/>
      <c r="W839" s="2"/>
      <c r="X839" s="2"/>
      <c r="Y839" s="2"/>
      <c r="Z839" s="2"/>
      <c r="AA839" s="2"/>
      <c r="AB839" s="2"/>
      <c r="AC839" s="2"/>
      <c r="AD839" s="2"/>
      <c r="AE839" s="2"/>
    </row>
    <row r="840" spans="1:31" ht="12.75" customHeight="1">
      <c r="A840" s="2"/>
      <c r="B840" s="2"/>
      <c r="C840" s="3"/>
      <c r="D840" s="3"/>
      <c r="E840" s="3"/>
      <c r="F840" s="3"/>
      <c r="G840" s="3"/>
      <c r="H840" s="4"/>
      <c r="I840" s="4"/>
      <c r="J840" s="4"/>
      <c r="K840" s="4"/>
      <c r="L840" s="4"/>
      <c r="M840" s="2"/>
      <c r="N840" s="2"/>
      <c r="O840" s="2"/>
      <c r="P840" s="2"/>
      <c r="Q840" s="2"/>
      <c r="R840" s="2"/>
      <c r="S840" s="2"/>
      <c r="T840" s="2"/>
      <c r="U840" s="2"/>
      <c r="V840" s="2"/>
      <c r="W840" s="2"/>
      <c r="X840" s="2"/>
      <c r="Y840" s="2"/>
      <c r="Z840" s="2"/>
      <c r="AA840" s="2"/>
      <c r="AB840" s="2"/>
      <c r="AC840" s="2"/>
      <c r="AD840" s="2"/>
      <c r="AE840" s="2"/>
    </row>
    <row r="841" spans="1:31" ht="12.75" customHeight="1">
      <c r="A841" s="2"/>
      <c r="B841" s="2"/>
      <c r="C841" s="3"/>
      <c r="D841" s="3"/>
      <c r="E841" s="3"/>
      <c r="F841" s="3"/>
      <c r="G841" s="3"/>
      <c r="H841" s="4"/>
      <c r="I841" s="4"/>
      <c r="J841" s="4"/>
      <c r="K841" s="4"/>
      <c r="L841" s="4"/>
      <c r="M841" s="2"/>
      <c r="N841" s="2"/>
      <c r="O841" s="2"/>
      <c r="P841" s="2"/>
      <c r="Q841" s="2"/>
      <c r="R841" s="2"/>
      <c r="S841" s="2"/>
      <c r="T841" s="2"/>
      <c r="U841" s="2"/>
      <c r="V841" s="2"/>
      <c r="W841" s="2"/>
      <c r="X841" s="2"/>
      <c r="Y841" s="2"/>
      <c r="Z841" s="2"/>
      <c r="AA841" s="2"/>
      <c r="AB841" s="2"/>
      <c r="AC841" s="2"/>
      <c r="AD841" s="2"/>
      <c r="AE841" s="2"/>
    </row>
    <row r="842" spans="1:31" ht="12.75" customHeight="1">
      <c r="A842" s="2"/>
      <c r="B842" s="2"/>
      <c r="C842" s="3"/>
      <c r="D842" s="3"/>
      <c r="E842" s="3"/>
      <c r="F842" s="3"/>
      <c r="G842" s="3"/>
      <c r="H842" s="4"/>
      <c r="I842" s="4"/>
      <c r="J842" s="4"/>
      <c r="K842" s="4"/>
      <c r="L842" s="4"/>
      <c r="M842" s="2"/>
      <c r="N842" s="2"/>
      <c r="O842" s="2"/>
      <c r="P842" s="2"/>
      <c r="Q842" s="2"/>
      <c r="R842" s="2"/>
      <c r="S842" s="2"/>
      <c r="T842" s="2"/>
      <c r="U842" s="2"/>
      <c r="V842" s="2"/>
      <c r="W842" s="2"/>
      <c r="X842" s="2"/>
      <c r="Y842" s="2"/>
      <c r="Z842" s="2"/>
      <c r="AA842" s="2"/>
      <c r="AB842" s="2"/>
      <c r="AC842" s="2"/>
      <c r="AD842" s="2"/>
      <c r="AE842" s="2"/>
    </row>
    <row r="843" spans="1:31" ht="12.75" customHeight="1">
      <c r="A843" s="2"/>
      <c r="B843" s="2"/>
      <c r="C843" s="3"/>
      <c r="D843" s="3"/>
      <c r="E843" s="3"/>
      <c r="F843" s="3"/>
      <c r="G843" s="3"/>
      <c r="H843" s="4"/>
      <c r="I843" s="4"/>
      <c r="J843" s="4"/>
      <c r="K843" s="4"/>
      <c r="L843" s="4"/>
      <c r="M843" s="2"/>
      <c r="N843" s="2"/>
      <c r="O843" s="2"/>
      <c r="P843" s="2"/>
      <c r="Q843" s="2"/>
      <c r="R843" s="2"/>
      <c r="S843" s="2"/>
      <c r="T843" s="2"/>
      <c r="U843" s="2"/>
      <c r="V843" s="2"/>
      <c r="W843" s="2"/>
      <c r="X843" s="2"/>
      <c r="Y843" s="2"/>
      <c r="Z843" s="2"/>
      <c r="AA843" s="2"/>
      <c r="AB843" s="2"/>
      <c r="AC843" s="2"/>
      <c r="AD843" s="2"/>
      <c r="AE843" s="2"/>
    </row>
    <row r="844" spans="1:31" ht="12.75" customHeight="1">
      <c r="A844" s="2"/>
      <c r="B844" s="2"/>
      <c r="C844" s="3"/>
      <c r="D844" s="3"/>
      <c r="E844" s="3"/>
      <c r="F844" s="3"/>
      <c r="G844" s="3"/>
      <c r="H844" s="4"/>
      <c r="I844" s="4"/>
      <c r="J844" s="4"/>
      <c r="K844" s="4"/>
      <c r="L844" s="4"/>
      <c r="M844" s="2"/>
      <c r="N844" s="2"/>
      <c r="O844" s="2"/>
      <c r="P844" s="2"/>
      <c r="Q844" s="2"/>
      <c r="R844" s="2"/>
      <c r="S844" s="2"/>
      <c r="T844" s="2"/>
      <c r="U844" s="2"/>
      <c r="V844" s="2"/>
      <c r="W844" s="2"/>
      <c r="X844" s="2"/>
      <c r="Y844" s="2"/>
      <c r="Z844" s="2"/>
      <c r="AA844" s="2"/>
      <c r="AB844" s="2"/>
      <c r="AC844" s="2"/>
      <c r="AD844" s="2"/>
      <c r="AE844" s="2"/>
    </row>
    <row r="845" spans="1:31" ht="12.75" customHeight="1">
      <c r="A845" s="2"/>
      <c r="B845" s="2"/>
      <c r="C845" s="3"/>
      <c r="D845" s="3"/>
      <c r="E845" s="3"/>
      <c r="F845" s="3"/>
      <c r="G845" s="3"/>
      <c r="H845" s="4"/>
      <c r="I845" s="4"/>
      <c r="J845" s="4"/>
      <c r="K845" s="4"/>
      <c r="L845" s="4"/>
      <c r="M845" s="2"/>
      <c r="N845" s="2"/>
      <c r="O845" s="2"/>
      <c r="P845" s="2"/>
      <c r="Q845" s="2"/>
      <c r="R845" s="2"/>
      <c r="S845" s="2"/>
      <c r="T845" s="2"/>
      <c r="U845" s="2"/>
      <c r="V845" s="2"/>
      <c r="W845" s="2"/>
      <c r="X845" s="2"/>
      <c r="Y845" s="2"/>
      <c r="Z845" s="2"/>
      <c r="AA845" s="2"/>
      <c r="AB845" s="2"/>
      <c r="AC845" s="2"/>
      <c r="AD845" s="2"/>
      <c r="AE845" s="2"/>
    </row>
    <row r="846" spans="1:31" ht="12.75" customHeight="1">
      <c r="A846" s="2"/>
      <c r="B846" s="2"/>
      <c r="C846" s="3"/>
      <c r="D846" s="3"/>
      <c r="E846" s="3"/>
      <c r="F846" s="3"/>
      <c r="G846" s="3"/>
      <c r="H846" s="4"/>
      <c r="I846" s="4"/>
      <c r="J846" s="4"/>
      <c r="K846" s="4"/>
      <c r="L846" s="4"/>
      <c r="M846" s="2"/>
      <c r="N846" s="2"/>
      <c r="O846" s="2"/>
      <c r="P846" s="2"/>
      <c r="Q846" s="2"/>
      <c r="R846" s="2"/>
      <c r="S846" s="2"/>
      <c r="T846" s="2"/>
      <c r="U846" s="2"/>
      <c r="V846" s="2"/>
      <c r="W846" s="2"/>
      <c r="X846" s="2"/>
      <c r="Y846" s="2"/>
      <c r="Z846" s="2"/>
      <c r="AA846" s="2"/>
      <c r="AB846" s="2"/>
      <c r="AC846" s="2"/>
      <c r="AD846" s="2"/>
      <c r="AE846" s="2"/>
    </row>
    <row r="847" spans="1:31" ht="12.75" customHeight="1">
      <c r="A847" s="2"/>
      <c r="B847" s="2"/>
      <c r="C847" s="3"/>
      <c r="D847" s="3"/>
      <c r="E847" s="3"/>
      <c r="F847" s="3"/>
      <c r="G847" s="3"/>
      <c r="H847" s="4"/>
      <c r="I847" s="4"/>
      <c r="J847" s="4"/>
      <c r="K847" s="4"/>
      <c r="L847" s="4"/>
      <c r="M847" s="2"/>
      <c r="N847" s="2"/>
      <c r="O847" s="2"/>
      <c r="P847" s="2"/>
      <c r="Q847" s="2"/>
      <c r="R847" s="2"/>
      <c r="S847" s="2"/>
      <c r="T847" s="2"/>
      <c r="U847" s="2"/>
      <c r="V847" s="2"/>
      <c r="W847" s="2"/>
      <c r="X847" s="2"/>
      <c r="Y847" s="2"/>
      <c r="Z847" s="2"/>
      <c r="AA847" s="2"/>
      <c r="AB847" s="2"/>
      <c r="AC847" s="2"/>
      <c r="AD847" s="2"/>
      <c r="AE847" s="2"/>
    </row>
    <row r="848" spans="1:31" ht="12.75" customHeight="1">
      <c r="A848" s="2"/>
      <c r="B848" s="2"/>
      <c r="C848" s="3"/>
      <c r="D848" s="3"/>
      <c r="E848" s="3"/>
      <c r="F848" s="3"/>
      <c r="G848" s="3"/>
      <c r="H848" s="4"/>
      <c r="I848" s="4"/>
      <c r="J848" s="4"/>
      <c r="K848" s="4"/>
      <c r="L848" s="4"/>
      <c r="M848" s="2"/>
      <c r="N848" s="2"/>
      <c r="O848" s="2"/>
      <c r="P848" s="2"/>
      <c r="Q848" s="2"/>
      <c r="R848" s="2"/>
      <c r="S848" s="2"/>
      <c r="T848" s="2"/>
      <c r="U848" s="2"/>
      <c r="V848" s="2"/>
      <c r="W848" s="2"/>
      <c r="X848" s="2"/>
      <c r="Y848" s="2"/>
      <c r="Z848" s="2"/>
      <c r="AA848" s="2"/>
      <c r="AB848" s="2"/>
      <c r="AC848" s="2"/>
      <c r="AD848" s="2"/>
      <c r="AE848" s="2"/>
    </row>
    <row r="849" spans="1:31" ht="12.75" customHeight="1">
      <c r="A849" s="2"/>
      <c r="B849" s="2"/>
      <c r="C849" s="3"/>
      <c r="D849" s="3"/>
      <c r="E849" s="3"/>
      <c r="F849" s="3"/>
      <c r="G849" s="3"/>
      <c r="H849" s="4"/>
      <c r="I849" s="4"/>
      <c r="J849" s="4"/>
      <c r="K849" s="4"/>
      <c r="L849" s="4"/>
      <c r="M849" s="2"/>
      <c r="N849" s="2"/>
      <c r="O849" s="2"/>
      <c r="P849" s="2"/>
      <c r="Q849" s="2"/>
      <c r="R849" s="2"/>
      <c r="S849" s="2"/>
      <c r="T849" s="2"/>
      <c r="U849" s="2"/>
      <c r="V849" s="2"/>
      <c r="W849" s="2"/>
      <c r="X849" s="2"/>
      <c r="Y849" s="2"/>
      <c r="Z849" s="2"/>
      <c r="AA849" s="2"/>
      <c r="AB849" s="2"/>
      <c r="AC849" s="2"/>
      <c r="AD849" s="2"/>
      <c r="AE849" s="2"/>
    </row>
    <row r="850" spans="1:31" ht="12.75" customHeight="1">
      <c r="A850" s="2"/>
      <c r="B850" s="2"/>
      <c r="C850" s="3"/>
      <c r="D850" s="3"/>
      <c r="E850" s="3"/>
      <c r="F850" s="3"/>
      <c r="G850" s="3"/>
      <c r="H850" s="4"/>
      <c r="I850" s="4"/>
      <c r="J850" s="4"/>
      <c r="K850" s="4"/>
      <c r="L850" s="4"/>
      <c r="M850" s="2"/>
      <c r="N850" s="2"/>
      <c r="O850" s="2"/>
      <c r="P850" s="2"/>
      <c r="Q850" s="2"/>
      <c r="R850" s="2"/>
      <c r="S850" s="2"/>
      <c r="T850" s="2"/>
      <c r="U850" s="2"/>
      <c r="V850" s="2"/>
      <c r="W850" s="2"/>
      <c r="X850" s="2"/>
      <c r="Y850" s="2"/>
      <c r="Z850" s="2"/>
      <c r="AA850" s="2"/>
      <c r="AB850" s="2"/>
      <c r="AC850" s="2"/>
      <c r="AD850" s="2"/>
      <c r="AE850" s="2"/>
    </row>
    <row r="851" spans="1:31" ht="12.75" customHeight="1">
      <c r="A851" s="2"/>
      <c r="B851" s="2"/>
      <c r="C851" s="3"/>
      <c r="D851" s="3"/>
      <c r="E851" s="3"/>
      <c r="F851" s="3"/>
      <c r="G851" s="3"/>
      <c r="H851" s="4"/>
      <c r="I851" s="4"/>
      <c r="J851" s="4"/>
      <c r="K851" s="4"/>
      <c r="L851" s="4"/>
      <c r="M851" s="2"/>
      <c r="N851" s="2"/>
      <c r="O851" s="2"/>
      <c r="P851" s="2"/>
      <c r="Q851" s="2"/>
      <c r="R851" s="2"/>
      <c r="S851" s="2"/>
      <c r="T851" s="2"/>
      <c r="U851" s="2"/>
      <c r="V851" s="2"/>
      <c r="W851" s="2"/>
      <c r="X851" s="2"/>
      <c r="Y851" s="2"/>
      <c r="Z851" s="2"/>
      <c r="AA851" s="2"/>
      <c r="AB851" s="2"/>
      <c r="AC851" s="2"/>
      <c r="AD851" s="2"/>
      <c r="AE851" s="2"/>
    </row>
    <row r="852" spans="1:31" ht="12.75" customHeight="1">
      <c r="A852" s="2"/>
      <c r="B852" s="2"/>
      <c r="C852" s="3"/>
      <c r="D852" s="3"/>
      <c r="E852" s="3"/>
      <c r="F852" s="3"/>
      <c r="G852" s="3"/>
      <c r="H852" s="4"/>
      <c r="I852" s="4"/>
      <c r="J852" s="4"/>
      <c r="K852" s="4"/>
      <c r="L852" s="4"/>
      <c r="M852" s="2"/>
      <c r="N852" s="2"/>
      <c r="O852" s="2"/>
      <c r="P852" s="2"/>
      <c r="Q852" s="2"/>
      <c r="R852" s="2"/>
      <c r="S852" s="2"/>
      <c r="T852" s="2"/>
      <c r="U852" s="2"/>
      <c r="V852" s="2"/>
      <c r="W852" s="2"/>
      <c r="X852" s="2"/>
      <c r="Y852" s="2"/>
      <c r="Z852" s="2"/>
      <c r="AA852" s="2"/>
      <c r="AB852" s="2"/>
      <c r="AC852" s="2"/>
      <c r="AD852" s="2"/>
      <c r="AE852" s="2"/>
    </row>
    <row r="853" spans="1:31" ht="12.75" customHeight="1">
      <c r="A853" s="2"/>
      <c r="B853" s="2"/>
      <c r="C853" s="3"/>
      <c r="D853" s="3"/>
      <c r="E853" s="3"/>
      <c r="F853" s="3"/>
      <c r="G853" s="3"/>
      <c r="H853" s="4"/>
      <c r="I853" s="4"/>
      <c r="J853" s="4"/>
      <c r="K853" s="4"/>
      <c r="L853" s="4"/>
      <c r="M853" s="2"/>
      <c r="N853" s="2"/>
      <c r="O853" s="2"/>
      <c r="P853" s="2"/>
      <c r="Q853" s="2"/>
      <c r="R853" s="2"/>
      <c r="S853" s="2"/>
      <c r="T853" s="2"/>
      <c r="U853" s="2"/>
      <c r="V853" s="2"/>
      <c r="W853" s="2"/>
      <c r="X853" s="2"/>
      <c r="Y853" s="2"/>
      <c r="Z853" s="2"/>
      <c r="AA853" s="2"/>
      <c r="AB853" s="2"/>
      <c r="AC853" s="2"/>
      <c r="AD853" s="2"/>
      <c r="AE853" s="2"/>
    </row>
    <row r="854" spans="1:31" ht="12.75" customHeight="1">
      <c r="A854" s="2"/>
      <c r="B854" s="2"/>
      <c r="C854" s="3"/>
      <c r="D854" s="3"/>
      <c r="E854" s="3"/>
      <c r="F854" s="3"/>
      <c r="G854" s="3"/>
      <c r="H854" s="4"/>
      <c r="I854" s="4"/>
      <c r="J854" s="4"/>
      <c r="K854" s="4"/>
      <c r="L854" s="4"/>
      <c r="M854" s="2"/>
      <c r="N854" s="2"/>
      <c r="O854" s="2"/>
      <c r="P854" s="2"/>
      <c r="Q854" s="2"/>
      <c r="R854" s="2"/>
      <c r="S854" s="2"/>
      <c r="T854" s="2"/>
      <c r="U854" s="2"/>
      <c r="V854" s="2"/>
      <c r="W854" s="2"/>
      <c r="X854" s="2"/>
      <c r="Y854" s="2"/>
      <c r="Z854" s="2"/>
      <c r="AA854" s="2"/>
      <c r="AB854" s="2"/>
      <c r="AC854" s="2"/>
      <c r="AD854" s="2"/>
      <c r="AE854" s="2"/>
    </row>
    <row r="855" spans="1:31" ht="12.75" customHeight="1">
      <c r="A855" s="2"/>
      <c r="B855" s="2"/>
      <c r="C855" s="3"/>
      <c r="D855" s="3"/>
      <c r="E855" s="3"/>
      <c r="F855" s="3"/>
      <c r="G855" s="3"/>
      <c r="H855" s="4"/>
      <c r="I855" s="4"/>
      <c r="J855" s="4"/>
      <c r="K855" s="4"/>
      <c r="L855" s="4"/>
      <c r="M855" s="2"/>
      <c r="N855" s="2"/>
      <c r="O855" s="2"/>
      <c r="P855" s="2"/>
      <c r="Q855" s="2"/>
      <c r="R855" s="2"/>
      <c r="S855" s="2"/>
      <c r="T855" s="2"/>
      <c r="U855" s="2"/>
      <c r="V855" s="2"/>
      <c r="W855" s="2"/>
      <c r="X855" s="2"/>
      <c r="Y855" s="2"/>
      <c r="Z855" s="2"/>
      <c r="AA855" s="2"/>
      <c r="AB855" s="2"/>
      <c r="AC855" s="2"/>
      <c r="AD855" s="2"/>
      <c r="AE855" s="2"/>
    </row>
    <row r="856" spans="1:31" ht="12.75" customHeight="1">
      <c r="A856" s="2"/>
      <c r="B856" s="2"/>
      <c r="C856" s="3"/>
      <c r="D856" s="3"/>
      <c r="E856" s="3"/>
      <c r="F856" s="3"/>
      <c r="G856" s="3"/>
      <c r="H856" s="4"/>
      <c r="I856" s="4"/>
      <c r="J856" s="4"/>
      <c r="K856" s="4"/>
      <c r="L856" s="4"/>
      <c r="M856" s="2"/>
      <c r="N856" s="2"/>
      <c r="O856" s="2"/>
      <c r="P856" s="2"/>
      <c r="Q856" s="2"/>
      <c r="R856" s="2"/>
      <c r="S856" s="2"/>
      <c r="T856" s="2"/>
      <c r="U856" s="2"/>
      <c r="V856" s="2"/>
      <c r="W856" s="2"/>
      <c r="X856" s="2"/>
      <c r="Y856" s="2"/>
      <c r="Z856" s="2"/>
      <c r="AA856" s="2"/>
      <c r="AB856" s="2"/>
      <c r="AC856" s="2"/>
      <c r="AD856" s="2"/>
      <c r="AE856" s="2"/>
    </row>
    <row r="857" spans="1:31" ht="12.75" customHeight="1">
      <c r="A857" s="2"/>
      <c r="B857" s="2"/>
      <c r="C857" s="3"/>
      <c r="D857" s="3"/>
      <c r="E857" s="3"/>
      <c r="F857" s="3"/>
      <c r="G857" s="3"/>
      <c r="H857" s="4"/>
      <c r="I857" s="4"/>
      <c r="J857" s="4"/>
      <c r="K857" s="4"/>
      <c r="L857" s="4"/>
      <c r="M857" s="2"/>
      <c r="N857" s="2"/>
      <c r="O857" s="2"/>
      <c r="P857" s="2"/>
      <c r="Q857" s="2"/>
      <c r="R857" s="2"/>
      <c r="S857" s="2"/>
      <c r="T857" s="2"/>
      <c r="U857" s="2"/>
      <c r="V857" s="2"/>
      <c r="W857" s="2"/>
      <c r="X857" s="2"/>
      <c r="Y857" s="2"/>
      <c r="Z857" s="2"/>
      <c r="AA857" s="2"/>
      <c r="AB857" s="2"/>
      <c r="AC857" s="2"/>
      <c r="AD857" s="2"/>
      <c r="AE857" s="2"/>
    </row>
    <row r="858" spans="1:31" ht="12.75" customHeight="1">
      <c r="A858" s="2"/>
      <c r="B858" s="2"/>
      <c r="C858" s="3"/>
      <c r="D858" s="3"/>
      <c r="E858" s="3"/>
      <c r="F858" s="3"/>
      <c r="G858" s="3"/>
      <c r="H858" s="4"/>
      <c r="I858" s="4"/>
      <c r="J858" s="4"/>
      <c r="K858" s="4"/>
      <c r="L858" s="4"/>
      <c r="M858" s="2"/>
      <c r="N858" s="2"/>
      <c r="O858" s="2"/>
      <c r="P858" s="2"/>
      <c r="Q858" s="2"/>
      <c r="R858" s="2"/>
      <c r="S858" s="2"/>
      <c r="T858" s="2"/>
      <c r="U858" s="2"/>
      <c r="V858" s="2"/>
      <c r="W858" s="2"/>
      <c r="X858" s="2"/>
      <c r="Y858" s="2"/>
      <c r="Z858" s="2"/>
      <c r="AA858" s="2"/>
      <c r="AB858" s="2"/>
      <c r="AC858" s="2"/>
      <c r="AD858" s="2"/>
      <c r="AE858" s="2"/>
    </row>
    <row r="859" spans="1:31" ht="12.75" customHeight="1">
      <c r="A859" s="2"/>
      <c r="B859" s="2"/>
      <c r="C859" s="3"/>
      <c r="D859" s="3"/>
      <c r="E859" s="3"/>
      <c r="F859" s="3"/>
      <c r="G859" s="3"/>
      <c r="H859" s="4"/>
      <c r="I859" s="4"/>
      <c r="J859" s="4"/>
      <c r="K859" s="4"/>
      <c r="L859" s="4"/>
      <c r="M859" s="2"/>
      <c r="N859" s="2"/>
      <c r="O859" s="2"/>
      <c r="P859" s="2"/>
      <c r="Q859" s="2"/>
      <c r="R859" s="2"/>
      <c r="S859" s="2"/>
      <c r="T859" s="2"/>
      <c r="U859" s="2"/>
      <c r="V859" s="2"/>
      <c r="W859" s="2"/>
      <c r="X859" s="2"/>
      <c r="Y859" s="2"/>
      <c r="Z859" s="2"/>
      <c r="AA859" s="2"/>
      <c r="AB859" s="2"/>
      <c r="AC859" s="2"/>
      <c r="AD859" s="2"/>
      <c r="AE859" s="2"/>
    </row>
    <row r="860" spans="1:31" ht="12.75" customHeight="1">
      <c r="A860" s="2"/>
      <c r="B860" s="2"/>
      <c r="C860" s="3"/>
      <c r="D860" s="3"/>
      <c r="E860" s="3"/>
      <c r="F860" s="3"/>
      <c r="G860" s="3"/>
      <c r="H860" s="4"/>
      <c r="I860" s="4"/>
      <c r="J860" s="4"/>
      <c r="K860" s="4"/>
      <c r="L860" s="4"/>
      <c r="M860" s="2"/>
      <c r="N860" s="2"/>
      <c r="O860" s="2"/>
      <c r="P860" s="2"/>
      <c r="Q860" s="2"/>
      <c r="R860" s="2"/>
      <c r="S860" s="2"/>
      <c r="T860" s="2"/>
      <c r="U860" s="2"/>
      <c r="V860" s="2"/>
      <c r="W860" s="2"/>
      <c r="X860" s="2"/>
      <c r="Y860" s="2"/>
      <c r="Z860" s="2"/>
      <c r="AA860" s="2"/>
      <c r="AB860" s="2"/>
      <c r="AC860" s="2"/>
      <c r="AD860" s="2"/>
      <c r="AE860" s="2"/>
    </row>
    <row r="861" spans="1:31" ht="12.75" customHeight="1">
      <c r="A861" s="2"/>
      <c r="B861" s="2"/>
      <c r="C861" s="3"/>
      <c r="D861" s="3"/>
      <c r="E861" s="3"/>
      <c r="F861" s="3"/>
      <c r="G861" s="3"/>
      <c r="H861" s="4"/>
      <c r="I861" s="4"/>
      <c r="J861" s="4"/>
      <c r="K861" s="4"/>
      <c r="L861" s="4"/>
      <c r="M861" s="2"/>
      <c r="N861" s="2"/>
      <c r="O861" s="2"/>
      <c r="P861" s="2"/>
      <c r="Q861" s="2"/>
      <c r="R861" s="2"/>
      <c r="S861" s="2"/>
      <c r="T861" s="2"/>
      <c r="U861" s="2"/>
      <c r="V861" s="2"/>
      <c r="W861" s="2"/>
      <c r="X861" s="2"/>
      <c r="Y861" s="2"/>
      <c r="Z861" s="2"/>
      <c r="AA861" s="2"/>
      <c r="AB861" s="2"/>
      <c r="AC861" s="2"/>
      <c r="AD861" s="2"/>
      <c r="AE861" s="2"/>
    </row>
    <row r="862" spans="1:31" ht="12.75" customHeight="1">
      <c r="A862" s="2"/>
      <c r="B862" s="2"/>
      <c r="C862" s="3"/>
      <c r="D862" s="3"/>
      <c r="E862" s="3"/>
      <c r="F862" s="3"/>
      <c r="G862" s="3"/>
      <c r="H862" s="4"/>
      <c r="I862" s="4"/>
      <c r="J862" s="4"/>
      <c r="K862" s="4"/>
      <c r="L862" s="4"/>
      <c r="M862" s="2"/>
      <c r="N862" s="2"/>
      <c r="O862" s="2"/>
      <c r="P862" s="2"/>
      <c r="Q862" s="2"/>
      <c r="R862" s="2"/>
      <c r="S862" s="2"/>
      <c r="T862" s="2"/>
      <c r="U862" s="2"/>
      <c r="V862" s="2"/>
      <c r="W862" s="2"/>
      <c r="X862" s="2"/>
      <c r="Y862" s="2"/>
      <c r="Z862" s="2"/>
      <c r="AA862" s="2"/>
      <c r="AB862" s="2"/>
      <c r="AC862" s="2"/>
      <c r="AD862" s="2"/>
      <c r="AE862" s="2"/>
    </row>
    <row r="863" spans="1:31" ht="12.75" customHeight="1">
      <c r="A863" s="2"/>
      <c r="B863" s="2"/>
      <c r="C863" s="3"/>
      <c r="D863" s="3"/>
      <c r="E863" s="3"/>
      <c r="F863" s="3"/>
      <c r="G863" s="3"/>
      <c r="H863" s="4"/>
      <c r="I863" s="4"/>
      <c r="J863" s="4"/>
      <c r="K863" s="4"/>
      <c r="L863" s="4"/>
      <c r="M863" s="2"/>
      <c r="N863" s="2"/>
      <c r="O863" s="2"/>
      <c r="P863" s="2"/>
      <c r="Q863" s="2"/>
      <c r="R863" s="2"/>
      <c r="S863" s="2"/>
      <c r="T863" s="2"/>
      <c r="U863" s="2"/>
      <c r="V863" s="2"/>
      <c r="W863" s="2"/>
      <c r="X863" s="2"/>
      <c r="Y863" s="2"/>
      <c r="Z863" s="2"/>
      <c r="AA863" s="2"/>
      <c r="AB863" s="2"/>
      <c r="AC863" s="2"/>
      <c r="AD863" s="2"/>
      <c r="AE863" s="2"/>
    </row>
    <row r="864" spans="1:31" ht="12.75" customHeight="1">
      <c r="A864" s="2"/>
      <c r="B864" s="2"/>
      <c r="C864" s="3"/>
      <c r="D864" s="3"/>
      <c r="E864" s="3"/>
      <c r="F864" s="3"/>
      <c r="G864" s="3"/>
      <c r="H864" s="4"/>
      <c r="I864" s="4"/>
      <c r="J864" s="4"/>
      <c r="K864" s="4"/>
      <c r="L864" s="4"/>
      <c r="M864" s="2"/>
      <c r="N864" s="2"/>
      <c r="O864" s="2"/>
      <c r="P864" s="2"/>
      <c r="Q864" s="2"/>
      <c r="R864" s="2"/>
      <c r="S864" s="2"/>
      <c r="T864" s="2"/>
      <c r="U864" s="2"/>
      <c r="V864" s="2"/>
      <c r="W864" s="2"/>
      <c r="X864" s="2"/>
      <c r="Y864" s="2"/>
      <c r="Z864" s="2"/>
      <c r="AA864" s="2"/>
      <c r="AB864" s="2"/>
      <c r="AC864" s="2"/>
      <c r="AD864" s="2"/>
      <c r="AE864" s="2"/>
    </row>
    <row r="865" spans="1:31" ht="12.75" customHeight="1">
      <c r="A865" s="2"/>
      <c r="B865" s="2"/>
      <c r="C865" s="3"/>
      <c r="D865" s="3"/>
      <c r="E865" s="3"/>
      <c r="F865" s="3"/>
      <c r="G865" s="3"/>
      <c r="H865" s="4"/>
      <c r="I865" s="4"/>
      <c r="J865" s="4"/>
      <c r="K865" s="4"/>
      <c r="L865" s="4"/>
      <c r="M865" s="2"/>
      <c r="N865" s="2"/>
      <c r="O865" s="2"/>
      <c r="P865" s="2"/>
      <c r="Q865" s="2"/>
      <c r="R865" s="2"/>
      <c r="S865" s="2"/>
      <c r="T865" s="2"/>
      <c r="U865" s="2"/>
      <c r="V865" s="2"/>
      <c r="W865" s="2"/>
      <c r="X865" s="2"/>
      <c r="Y865" s="2"/>
      <c r="Z865" s="2"/>
      <c r="AA865" s="2"/>
      <c r="AB865" s="2"/>
      <c r="AC865" s="2"/>
      <c r="AD865" s="2"/>
      <c r="AE865" s="2"/>
    </row>
    <row r="866" spans="1:31" ht="12.75" customHeight="1">
      <c r="A866" s="2"/>
      <c r="B866" s="2"/>
      <c r="C866" s="3"/>
      <c r="D866" s="3"/>
      <c r="E866" s="3"/>
      <c r="F866" s="3"/>
      <c r="G866" s="3"/>
      <c r="H866" s="4"/>
      <c r="I866" s="4"/>
      <c r="J866" s="4"/>
      <c r="K866" s="4"/>
      <c r="L866" s="4"/>
      <c r="M866" s="2"/>
      <c r="N866" s="2"/>
      <c r="O866" s="2"/>
      <c r="P866" s="2"/>
      <c r="Q866" s="2"/>
      <c r="R866" s="2"/>
      <c r="S866" s="2"/>
      <c r="T866" s="2"/>
      <c r="U866" s="2"/>
      <c r="V866" s="2"/>
      <c r="W866" s="2"/>
      <c r="X866" s="2"/>
      <c r="Y866" s="2"/>
      <c r="Z866" s="2"/>
      <c r="AA866" s="2"/>
      <c r="AB866" s="2"/>
      <c r="AC866" s="2"/>
      <c r="AD866" s="2"/>
      <c r="AE866" s="2"/>
    </row>
    <row r="867" spans="1:31" ht="12.75" customHeight="1">
      <c r="A867" s="2"/>
      <c r="B867" s="2"/>
      <c r="C867" s="3"/>
      <c r="D867" s="3"/>
      <c r="E867" s="3"/>
      <c r="F867" s="3"/>
      <c r="G867" s="3"/>
      <c r="H867" s="4"/>
      <c r="I867" s="4"/>
      <c r="J867" s="4"/>
      <c r="K867" s="4"/>
      <c r="L867" s="4"/>
      <c r="M867" s="2"/>
      <c r="N867" s="2"/>
      <c r="O867" s="2"/>
      <c r="P867" s="2"/>
      <c r="Q867" s="2"/>
      <c r="R867" s="2"/>
      <c r="S867" s="2"/>
      <c r="T867" s="2"/>
      <c r="U867" s="2"/>
      <c r="V867" s="2"/>
      <c r="W867" s="2"/>
      <c r="X867" s="2"/>
      <c r="Y867" s="2"/>
      <c r="Z867" s="2"/>
      <c r="AA867" s="2"/>
      <c r="AB867" s="2"/>
      <c r="AC867" s="2"/>
      <c r="AD867" s="2"/>
      <c r="AE867" s="2"/>
    </row>
    <row r="868" spans="1:31" ht="12.75" customHeight="1">
      <c r="A868" s="2"/>
      <c r="B868" s="2"/>
      <c r="C868" s="3"/>
      <c r="D868" s="3"/>
      <c r="E868" s="3"/>
      <c r="F868" s="3"/>
      <c r="G868" s="3"/>
      <c r="H868" s="4"/>
      <c r="I868" s="4"/>
      <c r="J868" s="4"/>
      <c r="K868" s="4"/>
      <c r="L868" s="4"/>
      <c r="M868" s="2"/>
      <c r="N868" s="2"/>
      <c r="O868" s="2"/>
      <c r="P868" s="2"/>
      <c r="Q868" s="2"/>
      <c r="R868" s="2"/>
      <c r="S868" s="2"/>
      <c r="T868" s="2"/>
      <c r="U868" s="2"/>
      <c r="V868" s="2"/>
      <c r="W868" s="2"/>
      <c r="X868" s="2"/>
      <c r="Y868" s="2"/>
      <c r="Z868" s="2"/>
      <c r="AA868" s="2"/>
      <c r="AB868" s="2"/>
      <c r="AC868" s="2"/>
      <c r="AD868" s="2"/>
      <c r="AE868" s="2"/>
    </row>
    <row r="869" spans="1:31" ht="12.75" customHeight="1">
      <c r="A869" s="2"/>
      <c r="B869" s="2"/>
      <c r="C869" s="3"/>
      <c r="D869" s="3"/>
      <c r="E869" s="3"/>
      <c r="F869" s="3"/>
      <c r="G869" s="3"/>
      <c r="H869" s="4"/>
      <c r="I869" s="4"/>
      <c r="J869" s="4"/>
      <c r="K869" s="4"/>
      <c r="L869" s="4"/>
      <c r="M869" s="2"/>
      <c r="N869" s="2"/>
      <c r="O869" s="2"/>
      <c r="P869" s="2"/>
      <c r="Q869" s="2"/>
      <c r="R869" s="2"/>
      <c r="S869" s="2"/>
      <c r="T869" s="2"/>
      <c r="U869" s="2"/>
      <c r="V869" s="2"/>
      <c r="W869" s="2"/>
      <c r="X869" s="2"/>
      <c r="Y869" s="2"/>
      <c r="Z869" s="2"/>
      <c r="AA869" s="2"/>
      <c r="AB869" s="2"/>
      <c r="AC869" s="2"/>
      <c r="AD869" s="2"/>
      <c r="AE869" s="2"/>
    </row>
    <row r="870" spans="1:31" ht="12.75" customHeight="1">
      <c r="A870" s="2"/>
      <c r="B870" s="2"/>
      <c r="C870" s="3"/>
      <c r="D870" s="3"/>
      <c r="E870" s="3"/>
      <c r="F870" s="3"/>
      <c r="G870" s="3"/>
      <c r="H870" s="4"/>
      <c r="I870" s="4"/>
      <c r="J870" s="4"/>
      <c r="K870" s="4"/>
      <c r="L870" s="4"/>
      <c r="M870" s="2"/>
      <c r="N870" s="2"/>
      <c r="O870" s="2"/>
      <c r="P870" s="2"/>
      <c r="Q870" s="2"/>
      <c r="R870" s="2"/>
      <c r="S870" s="2"/>
      <c r="T870" s="2"/>
      <c r="U870" s="2"/>
      <c r="V870" s="2"/>
      <c r="W870" s="2"/>
      <c r="X870" s="2"/>
      <c r="Y870" s="2"/>
      <c r="Z870" s="2"/>
      <c r="AA870" s="2"/>
      <c r="AB870" s="2"/>
      <c r="AC870" s="2"/>
      <c r="AD870" s="2"/>
      <c r="AE870" s="2"/>
    </row>
    <row r="871" spans="1:31" ht="12.75" customHeight="1">
      <c r="A871" s="2"/>
      <c r="B871" s="2"/>
      <c r="C871" s="3"/>
      <c r="D871" s="3"/>
      <c r="E871" s="3"/>
      <c r="F871" s="3"/>
      <c r="G871" s="3"/>
      <c r="H871" s="4"/>
      <c r="I871" s="4"/>
      <c r="J871" s="4"/>
      <c r="K871" s="4"/>
      <c r="L871" s="4"/>
      <c r="M871" s="2"/>
      <c r="N871" s="2"/>
      <c r="O871" s="2"/>
      <c r="P871" s="2"/>
      <c r="Q871" s="2"/>
      <c r="R871" s="2"/>
      <c r="S871" s="2"/>
      <c r="T871" s="2"/>
      <c r="U871" s="2"/>
      <c r="V871" s="2"/>
      <c r="W871" s="2"/>
      <c r="X871" s="2"/>
      <c r="Y871" s="2"/>
      <c r="Z871" s="2"/>
      <c r="AA871" s="2"/>
      <c r="AB871" s="2"/>
      <c r="AC871" s="2"/>
      <c r="AD871" s="2"/>
      <c r="AE871" s="2"/>
    </row>
    <row r="872" spans="1:31" ht="12.75" customHeight="1">
      <c r="A872" s="2"/>
      <c r="B872" s="2"/>
      <c r="C872" s="3"/>
      <c r="D872" s="3"/>
      <c r="E872" s="3"/>
      <c r="F872" s="3"/>
      <c r="G872" s="3"/>
      <c r="H872" s="4"/>
      <c r="I872" s="4"/>
      <c r="J872" s="4"/>
      <c r="K872" s="4"/>
      <c r="L872" s="4"/>
      <c r="M872" s="2"/>
      <c r="N872" s="2"/>
      <c r="O872" s="2"/>
      <c r="P872" s="2"/>
      <c r="Q872" s="2"/>
      <c r="R872" s="2"/>
      <c r="S872" s="2"/>
      <c r="T872" s="2"/>
      <c r="U872" s="2"/>
      <c r="V872" s="2"/>
      <c r="W872" s="2"/>
      <c r="X872" s="2"/>
      <c r="Y872" s="2"/>
      <c r="Z872" s="2"/>
      <c r="AA872" s="2"/>
      <c r="AB872" s="2"/>
      <c r="AC872" s="2"/>
      <c r="AD872" s="2"/>
      <c r="AE872" s="2"/>
    </row>
    <row r="873" spans="1:31" ht="12.75" customHeight="1">
      <c r="A873" s="2"/>
      <c r="B873" s="2"/>
      <c r="C873" s="3"/>
      <c r="D873" s="3"/>
      <c r="E873" s="3"/>
      <c r="F873" s="3"/>
      <c r="G873" s="3"/>
      <c r="H873" s="4"/>
      <c r="I873" s="4"/>
      <c r="J873" s="4"/>
      <c r="K873" s="4"/>
      <c r="L873" s="4"/>
      <c r="M873" s="2"/>
      <c r="N873" s="2"/>
      <c r="O873" s="2"/>
      <c r="P873" s="2"/>
      <c r="Q873" s="2"/>
      <c r="R873" s="2"/>
      <c r="S873" s="2"/>
      <c r="T873" s="2"/>
      <c r="U873" s="2"/>
      <c r="V873" s="2"/>
      <c r="W873" s="2"/>
      <c r="X873" s="2"/>
      <c r="Y873" s="2"/>
      <c r="Z873" s="2"/>
      <c r="AA873" s="2"/>
      <c r="AB873" s="2"/>
      <c r="AC873" s="2"/>
      <c r="AD873" s="2"/>
      <c r="AE873" s="2"/>
    </row>
    <row r="874" spans="1:31" ht="12.75" customHeight="1">
      <c r="A874" s="2"/>
      <c r="B874" s="2"/>
      <c r="C874" s="3"/>
      <c r="D874" s="3"/>
      <c r="E874" s="3"/>
      <c r="F874" s="3"/>
      <c r="G874" s="3"/>
      <c r="H874" s="4"/>
      <c r="I874" s="4"/>
      <c r="J874" s="4"/>
      <c r="K874" s="4"/>
      <c r="L874" s="4"/>
      <c r="M874" s="2"/>
      <c r="N874" s="2"/>
      <c r="O874" s="2"/>
      <c r="P874" s="2"/>
      <c r="Q874" s="2"/>
      <c r="R874" s="2"/>
      <c r="S874" s="2"/>
      <c r="T874" s="2"/>
      <c r="U874" s="2"/>
      <c r="V874" s="2"/>
      <c r="W874" s="2"/>
      <c r="X874" s="2"/>
      <c r="Y874" s="2"/>
      <c r="Z874" s="2"/>
      <c r="AA874" s="2"/>
      <c r="AB874" s="2"/>
      <c r="AC874" s="2"/>
      <c r="AD874" s="2"/>
      <c r="AE874" s="2"/>
    </row>
    <row r="875" spans="1:31" ht="12.75" customHeight="1">
      <c r="A875" s="2"/>
      <c r="B875" s="2"/>
      <c r="C875" s="3"/>
      <c r="D875" s="3"/>
      <c r="E875" s="3"/>
      <c r="F875" s="3"/>
      <c r="G875" s="3"/>
      <c r="H875" s="4"/>
      <c r="I875" s="4"/>
      <c r="J875" s="4"/>
      <c r="K875" s="4"/>
      <c r="L875" s="4"/>
      <c r="M875" s="2"/>
      <c r="N875" s="2"/>
      <c r="O875" s="2"/>
      <c r="P875" s="2"/>
      <c r="Q875" s="2"/>
      <c r="R875" s="2"/>
      <c r="S875" s="2"/>
      <c r="T875" s="2"/>
      <c r="U875" s="2"/>
      <c r="V875" s="2"/>
      <c r="W875" s="2"/>
      <c r="X875" s="2"/>
      <c r="Y875" s="2"/>
      <c r="Z875" s="2"/>
      <c r="AA875" s="2"/>
      <c r="AB875" s="2"/>
      <c r="AC875" s="2"/>
      <c r="AD875" s="2"/>
      <c r="AE875" s="2"/>
    </row>
    <row r="876" spans="1:31" ht="12.75" customHeight="1">
      <c r="A876" s="2"/>
      <c r="B876" s="2"/>
      <c r="C876" s="3"/>
      <c r="D876" s="3"/>
      <c r="E876" s="3"/>
      <c r="F876" s="3"/>
      <c r="G876" s="3"/>
      <c r="H876" s="4"/>
      <c r="I876" s="4"/>
      <c r="J876" s="4"/>
      <c r="K876" s="4"/>
      <c r="L876" s="4"/>
      <c r="M876" s="2"/>
      <c r="N876" s="2"/>
      <c r="O876" s="2"/>
      <c r="P876" s="2"/>
      <c r="Q876" s="2"/>
      <c r="R876" s="2"/>
      <c r="S876" s="2"/>
      <c r="T876" s="2"/>
      <c r="U876" s="2"/>
      <c r="V876" s="2"/>
      <c r="W876" s="2"/>
      <c r="X876" s="2"/>
      <c r="Y876" s="2"/>
      <c r="Z876" s="2"/>
      <c r="AA876" s="2"/>
      <c r="AB876" s="2"/>
      <c r="AC876" s="2"/>
      <c r="AD876" s="2"/>
      <c r="AE876" s="2"/>
    </row>
    <row r="877" spans="1:31" ht="12.75" customHeight="1">
      <c r="A877" s="2"/>
      <c r="B877" s="2"/>
      <c r="C877" s="3"/>
      <c r="D877" s="3"/>
      <c r="E877" s="3"/>
      <c r="F877" s="3"/>
      <c r="G877" s="3"/>
      <c r="H877" s="4"/>
      <c r="I877" s="4"/>
      <c r="J877" s="4"/>
      <c r="K877" s="4"/>
      <c r="L877" s="4"/>
      <c r="M877" s="2"/>
      <c r="N877" s="2"/>
      <c r="O877" s="2"/>
      <c r="P877" s="2"/>
      <c r="Q877" s="2"/>
      <c r="R877" s="2"/>
      <c r="S877" s="2"/>
      <c r="T877" s="2"/>
      <c r="U877" s="2"/>
      <c r="V877" s="2"/>
      <c r="W877" s="2"/>
      <c r="X877" s="2"/>
      <c r="Y877" s="2"/>
      <c r="Z877" s="2"/>
      <c r="AA877" s="2"/>
      <c r="AB877" s="2"/>
      <c r="AC877" s="2"/>
      <c r="AD877" s="2"/>
      <c r="AE877" s="2"/>
    </row>
    <row r="878" spans="1:31" ht="12.75" customHeight="1">
      <c r="A878" s="2"/>
      <c r="B878" s="2"/>
      <c r="C878" s="3"/>
      <c r="D878" s="3"/>
      <c r="E878" s="3"/>
      <c r="F878" s="3"/>
      <c r="G878" s="3"/>
      <c r="H878" s="4"/>
      <c r="I878" s="4"/>
      <c r="J878" s="4"/>
      <c r="K878" s="4"/>
      <c r="L878" s="4"/>
      <c r="M878" s="2"/>
      <c r="N878" s="2"/>
      <c r="O878" s="2"/>
      <c r="P878" s="2"/>
      <c r="Q878" s="2"/>
      <c r="R878" s="2"/>
      <c r="S878" s="2"/>
      <c r="T878" s="2"/>
      <c r="U878" s="2"/>
      <c r="V878" s="2"/>
      <c r="W878" s="2"/>
      <c r="X878" s="2"/>
      <c r="Y878" s="2"/>
      <c r="Z878" s="2"/>
      <c r="AA878" s="2"/>
      <c r="AB878" s="2"/>
      <c r="AC878" s="2"/>
      <c r="AD878" s="2"/>
      <c r="AE878" s="2"/>
    </row>
    <row r="879" spans="1:31" ht="12.75" customHeight="1">
      <c r="A879" s="2"/>
      <c r="B879" s="2"/>
      <c r="C879" s="3"/>
      <c r="D879" s="3"/>
      <c r="E879" s="3"/>
      <c r="F879" s="3"/>
      <c r="G879" s="3"/>
      <c r="H879" s="4"/>
      <c r="I879" s="4"/>
      <c r="J879" s="4"/>
      <c r="K879" s="4"/>
      <c r="L879" s="4"/>
      <c r="M879" s="2"/>
      <c r="N879" s="2"/>
      <c r="O879" s="2"/>
      <c r="P879" s="2"/>
      <c r="Q879" s="2"/>
      <c r="R879" s="2"/>
      <c r="S879" s="2"/>
      <c r="T879" s="2"/>
      <c r="U879" s="2"/>
      <c r="V879" s="2"/>
      <c r="W879" s="2"/>
      <c r="X879" s="2"/>
      <c r="Y879" s="2"/>
      <c r="Z879" s="2"/>
      <c r="AA879" s="2"/>
      <c r="AB879" s="2"/>
      <c r="AC879" s="2"/>
      <c r="AD879" s="2"/>
      <c r="AE879" s="2"/>
    </row>
    <row r="880" spans="1:31" ht="12.75" customHeight="1">
      <c r="A880" s="2"/>
      <c r="B880" s="2"/>
      <c r="C880" s="3"/>
      <c r="D880" s="3"/>
      <c r="E880" s="3"/>
      <c r="F880" s="3"/>
      <c r="G880" s="3"/>
      <c r="H880" s="4"/>
      <c r="I880" s="4"/>
      <c r="J880" s="4"/>
      <c r="K880" s="4"/>
      <c r="L880" s="4"/>
      <c r="M880" s="2"/>
      <c r="N880" s="2"/>
      <c r="O880" s="2"/>
      <c r="P880" s="2"/>
      <c r="Q880" s="2"/>
      <c r="R880" s="2"/>
      <c r="S880" s="2"/>
      <c r="T880" s="2"/>
      <c r="U880" s="2"/>
      <c r="V880" s="2"/>
      <c r="W880" s="2"/>
      <c r="X880" s="2"/>
      <c r="Y880" s="2"/>
      <c r="Z880" s="2"/>
      <c r="AA880" s="2"/>
      <c r="AB880" s="2"/>
      <c r="AC880" s="2"/>
      <c r="AD880" s="2"/>
      <c r="AE880" s="2"/>
    </row>
    <row r="881" spans="1:31" ht="12.75" customHeight="1">
      <c r="A881" s="2"/>
      <c r="B881" s="2"/>
      <c r="C881" s="3"/>
      <c r="D881" s="3"/>
      <c r="E881" s="3"/>
      <c r="F881" s="3"/>
      <c r="G881" s="3"/>
      <c r="H881" s="4"/>
      <c r="I881" s="4"/>
      <c r="J881" s="4"/>
      <c r="K881" s="4"/>
      <c r="L881" s="4"/>
      <c r="M881" s="2"/>
      <c r="N881" s="2"/>
      <c r="O881" s="2"/>
      <c r="P881" s="2"/>
      <c r="Q881" s="2"/>
      <c r="R881" s="2"/>
      <c r="S881" s="2"/>
      <c r="T881" s="2"/>
      <c r="U881" s="2"/>
      <c r="V881" s="2"/>
      <c r="W881" s="2"/>
      <c r="X881" s="2"/>
      <c r="Y881" s="2"/>
      <c r="Z881" s="2"/>
      <c r="AA881" s="2"/>
      <c r="AB881" s="2"/>
      <c r="AC881" s="2"/>
      <c r="AD881" s="2"/>
      <c r="AE881" s="2"/>
    </row>
    <row r="882" spans="1:31" ht="12.75" customHeight="1">
      <c r="A882" s="2"/>
      <c r="B882" s="2"/>
      <c r="C882" s="3"/>
      <c r="D882" s="3"/>
      <c r="E882" s="3"/>
      <c r="F882" s="3"/>
      <c r="G882" s="3"/>
      <c r="H882" s="4"/>
      <c r="I882" s="4"/>
      <c r="J882" s="4"/>
      <c r="K882" s="4"/>
      <c r="L882" s="4"/>
      <c r="M882" s="2"/>
      <c r="N882" s="2"/>
      <c r="O882" s="2"/>
      <c r="P882" s="2"/>
      <c r="Q882" s="2"/>
      <c r="R882" s="2"/>
      <c r="S882" s="2"/>
      <c r="T882" s="2"/>
      <c r="U882" s="2"/>
      <c r="V882" s="2"/>
      <c r="W882" s="2"/>
      <c r="X882" s="2"/>
      <c r="Y882" s="2"/>
      <c r="Z882" s="2"/>
      <c r="AA882" s="2"/>
      <c r="AB882" s="2"/>
      <c r="AC882" s="2"/>
      <c r="AD882" s="2"/>
      <c r="AE882" s="2"/>
    </row>
    <row r="883" spans="1:31" ht="12.75" customHeight="1">
      <c r="A883" s="2"/>
      <c r="B883" s="2"/>
      <c r="C883" s="3"/>
      <c r="D883" s="3"/>
      <c r="E883" s="3"/>
      <c r="F883" s="3"/>
      <c r="G883" s="3"/>
      <c r="H883" s="4"/>
      <c r="I883" s="4"/>
      <c r="J883" s="4"/>
      <c r="K883" s="4"/>
      <c r="L883" s="4"/>
      <c r="M883" s="2"/>
      <c r="N883" s="2"/>
      <c r="O883" s="2"/>
      <c r="P883" s="2"/>
      <c r="Q883" s="2"/>
      <c r="R883" s="2"/>
      <c r="S883" s="2"/>
      <c r="T883" s="2"/>
      <c r="U883" s="2"/>
      <c r="V883" s="2"/>
      <c r="W883" s="2"/>
      <c r="X883" s="2"/>
      <c r="Y883" s="2"/>
      <c r="Z883" s="2"/>
      <c r="AA883" s="2"/>
      <c r="AB883" s="2"/>
      <c r="AC883" s="2"/>
      <c r="AD883" s="2"/>
      <c r="AE883" s="2"/>
    </row>
    <row r="884" spans="1:31" ht="12.75" customHeight="1">
      <c r="A884" s="2"/>
      <c r="B884" s="2"/>
      <c r="C884" s="3"/>
      <c r="D884" s="3"/>
      <c r="E884" s="3"/>
      <c r="F884" s="3"/>
      <c r="G884" s="3"/>
      <c r="H884" s="4"/>
      <c r="I884" s="4"/>
      <c r="J884" s="4"/>
      <c r="K884" s="4"/>
      <c r="L884" s="4"/>
      <c r="M884" s="2"/>
      <c r="N884" s="2"/>
      <c r="O884" s="2"/>
      <c r="P884" s="2"/>
      <c r="Q884" s="2"/>
      <c r="R884" s="2"/>
      <c r="S884" s="2"/>
      <c r="T884" s="2"/>
      <c r="U884" s="2"/>
      <c r="V884" s="2"/>
      <c r="W884" s="2"/>
      <c r="X884" s="2"/>
      <c r="Y884" s="2"/>
      <c r="Z884" s="2"/>
      <c r="AA884" s="2"/>
      <c r="AB884" s="2"/>
      <c r="AC884" s="2"/>
      <c r="AD884" s="2"/>
      <c r="AE884" s="2"/>
    </row>
    <row r="885" spans="1:31" ht="12.75" customHeight="1">
      <c r="A885" s="2"/>
      <c r="B885" s="2"/>
      <c r="C885" s="3"/>
      <c r="D885" s="3"/>
      <c r="E885" s="3"/>
      <c r="F885" s="3"/>
      <c r="G885" s="3"/>
      <c r="H885" s="4"/>
      <c r="I885" s="4"/>
      <c r="J885" s="4"/>
      <c r="K885" s="4"/>
      <c r="L885" s="4"/>
      <c r="M885" s="2"/>
      <c r="N885" s="2"/>
      <c r="O885" s="2"/>
      <c r="P885" s="2"/>
      <c r="Q885" s="2"/>
      <c r="R885" s="2"/>
      <c r="S885" s="2"/>
      <c r="T885" s="2"/>
      <c r="U885" s="2"/>
      <c r="V885" s="2"/>
      <c r="W885" s="2"/>
      <c r="X885" s="2"/>
      <c r="Y885" s="2"/>
      <c r="Z885" s="2"/>
      <c r="AA885" s="2"/>
      <c r="AB885" s="2"/>
      <c r="AC885" s="2"/>
      <c r="AD885" s="2"/>
      <c r="AE885" s="2"/>
    </row>
    <row r="886" spans="1:31" ht="12.75" customHeight="1">
      <c r="A886" s="2"/>
      <c r="B886" s="2"/>
      <c r="C886" s="3"/>
      <c r="D886" s="3"/>
      <c r="E886" s="3"/>
      <c r="F886" s="3"/>
      <c r="G886" s="3"/>
      <c r="H886" s="4"/>
      <c r="I886" s="4"/>
      <c r="J886" s="4"/>
      <c r="K886" s="4"/>
      <c r="L886" s="4"/>
      <c r="M886" s="2"/>
      <c r="N886" s="2"/>
      <c r="O886" s="2"/>
      <c r="P886" s="2"/>
      <c r="Q886" s="2"/>
      <c r="R886" s="2"/>
      <c r="S886" s="2"/>
      <c r="T886" s="2"/>
      <c r="U886" s="2"/>
      <c r="V886" s="2"/>
      <c r="W886" s="2"/>
      <c r="X886" s="2"/>
      <c r="Y886" s="2"/>
      <c r="Z886" s="2"/>
      <c r="AA886" s="2"/>
      <c r="AB886" s="2"/>
      <c r="AC886" s="2"/>
      <c r="AD886" s="2"/>
      <c r="AE886" s="2"/>
    </row>
    <row r="887" spans="1:31" ht="12.75" customHeight="1">
      <c r="A887" s="2"/>
      <c r="B887" s="2"/>
      <c r="C887" s="3"/>
      <c r="D887" s="3"/>
      <c r="E887" s="3"/>
      <c r="F887" s="3"/>
      <c r="G887" s="3"/>
      <c r="H887" s="4"/>
      <c r="I887" s="4"/>
      <c r="J887" s="4"/>
      <c r="K887" s="4"/>
      <c r="L887" s="4"/>
      <c r="M887" s="2"/>
      <c r="N887" s="2"/>
      <c r="O887" s="2"/>
      <c r="P887" s="2"/>
      <c r="Q887" s="2"/>
      <c r="R887" s="2"/>
      <c r="S887" s="2"/>
      <c r="T887" s="2"/>
      <c r="U887" s="2"/>
      <c r="V887" s="2"/>
      <c r="W887" s="2"/>
      <c r="X887" s="2"/>
      <c r="Y887" s="2"/>
      <c r="Z887" s="2"/>
      <c r="AA887" s="2"/>
      <c r="AB887" s="2"/>
      <c r="AC887" s="2"/>
      <c r="AD887" s="2"/>
      <c r="AE887" s="2"/>
    </row>
    <row r="888" spans="1:31" ht="12.75" customHeight="1">
      <c r="A888" s="2"/>
      <c r="B888" s="2"/>
      <c r="C888" s="3"/>
      <c r="D888" s="3"/>
      <c r="E888" s="3"/>
      <c r="F888" s="3"/>
      <c r="G888" s="3"/>
      <c r="H888" s="4"/>
      <c r="I888" s="4"/>
      <c r="J888" s="4"/>
      <c r="K888" s="4"/>
      <c r="L888" s="4"/>
      <c r="M888" s="2"/>
      <c r="N888" s="2"/>
      <c r="O888" s="2"/>
      <c r="P888" s="2"/>
      <c r="Q888" s="2"/>
      <c r="R888" s="2"/>
      <c r="S888" s="2"/>
      <c r="T888" s="2"/>
      <c r="U888" s="2"/>
      <c r="V888" s="2"/>
      <c r="W888" s="2"/>
      <c r="X888" s="2"/>
      <c r="Y888" s="2"/>
      <c r="Z888" s="2"/>
      <c r="AA888" s="2"/>
      <c r="AB888" s="2"/>
      <c r="AC888" s="2"/>
      <c r="AD888" s="2"/>
      <c r="AE888" s="2"/>
    </row>
    <row r="889" spans="1:31" ht="12.75" customHeight="1">
      <c r="A889" s="2"/>
      <c r="B889" s="2"/>
      <c r="C889" s="3"/>
      <c r="D889" s="3"/>
      <c r="E889" s="3"/>
      <c r="F889" s="3"/>
      <c r="G889" s="3"/>
      <c r="H889" s="4"/>
      <c r="I889" s="4"/>
      <c r="J889" s="4"/>
      <c r="K889" s="4"/>
      <c r="L889" s="4"/>
      <c r="M889" s="2"/>
      <c r="N889" s="2"/>
      <c r="O889" s="2"/>
      <c r="P889" s="2"/>
      <c r="Q889" s="2"/>
      <c r="R889" s="2"/>
      <c r="S889" s="2"/>
      <c r="T889" s="2"/>
      <c r="U889" s="2"/>
      <c r="V889" s="2"/>
      <c r="W889" s="2"/>
      <c r="X889" s="2"/>
      <c r="Y889" s="2"/>
      <c r="Z889" s="2"/>
      <c r="AA889" s="2"/>
      <c r="AB889" s="2"/>
      <c r="AC889" s="2"/>
      <c r="AD889" s="2"/>
      <c r="AE889" s="2"/>
    </row>
    <row r="890" spans="1:31" ht="12.75" customHeight="1">
      <c r="A890" s="2"/>
      <c r="B890" s="2"/>
      <c r="C890" s="3"/>
      <c r="D890" s="3"/>
      <c r="E890" s="3"/>
      <c r="F890" s="3"/>
      <c r="G890" s="3"/>
      <c r="H890" s="4"/>
      <c r="I890" s="4"/>
      <c r="J890" s="4"/>
      <c r="K890" s="4"/>
      <c r="L890" s="4"/>
      <c r="M890" s="2"/>
      <c r="N890" s="2"/>
      <c r="O890" s="2"/>
      <c r="P890" s="2"/>
      <c r="Q890" s="2"/>
      <c r="R890" s="2"/>
      <c r="S890" s="2"/>
      <c r="T890" s="2"/>
      <c r="U890" s="2"/>
      <c r="V890" s="2"/>
      <c r="W890" s="2"/>
      <c r="X890" s="2"/>
      <c r="Y890" s="2"/>
      <c r="Z890" s="2"/>
      <c r="AA890" s="2"/>
      <c r="AB890" s="2"/>
      <c r="AC890" s="2"/>
      <c r="AD890" s="2"/>
      <c r="AE890" s="2"/>
    </row>
    <row r="891" spans="1:31" ht="12.75" customHeight="1">
      <c r="A891" s="2"/>
      <c r="B891" s="2"/>
      <c r="C891" s="3"/>
      <c r="D891" s="3"/>
      <c r="E891" s="3"/>
      <c r="F891" s="3"/>
      <c r="G891" s="3"/>
      <c r="H891" s="4"/>
      <c r="I891" s="4"/>
      <c r="J891" s="4"/>
      <c r="K891" s="4"/>
      <c r="L891" s="4"/>
      <c r="M891" s="2"/>
      <c r="N891" s="2"/>
      <c r="O891" s="2"/>
      <c r="P891" s="2"/>
      <c r="Q891" s="2"/>
      <c r="R891" s="2"/>
      <c r="S891" s="2"/>
      <c r="T891" s="2"/>
      <c r="U891" s="2"/>
      <c r="V891" s="2"/>
      <c r="W891" s="2"/>
      <c r="X891" s="2"/>
      <c r="Y891" s="2"/>
      <c r="Z891" s="2"/>
      <c r="AA891" s="2"/>
      <c r="AB891" s="2"/>
      <c r="AC891" s="2"/>
      <c r="AD891" s="2"/>
      <c r="AE891" s="2"/>
    </row>
    <row r="892" spans="1:31" ht="12.75" customHeight="1">
      <c r="A892" s="2"/>
      <c r="B892" s="2"/>
      <c r="C892" s="3"/>
      <c r="D892" s="3"/>
      <c r="E892" s="3"/>
      <c r="F892" s="3"/>
      <c r="G892" s="3"/>
      <c r="H892" s="4"/>
      <c r="I892" s="4"/>
      <c r="J892" s="4"/>
      <c r="K892" s="4"/>
      <c r="L892" s="4"/>
      <c r="M892" s="2"/>
      <c r="N892" s="2"/>
      <c r="O892" s="2"/>
      <c r="P892" s="2"/>
      <c r="Q892" s="2"/>
      <c r="R892" s="2"/>
      <c r="S892" s="2"/>
      <c r="T892" s="2"/>
      <c r="U892" s="2"/>
      <c r="V892" s="2"/>
      <c r="W892" s="2"/>
      <c r="X892" s="2"/>
      <c r="Y892" s="2"/>
      <c r="Z892" s="2"/>
      <c r="AA892" s="2"/>
      <c r="AB892" s="2"/>
      <c r="AC892" s="2"/>
      <c r="AD892" s="2"/>
      <c r="AE892" s="2"/>
    </row>
    <row r="893" spans="1:31" ht="12.75" customHeight="1">
      <c r="A893" s="2"/>
      <c r="B893" s="2"/>
      <c r="C893" s="3"/>
      <c r="D893" s="3"/>
      <c r="E893" s="3"/>
      <c r="F893" s="3"/>
      <c r="G893" s="3"/>
      <c r="H893" s="4"/>
      <c r="I893" s="4"/>
      <c r="J893" s="4"/>
      <c r="K893" s="4"/>
      <c r="L893" s="4"/>
      <c r="M893" s="2"/>
      <c r="N893" s="2"/>
      <c r="O893" s="2"/>
      <c r="P893" s="2"/>
      <c r="Q893" s="2"/>
      <c r="R893" s="2"/>
      <c r="S893" s="2"/>
      <c r="T893" s="2"/>
      <c r="U893" s="2"/>
      <c r="V893" s="2"/>
      <c r="W893" s="2"/>
      <c r="X893" s="2"/>
      <c r="Y893" s="2"/>
      <c r="Z893" s="2"/>
      <c r="AA893" s="2"/>
      <c r="AB893" s="2"/>
      <c r="AC893" s="2"/>
      <c r="AD893" s="2"/>
      <c r="AE893" s="2"/>
    </row>
    <row r="894" spans="1:31" ht="12.75" customHeight="1">
      <c r="A894" s="2"/>
      <c r="B894" s="2"/>
      <c r="C894" s="3"/>
      <c r="D894" s="3"/>
      <c r="E894" s="3"/>
      <c r="F894" s="3"/>
      <c r="G894" s="3"/>
      <c r="H894" s="4"/>
      <c r="I894" s="4"/>
      <c r="J894" s="4"/>
      <c r="K894" s="4"/>
      <c r="L894" s="4"/>
      <c r="M894" s="2"/>
      <c r="N894" s="2"/>
      <c r="O894" s="2"/>
      <c r="P894" s="2"/>
      <c r="Q894" s="2"/>
      <c r="R894" s="2"/>
      <c r="S894" s="2"/>
      <c r="T894" s="2"/>
      <c r="U894" s="2"/>
      <c r="V894" s="2"/>
      <c r="W894" s="2"/>
      <c r="X894" s="2"/>
      <c r="Y894" s="2"/>
      <c r="Z894" s="2"/>
      <c r="AA894" s="2"/>
      <c r="AB894" s="2"/>
      <c r="AC894" s="2"/>
      <c r="AD894" s="2"/>
      <c r="AE894" s="2"/>
    </row>
    <row r="895" spans="1:31" ht="12.75" customHeight="1">
      <c r="A895" s="2"/>
      <c r="B895" s="2"/>
      <c r="C895" s="3"/>
      <c r="D895" s="3"/>
      <c r="E895" s="3"/>
      <c r="F895" s="3"/>
      <c r="G895" s="3"/>
      <c r="H895" s="4"/>
      <c r="I895" s="4"/>
      <c r="J895" s="4"/>
      <c r="K895" s="4"/>
      <c r="L895" s="4"/>
      <c r="M895" s="2"/>
      <c r="N895" s="2"/>
      <c r="O895" s="2"/>
      <c r="P895" s="2"/>
      <c r="Q895" s="2"/>
      <c r="R895" s="2"/>
      <c r="S895" s="2"/>
      <c r="T895" s="2"/>
      <c r="U895" s="2"/>
      <c r="V895" s="2"/>
      <c r="W895" s="2"/>
      <c r="X895" s="2"/>
      <c r="Y895" s="2"/>
      <c r="Z895" s="2"/>
      <c r="AA895" s="2"/>
      <c r="AB895" s="2"/>
      <c r="AC895" s="2"/>
      <c r="AD895" s="2"/>
      <c r="AE895" s="2"/>
    </row>
    <row r="896" spans="1:31" ht="12.75" customHeight="1">
      <c r="A896" s="2"/>
      <c r="B896" s="2"/>
      <c r="C896" s="3"/>
      <c r="D896" s="3"/>
      <c r="E896" s="3"/>
      <c r="F896" s="3"/>
      <c r="G896" s="3"/>
      <c r="H896" s="4"/>
      <c r="I896" s="4"/>
      <c r="J896" s="4"/>
      <c r="K896" s="4"/>
      <c r="L896" s="4"/>
      <c r="M896" s="2"/>
      <c r="N896" s="2"/>
      <c r="O896" s="2"/>
      <c r="P896" s="2"/>
      <c r="Q896" s="2"/>
      <c r="R896" s="2"/>
      <c r="S896" s="2"/>
      <c r="T896" s="2"/>
      <c r="U896" s="2"/>
      <c r="V896" s="2"/>
      <c r="W896" s="2"/>
      <c r="X896" s="2"/>
      <c r="Y896" s="2"/>
      <c r="Z896" s="2"/>
      <c r="AA896" s="2"/>
      <c r="AB896" s="2"/>
      <c r="AC896" s="2"/>
      <c r="AD896" s="2"/>
      <c r="AE896" s="2"/>
    </row>
    <row r="897" spans="1:31" ht="12.75" customHeight="1">
      <c r="A897" s="2"/>
      <c r="B897" s="2"/>
      <c r="C897" s="3"/>
      <c r="D897" s="3"/>
      <c r="E897" s="3"/>
      <c r="F897" s="3"/>
      <c r="G897" s="3"/>
      <c r="H897" s="4"/>
      <c r="I897" s="4"/>
      <c r="J897" s="4"/>
      <c r="K897" s="4"/>
      <c r="L897" s="4"/>
      <c r="M897" s="2"/>
      <c r="N897" s="2"/>
      <c r="O897" s="2"/>
      <c r="P897" s="2"/>
      <c r="Q897" s="2"/>
      <c r="R897" s="2"/>
      <c r="S897" s="2"/>
      <c r="T897" s="2"/>
      <c r="U897" s="2"/>
      <c r="V897" s="2"/>
      <c r="W897" s="2"/>
      <c r="X897" s="2"/>
      <c r="Y897" s="2"/>
      <c r="Z897" s="2"/>
      <c r="AA897" s="2"/>
      <c r="AB897" s="2"/>
      <c r="AC897" s="2"/>
      <c r="AD897" s="2"/>
      <c r="AE897" s="2"/>
    </row>
    <row r="898" spans="1:31" ht="12.75" customHeight="1">
      <c r="A898" s="2"/>
      <c r="B898" s="2"/>
      <c r="C898" s="3"/>
      <c r="D898" s="3"/>
      <c r="E898" s="3"/>
      <c r="F898" s="3"/>
      <c r="G898" s="3"/>
      <c r="H898" s="4"/>
      <c r="I898" s="4"/>
      <c r="J898" s="4"/>
      <c r="K898" s="4"/>
      <c r="L898" s="4"/>
      <c r="M898" s="2"/>
      <c r="N898" s="2"/>
      <c r="O898" s="2"/>
      <c r="P898" s="2"/>
      <c r="Q898" s="2"/>
      <c r="R898" s="2"/>
      <c r="S898" s="2"/>
      <c r="T898" s="2"/>
      <c r="U898" s="2"/>
      <c r="V898" s="2"/>
      <c r="W898" s="2"/>
      <c r="X898" s="2"/>
      <c r="Y898" s="2"/>
      <c r="Z898" s="2"/>
      <c r="AA898" s="2"/>
      <c r="AB898" s="2"/>
      <c r="AC898" s="2"/>
      <c r="AD898" s="2"/>
      <c r="AE898" s="2"/>
    </row>
    <row r="899" spans="1:31" ht="12.75" customHeight="1">
      <c r="A899" s="2"/>
      <c r="B899" s="2"/>
      <c r="C899" s="3"/>
      <c r="D899" s="3"/>
      <c r="E899" s="3"/>
      <c r="F899" s="3"/>
      <c r="G899" s="3"/>
      <c r="H899" s="4"/>
      <c r="I899" s="4"/>
      <c r="J899" s="4"/>
      <c r="K899" s="4"/>
      <c r="L899" s="4"/>
      <c r="M899" s="2"/>
      <c r="N899" s="2"/>
      <c r="O899" s="2"/>
      <c r="P899" s="2"/>
      <c r="Q899" s="2"/>
      <c r="R899" s="2"/>
      <c r="S899" s="2"/>
      <c r="T899" s="2"/>
      <c r="U899" s="2"/>
      <c r="V899" s="2"/>
      <c r="W899" s="2"/>
      <c r="X899" s="2"/>
      <c r="Y899" s="2"/>
      <c r="Z899" s="2"/>
      <c r="AA899" s="2"/>
      <c r="AB899" s="2"/>
      <c r="AC899" s="2"/>
      <c r="AD899" s="2"/>
      <c r="AE899" s="2"/>
    </row>
    <row r="900" spans="1:31" ht="12.75" customHeight="1">
      <c r="A900" s="2"/>
      <c r="B900" s="2"/>
      <c r="C900" s="3"/>
      <c r="D900" s="3"/>
      <c r="E900" s="3"/>
      <c r="F900" s="3"/>
      <c r="G900" s="3"/>
      <c r="H900" s="4"/>
      <c r="I900" s="4"/>
      <c r="J900" s="4"/>
      <c r="K900" s="4"/>
      <c r="L900" s="4"/>
      <c r="M900" s="2"/>
      <c r="N900" s="2"/>
      <c r="O900" s="2"/>
      <c r="P900" s="2"/>
      <c r="Q900" s="2"/>
      <c r="R900" s="2"/>
      <c r="S900" s="2"/>
      <c r="T900" s="2"/>
      <c r="U900" s="2"/>
      <c r="V900" s="2"/>
      <c r="W900" s="2"/>
      <c r="X900" s="2"/>
      <c r="Y900" s="2"/>
      <c r="Z900" s="2"/>
      <c r="AA900" s="2"/>
      <c r="AB900" s="2"/>
      <c r="AC900" s="2"/>
      <c r="AD900" s="2"/>
      <c r="AE900" s="2"/>
    </row>
    <row r="901" spans="1:31" ht="12.75" customHeight="1">
      <c r="A901" s="2"/>
      <c r="B901" s="2"/>
      <c r="C901" s="3"/>
      <c r="D901" s="3"/>
      <c r="E901" s="3"/>
      <c r="F901" s="3"/>
      <c r="G901" s="3"/>
      <c r="H901" s="4"/>
      <c r="I901" s="4"/>
      <c r="J901" s="4"/>
      <c r="K901" s="4"/>
      <c r="L901" s="4"/>
      <c r="M901" s="2"/>
      <c r="N901" s="2"/>
      <c r="O901" s="2"/>
      <c r="P901" s="2"/>
      <c r="Q901" s="2"/>
      <c r="R901" s="2"/>
      <c r="S901" s="2"/>
      <c r="T901" s="2"/>
      <c r="U901" s="2"/>
      <c r="V901" s="2"/>
      <c r="W901" s="2"/>
      <c r="X901" s="2"/>
      <c r="Y901" s="2"/>
      <c r="Z901" s="2"/>
      <c r="AA901" s="2"/>
      <c r="AB901" s="2"/>
      <c r="AC901" s="2"/>
      <c r="AD901" s="2"/>
      <c r="AE901" s="2"/>
    </row>
    <row r="902" spans="1:31" ht="12.75" customHeight="1">
      <c r="A902" s="2"/>
      <c r="B902" s="2"/>
      <c r="C902" s="3"/>
      <c r="D902" s="3"/>
      <c r="E902" s="3"/>
      <c r="F902" s="3"/>
      <c r="G902" s="3"/>
      <c r="H902" s="4"/>
      <c r="I902" s="4"/>
      <c r="J902" s="4"/>
      <c r="K902" s="4"/>
      <c r="L902" s="4"/>
      <c r="M902" s="2"/>
      <c r="N902" s="2"/>
      <c r="O902" s="2"/>
      <c r="P902" s="2"/>
      <c r="Q902" s="2"/>
      <c r="R902" s="2"/>
      <c r="S902" s="2"/>
      <c r="T902" s="2"/>
      <c r="U902" s="2"/>
      <c r="V902" s="2"/>
      <c r="W902" s="2"/>
      <c r="X902" s="2"/>
      <c r="Y902" s="2"/>
      <c r="Z902" s="2"/>
      <c r="AA902" s="2"/>
      <c r="AB902" s="2"/>
      <c r="AC902" s="2"/>
      <c r="AD902" s="2"/>
      <c r="AE902" s="2"/>
    </row>
    <row r="903" spans="1:31" ht="12.75" customHeight="1">
      <c r="A903" s="2"/>
      <c r="B903" s="2"/>
      <c r="C903" s="3"/>
      <c r="D903" s="3"/>
      <c r="E903" s="3"/>
      <c r="F903" s="3"/>
      <c r="G903" s="3"/>
      <c r="H903" s="4"/>
      <c r="I903" s="4"/>
      <c r="J903" s="4"/>
      <c r="K903" s="4"/>
      <c r="L903" s="4"/>
      <c r="M903" s="2"/>
      <c r="N903" s="2"/>
      <c r="O903" s="2"/>
      <c r="P903" s="2"/>
      <c r="Q903" s="2"/>
      <c r="R903" s="2"/>
      <c r="S903" s="2"/>
      <c r="T903" s="2"/>
      <c r="U903" s="2"/>
      <c r="V903" s="2"/>
      <c r="W903" s="2"/>
      <c r="X903" s="2"/>
      <c r="Y903" s="2"/>
      <c r="Z903" s="2"/>
      <c r="AA903" s="2"/>
      <c r="AB903" s="2"/>
      <c r="AC903" s="2"/>
      <c r="AD903" s="2"/>
      <c r="AE903" s="2"/>
    </row>
    <row r="904" spans="1:31" ht="12.75" customHeight="1">
      <c r="A904" s="2"/>
      <c r="B904" s="2"/>
      <c r="C904" s="3"/>
      <c r="D904" s="3"/>
      <c r="E904" s="3"/>
      <c r="F904" s="3"/>
      <c r="G904" s="3"/>
      <c r="H904" s="4"/>
      <c r="I904" s="4"/>
      <c r="J904" s="4"/>
      <c r="K904" s="4"/>
      <c r="L904" s="4"/>
      <c r="M904" s="2"/>
      <c r="N904" s="2"/>
      <c r="O904" s="2"/>
      <c r="P904" s="2"/>
      <c r="Q904" s="2"/>
      <c r="R904" s="2"/>
      <c r="S904" s="2"/>
      <c r="T904" s="2"/>
      <c r="U904" s="2"/>
      <c r="V904" s="2"/>
      <c r="W904" s="2"/>
      <c r="X904" s="2"/>
      <c r="Y904" s="2"/>
      <c r="Z904" s="2"/>
      <c r="AA904" s="2"/>
      <c r="AB904" s="2"/>
      <c r="AC904" s="2"/>
      <c r="AD904" s="2"/>
      <c r="AE904" s="2"/>
    </row>
    <row r="905" spans="1:31" ht="12.75" customHeight="1">
      <c r="A905" s="2"/>
      <c r="B905" s="2"/>
      <c r="C905" s="3"/>
      <c r="D905" s="3"/>
      <c r="E905" s="3"/>
      <c r="F905" s="3"/>
      <c r="G905" s="3"/>
      <c r="H905" s="4"/>
      <c r="I905" s="4"/>
      <c r="J905" s="4"/>
      <c r="K905" s="4"/>
      <c r="L905" s="4"/>
      <c r="M905" s="2"/>
      <c r="N905" s="2"/>
      <c r="O905" s="2"/>
      <c r="P905" s="2"/>
      <c r="Q905" s="2"/>
      <c r="R905" s="2"/>
      <c r="S905" s="2"/>
      <c r="T905" s="2"/>
      <c r="U905" s="2"/>
      <c r="V905" s="2"/>
      <c r="W905" s="2"/>
      <c r="X905" s="2"/>
      <c r="Y905" s="2"/>
      <c r="Z905" s="2"/>
      <c r="AA905" s="2"/>
      <c r="AB905" s="2"/>
      <c r="AC905" s="2"/>
      <c r="AD905" s="2"/>
      <c r="AE905" s="2"/>
    </row>
    <row r="906" spans="1:31" ht="12.75" customHeight="1">
      <c r="A906" s="2"/>
      <c r="B906" s="2"/>
      <c r="C906" s="3"/>
      <c r="D906" s="3"/>
      <c r="E906" s="3"/>
      <c r="F906" s="3"/>
      <c r="G906" s="3"/>
      <c r="H906" s="4"/>
      <c r="I906" s="4"/>
      <c r="J906" s="4"/>
      <c r="K906" s="4"/>
      <c r="L906" s="4"/>
      <c r="M906" s="2"/>
      <c r="N906" s="2"/>
      <c r="O906" s="2"/>
      <c r="P906" s="2"/>
      <c r="Q906" s="2"/>
      <c r="R906" s="2"/>
      <c r="S906" s="2"/>
      <c r="T906" s="2"/>
      <c r="U906" s="2"/>
      <c r="V906" s="2"/>
      <c r="W906" s="2"/>
      <c r="X906" s="2"/>
      <c r="Y906" s="2"/>
      <c r="Z906" s="2"/>
      <c r="AA906" s="2"/>
      <c r="AB906" s="2"/>
      <c r="AC906" s="2"/>
      <c r="AD906" s="2"/>
      <c r="AE906" s="2"/>
    </row>
    <row r="907" spans="1:31" ht="12.75" customHeight="1">
      <c r="A907" s="2"/>
      <c r="B907" s="2"/>
      <c r="C907" s="3"/>
      <c r="D907" s="3"/>
      <c r="E907" s="3"/>
      <c r="F907" s="3"/>
      <c r="G907" s="3"/>
      <c r="H907" s="4"/>
      <c r="I907" s="4"/>
      <c r="J907" s="4"/>
      <c r="K907" s="4"/>
      <c r="L907" s="4"/>
      <c r="M907" s="2"/>
      <c r="N907" s="2"/>
      <c r="O907" s="2"/>
      <c r="P907" s="2"/>
      <c r="Q907" s="2"/>
      <c r="R907" s="2"/>
      <c r="S907" s="2"/>
      <c r="T907" s="2"/>
      <c r="U907" s="2"/>
      <c r="V907" s="2"/>
      <c r="W907" s="2"/>
      <c r="X907" s="2"/>
      <c r="Y907" s="2"/>
      <c r="Z907" s="2"/>
      <c r="AA907" s="2"/>
      <c r="AB907" s="2"/>
      <c r="AC907" s="2"/>
      <c r="AD907" s="2"/>
      <c r="AE907" s="2"/>
    </row>
    <row r="908" spans="1:31" ht="12.75" customHeight="1">
      <c r="A908" s="2"/>
      <c r="B908" s="2"/>
      <c r="C908" s="3"/>
      <c r="D908" s="3"/>
      <c r="E908" s="3"/>
      <c r="F908" s="3"/>
      <c r="G908" s="3"/>
      <c r="H908" s="4"/>
      <c r="I908" s="4"/>
      <c r="J908" s="4"/>
      <c r="K908" s="4"/>
      <c r="L908" s="4"/>
      <c r="M908" s="2"/>
      <c r="N908" s="2"/>
      <c r="O908" s="2"/>
      <c r="P908" s="2"/>
      <c r="Q908" s="2"/>
      <c r="R908" s="2"/>
      <c r="S908" s="2"/>
      <c r="T908" s="2"/>
      <c r="U908" s="2"/>
      <c r="V908" s="2"/>
      <c r="W908" s="2"/>
      <c r="X908" s="2"/>
      <c r="Y908" s="2"/>
      <c r="Z908" s="2"/>
      <c r="AA908" s="2"/>
      <c r="AB908" s="2"/>
      <c r="AC908" s="2"/>
      <c r="AD908" s="2"/>
      <c r="AE908" s="2"/>
    </row>
    <row r="909" spans="1:31" ht="12.75" customHeight="1">
      <c r="A909" s="2"/>
      <c r="B909" s="2"/>
      <c r="C909" s="3"/>
      <c r="D909" s="3"/>
      <c r="E909" s="3"/>
      <c r="F909" s="3"/>
      <c r="G909" s="3"/>
      <c r="H909" s="4"/>
      <c r="I909" s="4"/>
      <c r="J909" s="4"/>
      <c r="K909" s="4"/>
      <c r="L909" s="4"/>
      <c r="M909" s="2"/>
      <c r="N909" s="2"/>
      <c r="O909" s="2"/>
      <c r="P909" s="2"/>
      <c r="Q909" s="2"/>
      <c r="R909" s="2"/>
      <c r="S909" s="2"/>
      <c r="T909" s="2"/>
      <c r="U909" s="2"/>
      <c r="V909" s="2"/>
      <c r="W909" s="2"/>
      <c r="X909" s="2"/>
      <c r="Y909" s="2"/>
      <c r="Z909" s="2"/>
      <c r="AA909" s="2"/>
      <c r="AB909" s="2"/>
      <c r="AC909" s="2"/>
      <c r="AD909" s="2"/>
      <c r="AE909" s="2"/>
    </row>
    <row r="910" spans="1:31" ht="12.75" customHeight="1">
      <c r="A910" s="2"/>
      <c r="B910" s="2"/>
      <c r="C910" s="3"/>
      <c r="D910" s="3"/>
      <c r="E910" s="3"/>
      <c r="F910" s="3"/>
      <c r="G910" s="3"/>
      <c r="H910" s="4"/>
      <c r="I910" s="4"/>
      <c r="J910" s="4"/>
      <c r="K910" s="4"/>
      <c r="L910" s="4"/>
      <c r="M910" s="2"/>
      <c r="N910" s="2"/>
      <c r="O910" s="2"/>
      <c r="P910" s="2"/>
      <c r="Q910" s="2"/>
      <c r="R910" s="2"/>
      <c r="S910" s="2"/>
      <c r="T910" s="2"/>
      <c r="U910" s="2"/>
      <c r="V910" s="2"/>
      <c r="W910" s="2"/>
      <c r="X910" s="2"/>
      <c r="Y910" s="2"/>
      <c r="Z910" s="2"/>
      <c r="AA910" s="2"/>
      <c r="AB910" s="2"/>
      <c r="AC910" s="2"/>
      <c r="AD910" s="2"/>
      <c r="AE910" s="2"/>
    </row>
    <row r="911" spans="1:31" ht="12.75" customHeight="1">
      <c r="A911" s="2"/>
      <c r="B911" s="2"/>
      <c r="C911" s="3"/>
      <c r="D911" s="3"/>
      <c r="E911" s="3"/>
      <c r="F911" s="3"/>
      <c r="G911" s="3"/>
      <c r="H911" s="4"/>
      <c r="I911" s="4"/>
      <c r="J911" s="4"/>
      <c r="K911" s="4"/>
      <c r="L911" s="4"/>
      <c r="M911" s="2"/>
      <c r="N911" s="2"/>
      <c r="O911" s="2"/>
      <c r="P911" s="2"/>
      <c r="Q911" s="2"/>
      <c r="R911" s="2"/>
      <c r="S911" s="2"/>
      <c r="T911" s="2"/>
      <c r="U911" s="2"/>
      <c r="V911" s="2"/>
      <c r="W911" s="2"/>
      <c r="X911" s="2"/>
      <c r="Y911" s="2"/>
      <c r="Z911" s="2"/>
      <c r="AA911" s="2"/>
      <c r="AB911" s="2"/>
      <c r="AC911" s="2"/>
      <c r="AD911" s="2"/>
      <c r="AE911" s="2"/>
    </row>
    <row r="912" spans="1:31" ht="12.75" customHeight="1">
      <c r="A912" s="2"/>
      <c r="B912" s="2"/>
      <c r="C912" s="3"/>
      <c r="D912" s="3"/>
      <c r="E912" s="3"/>
      <c r="F912" s="3"/>
      <c r="G912" s="3"/>
      <c r="H912" s="4"/>
      <c r="I912" s="4"/>
      <c r="J912" s="4"/>
      <c r="K912" s="4"/>
      <c r="L912" s="4"/>
      <c r="M912" s="2"/>
      <c r="N912" s="2"/>
      <c r="O912" s="2"/>
      <c r="P912" s="2"/>
      <c r="Q912" s="2"/>
      <c r="R912" s="2"/>
      <c r="S912" s="2"/>
      <c r="T912" s="2"/>
      <c r="U912" s="2"/>
      <c r="V912" s="2"/>
      <c r="W912" s="2"/>
      <c r="X912" s="2"/>
      <c r="Y912" s="2"/>
      <c r="Z912" s="2"/>
      <c r="AA912" s="2"/>
      <c r="AB912" s="2"/>
      <c r="AC912" s="2"/>
      <c r="AD912" s="2"/>
      <c r="AE912" s="2"/>
    </row>
    <row r="913" spans="1:31" ht="12.75" customHeight="1">
      <c r="A913" s="2"/>
      <c r="B913" s="2"/>
      <c r="C913" s="3"/>
      <c r="D913" s="3"/>
      <c r="E913" s="3"/>
      <c r="F913" s="3"/>
      <c r="G913" s="3"/>
      <c r="H913" s="4"/>
      <c r="I913" s="4"/>
      <c r="J913" s="4"/>
      <c r="K913" s="4"/>
      <c r="L913" s="4"/>
      <c r="M913" s="2"/>
      <c r="N913" s="2"/>
      <c r="O913" s="2"/>
      <c r="P913" s="2"/>
      <c r="Q913" s="2"/>
      <c r="R913" s="2"/>
      <c r="S913" s="2"/>
      <c r="T913" s="2"/>
      <c r="U913" s="2"/>
      <c r="V913" s="2"/>
      <c r="W913" s="2"/>
      <c r="X913" s="2"/>
      <c r="Y913" s="2"/>
      <c r="Z913" s="2"/>
      <c r="AA913" s="2"/>
      <c r="AB913" s="2"/>
      <c r="AC913" s="2"/>
      <c r="AD913" s="2"/>
      <c r="AE913" s="2"/>
    </row>
    <row r="914" spans="1:31" ht="12.75" customHeight="1">
      <c r="A914" s="2"/>
      <c r="B914" s="2"/>
      <c r="C914" s="3"/>
      <c r="D914" s="3"/>
      <c r="E914" s="3"/>
      <c r="F914" s="3"/>
      <c r="G914" s="3"/>
      <c r="H914" s="4"/>
      <c r="I914" s="4"/>
      <c r="J914" s="4"/>
      <c r="K914" s="4"/>
      <c r="L914" s="4"/>
      <c r="M914" s="2"/>
      <c r="N914" s="2"/>
      <c r="O914" s="2"/>
      <c r="P914" s="2"/>
      <c r="Q914" s="2"/>
      <c r="R914" s="2"/>
      <c r="S914" s="2"/>
      <c r="T914" s="2"/>
      <c r="U914" s="2"/>
      <c r="V914" s="2"/>
      <c r="W914" s="2"/>
      <c r="X914" s="2"/>
      <c r="Y914" s="2"/>
      <c r="Z914" s="2"/>
      <c r="AA914" s="2"/>
      <c r="AB914" s="2"/>
      <c r="AC914" s="2"/>
      <c r="AD914" s="2"/>
      <c r="AE914" s="2"/>
    </row>
    <row r="915" spans="1:31" ht="12.75" customHeight="1">
      <c r="A915" s="2"/>
      <c r="B915" s="2"/>
      <c r="C915" s="3"/>
      <c r="D915" s="3"/>
      <c r="E915" s="3"/>
      <c r="F915" s="3"/>
      <c r="G915" s="3"/>
      <c r="H915" s="4"/>
      <c r="I915" s="4"/>
      <c r="J915" s="4"/>
      <c r="K915" s="4"/>
      <c r="L915" s="4"/>
      <c r="M915" s="2"/>
      <c r="N915" s="2"/>
      <c r="O915" s="2"/>
      <c r="P915" s="2"/>
      <c r="Q915" s="2"/>
      <c r="R915" s="2"/>
      <c r="S915" s="2"/>
      <c r="T915" s="2"/>
      <c r="U915" s="2"/>
      <c r="V915" s="2"/>
      <c r="W915" s="2"/>
      <c r="X915" s="2"/>
      <c r="Y915" s="2"/>
      <c r="Z915" s="2"/>
      <c r="AA915" s="2"/>
      <c r="AB915" s="2"/>
      <c r="AC915" s="2"/>
      <c r="AD915" s="2"/>
      <c r="AE915" s="2"/>
    </row>
    <row r="916" spans="1:31" ht="12.75" customHeight="1">
      <c r="A916" s="2"/>
      <c r="B916" s="2"/>
      <c r="C916" s="3"/>
      <c r="D916" s="3"/>
      <c r="E916" s="3"/>
      <c r="F916" s="3"/>
      <c r="G916" s="3"/>
      <c r="H916" s="4"/>
      <c r="I916" s="4"/>
      <c r="J916" s="4"/>
      <c r="K916" s="4"/>
      <c r="L916" s="4"/>
      <c r="M916" s="2"/>
      <c r="N916" s="2"/>
      <c r="O916" s="2"/>
      <c r="P916" s="2"/>
      <c r="Q916" s="2"/>
      <c r="R916" s="2"/>
      <c r="S916" s="2"/>
      <c r="T916" s="2"/>
      <c r="U916" s="2"/>
      <c r="V916" s="2"/>
      <c r="W916" s="2"/>
      <c r="X916" s="2"/>
      <c r="Y916" s="2"/>
      <c r="Z916" s="2"/>
      <c r="AA916" s="2"/>
      <c r="AB916" s="2"/>
      <c r="AC916" s="2"/>
      <c r="AD916" s="2"/>
      <c r="AE916" s="2"/>
    </row>
    <row r="917" spans="1:31" ht="12.75" customHeight="1">
      <c r="A917" s="2"/>
      <c r="B917" s="2"/>
      <c r="C917" s="3"/>
      <c r="D917" s="3"/>
      <c r="E917" s="3"/>
      <c r="F917" s="3"/>
      <c r="G917" s="3"/>
      <c r="H917" s="4"/>
      <c r="I917" s="4"/>
      <c r="J917" s="4"/>
      <c r="K917" s="4"/>
      <c r="L917" s="4"/>
      <c r="M917" s="2"/>
      <c r="N917" s="2"/>
      <c r="O917" s="2"/>
      <c r="P917" s="2"/>
      <c r="Q917" s="2"/>
      <c r="R917" s="2"/>
      <c r="S917" s="2"/>
      <c r="T917" s="2"/>
      <c r="U917" s="2"/>
      <c r="V917" s="2"/>
      <c r="W917" s="2"/>
      <c r="X917" s="2"/>
      <c r="Y917" s="2"/>
      <c r="Z917" s="2"/>
      <c r="AA917" s="2"/>
      <c r="AB917" s="2"/>
      <c r="AC917" s="2"/>
      <c r="AD917" s="2"/>
      <c r="AE917" s="2"/>
    </row>
    <row r="918" spans="1:31" ht="12.75" customHeight="1">
      <c r="A918" s="2"/>
      <c r="B918" s="2"/>
      <c r="C918" s="3"/>
      <c r="D918" s="3"/>
      <c r="E918" s="3"/>
      <c r="F918" s="3"/>
      <c r="G918" s="3"/>
      <c r="H918" s="4"/>
      <c r="I918" s="4"/>
      <c r="J918" s="4"/>
      <c r="K918" s="4"/>
      <c r="L918" s="4"/>
      <c r="M918" s="2"/>
      <c r="N918" s="2"/>
      <c r="O918" s="2"/>
      <c r="P918" s="2"/>
      <c r="Q918" s="2"/>
      <c r="R918" s="2"/>
      <c r="S918" s="2"/>
      <c r="T918" s="2"/>
      <c r="U918" s="2"/>
      <c r="V918" s="2"/>
      <c r="W918" s="2"/>
      <c r="X918" s="2"/>
      <c r="Y918" s="2"/>
      <c r="Z918" s="2"/>
      <c r="AA918" s="2"/>
      <c r="AB918" s="2"/>
      <c r="AC918" s="2"/>
      <c r="AD918" s="2"/>
      <c r="AE918" s="2"/>
    </row>
    <row r="919" spans="1:31" ht="12.75" customHeight="1">
      <c r="A919" s="2"/>
      <c r="B919" s="2"/>
      <c r="C919" s="3"/>
      <c r="D919" s="3"/>
      <c r="E919" s="3"/>
      <c r="F919" s="3"/>
      <c r="G919" s="3"/>
      <c r="H919" s="4"/>
      <c r="I919" s="4"/>
      <c r="J919" s="4"/>
      <c r="K919" s="4"/>
      <c r="L919" s="4"/>
      <c r="M919" s="2"/>
      <c r="N919" s="2"/>
      <c r="O919" s="2"/>
      <c r="P919" s="2"/>
      <c r="Q919" s="2"/>
      <c r="R919" s="2"/>
      <c r="S919" s="2"/>
      <c r="T919" s="2"/>
      <c r="U919" s="2"/>
      <c r="V919" s="2"/>
      <c r="W919" s="2"/>
      <c r="X919" s="2"/>
      <c r="Y919" s="2"/>
      <c r="Z919" s="2"/>
      <c r="AA919" s="2"/>
      <c r="AB919" s="2"/>
      <c r="AC919" s="2"/>
      <c r="AD919" s="2"/>
      <c r="AE919" s="2"/>
    </row>
    <row r="920" spans="1:31" ht="12.75" customHeight="1">
      <c r="A920" s="2"/>
      <c r="B920" s="2"/>
      <c r="C920" s="3"/>
      <c r="D920" s="3"/>
      <c r="E920" s="3"/>
      <c r="F920" s="3"/>
      <c r="G920" s="3"/>
      <c r="H920" s="4"/>
      <c r="I920" s="4"/>
      <c r="J920" s="4"/>
      <c r="K920" s="4"/>
      <c r="L920" s="4"/>
      <c r="M920" s="2"/>
      <c r="N920" s="2"/>
      <c r="O920" s="2"/>
      <c r="P920" s="2"/>
      <c r="Q920" s="2"/>
      <c r="R920" s="2"/>
      <c r="S920" s="2"/>
      <c r="T920" s="2"/>
      <c r="U920" s="2"/>
      <c r="V920" s="2"/>
      <c r="W920" s="2"/>
      <c r="X920" s="2"/>
      <c r="Y920" s="2"/>
      <c r="Z920" s="2"/>
      <c r="AA920" s="2"/>
      <c r="AB920" s="2"/>
      <c r="AC920" s="2"/>
      <c r="AD920" s="2"/>
      <c r="AE920" s="2"/>
    </row>
    <row r="921" spans="1:31" ht="12.75" customHeight="1">
      <c r="A921" s="2"/>
      <c r="B921" s="2"/>
      <c r="C921" s="3"/>
      <c r="D921" s="3"/>
      <c r="E921" s="3"/>
      <c r="F921" s="3"/>
      <c r="G921" s="3"/>
      <c r="H921" s="4"/>
      <c r="I921" s="4"/>
      <c r="J921" s="4"/>
      <c r="K921" s="4"/>
      <c r="L921" s="4"/>
      <c r="M921" s="2"/>
      <c r="N921" s="2"/>
      <c r="O921" s="2"/>
      <c r="P921" s="2"/>
      <c r="Q921" s="2"/>
      <c r="R921" s="2"/>
      <c r="S921" s="2"/>
      <c r="T921" s="2"/>
      <c r="U921" s="2"/>
      <c r="V921" s="2"/>
      <c r="W921" s="2"/>
      <c r="X921" s="2"/>
      <c r="Y921" s="2"/>
      <c r="Z921" s="2"/>
      <c r="AA921" s="2"/>
      <c r="AB921" s="2"/>
      <c r="AC921" s="2"/>
      <c r="AD921" s="2"/>
      <c r="AE921" s="2"/>
    </row>
    <row r="922" spans="1:31" ht="12.75" customHeight="1">
      <c r="A922" s="2"/>
      <c r="B922" s="2"/>
      <c r="C922" s="3"/>
      <c r="D922" s="3"/>
      <c r="E922" s="3"/>
      <c r="F922" s="3"/>
      <c r="G922" s="3"/>
      <c r="H922" s="4"/>
      <c r="I922" s="4"/>
      <c r="J922" s="4"/>
      <c r="K922" s="4"/>
      <c r="L922" s="4"/>
      <c r="M922" s="2"/>
      <c r="N922" s="2"/>
      <c r="O922" s="2"/>
      <c r="P922" s="2"/>
      <c r="Q922" s="2"/>
      <c r="R922" s="2"/>
      <c r="S922" s="2"/>
      <c r="T922" s="2"/>
      <c r="U922" s="2"/>
      <c r="V922" s="2"/>
      <c r="W922" s="2"/>
      <c r="X922" s="2"/>
      <c r="Y922" s="2"/>
      <c r="Z922" s="2"/>
      <c r="AA922" s="2"/>
      <c r="AB922" s="2"/>
      <c r="AC922" s="2"/>
      <c r="AD922" s="2"/>
      <c r="AE922" s="2"/>
    </row>
    <row r="923" spans="1:31" ht="12.75" customHeight="1">
      <c r="A923" s="2"/>
      <c r="B923" s="2"/>
      <c r="C923" s="3"/>
      <c r="D923" s="3"/>
      <c r="E923" s="3"/>
      <c r="F923" s="3"/>
      <c r="G923" s="3"/>
      <c r="H923" s="4"/>
      <c r="I923" s="4"/>
      <c r="J923" s="4"/>
      <c r="K923" s="4"/>
      <c r="L923" s="4"/>
      <c r="M923" s="2"/>
      <c r="N923" s="2"/>
      <c r="O923" s="2"/>
      <c r="P923" s="2"/>
      <c r="Q923" s="2"/>
      <c r="R923" s="2"/>
      <c r="S923" s="2"/>
      <c r="T923" s="2"/>
      <c r="U923" s="2"/>
      <c r="V923" s="2"/>
      <c r="W923" s="2"/>
      <c r="X923" s="2"/>
      <c r="Y923" s="2"/>
      <c r="Z923" s="2"/>
      <c r="AA923" s="2"/>
      <c r="AB923" s="2"/>
      <c r="AC923" s="2"/>
      <c r="AD923" s="2"/>
      <c r="AE923" s="2"/>
    </row>
    <row r="924" spans="1:31" ht="12.75" customHeight="1">
      <c r="A924" s="2"/>
      <c r="B924" s="2"/>
      <c r="C924" s="3"/>
      <c r="D924" s="3"/>
      <c r="E924" s="3"/>
      <c r="F924" s="3"/>
      <c r="G924" s="3"/>
      <c r="H924" s="4"/>
      <c r="I924" s="4"/>
      <c r="J924" s="4"/>
      <c r="K924" s="4"/>
      <c r="L924" s="4"/>
      <c r="M924" s="2"/>
      <c r="N924" s="2"/>
      <c r="O924" s="2"/>
      <c r="P924" s="2"/>
      <c r="Q924" s="2"/>
      <c r="R924" s="2"/>
      <c r="S924" s="2"/>
      <c r="T924" s="2"/>
      <c r="U924" s="2"/>
      <c r="V924" s="2"/>
      <c r="W924" s="2"/>
      <c r="X924" s="2"/>
      <c r="Y924" s="2"/>
      <c r="Z924" s="2"/>
      <c r="AA924" s="2"/>
      <c r="AB924" s="2"/>
      <c r="AC924" s="2"/>
      <c r="AD924" s="2"/>
      <c r="AE924" s="2"/>
    </row>
    <row r="925" spans="1:31" ht="12.75" customHeight="1">
      <c r="A925" s="2"/>
      <c r="B925" s="2"/>
      <c r="C925" s="3"/>
      <c r="D925" s="3"/>
      <c r="E925" s="3"/>
      <c r="F925" s="3"/>
      <c r="G925" s="3"/>
      <c r="H925" s="4"/>
      <c r="I925" s="4"/>
      <c r="J925" s="4"/>
      <c r="K925" s="4"/>
      <c r="L925" s="4"/>
      <c r="M925" s="2"/>
      <c r="N925" s="2"/>
      <c r="O925" s="2"/>
      <c r="P925" s="2"/>
      <c r="Q925" s="2"/>
      <c r="R925" s="2"/>
      <c r="S925" s="2"/>
      <c r="T925" s="2"/>
      <c r="U925" s="2"/>
      <c r="V925" s="2"/>
      <c r="W925" s="2"/>
      <c r="X925" s="2"/>
      <c r="Y925" s="2"/>
      <c r="Z925" s="2"/>
      <c r="AA925" s="2"/>
      <c r="AB925" s="2"/>
      <c r="AC925" s="2"/>
      <c r="AD925" s="2"/>
      <c r="AE925" s="2"/>
    </row>
    <row r="926" spans="1:31" ht="12.75" customHeight="1">
      <c r="A926" s="2"/>
      <c r="B926" s="2"/>
      <c r="C926" s="3"/>
      <c r="D926" s="3"/>
      <c r="E926" s="3"/>
      <c r="F926" s="3"/>
      <c r="G926" s="3"/>
      <c r="H926" s="4"/>
      <c r="I926" s="4"/>
      <c r="J926" s="4"/>
      <c r="K926" s="4"/>
      <c r="L926" s="4"/>
      <c r="M926" s="2"/>
      <c r="N926" s="2"/>
      <c r="O926" s="2"/>
      <c r="P926" s="2"/>
      <c r="Q926" s="2"/>
      <c r="R926" s="2"/>
      <c r="S926" s="2"/>
      <c r="T926" s="2"/>
      <c r="U926" s="2"/>
      <c r="V926" s="2"/>
      <c r="W926" s="2"/>
      <c r="X926" s="2"/>
      <c r="Y926" s="2"/>
      <c r="Z926" s="2"/>
      <c r="AA926" s="2"/>
      <c r="AB926" s="2"/>
      <c r="AC926" s="2"/>
      <c r="AD926" s="2"/>
      <c r="AE926" s="2"/>
    </row>
    <row r="927" spans="1:31" ht="12.75" customHeight="1">
      <c r="A927" s="2"/>
      <c r="B927" s="2"/>
      <c r="C927" s="3"/>
      <c r="D927" s="3"/>
      <c r="E927" s="3"/>
      <c r="F927" s="3"/>
      <c r="G927" s="3"/>
      <c r="H927" s="4"/>
      <c r="I927" s="4"/>
      <c r="J927" s="4"/>
      <c r="K927" s="4"/>
      <c r="L927" s="4"/>
      <c r="M927" s="2"/>
      <c r="N927" s="2"/>
      <c r="O927" s="2"/>
      <c r="P927" s="2"/>
      <c r="Q927" s="2"/>
      <c r="R927" s="2"/>
      <c r="S927" s="2"/>
      <c r="T927" s="2"/>
      <c r="U927" s="2"/>
      <c r="V927" s="2"/>
      <c r="W927" s="2"/>
      <c r="X927" s="2"/>
      <c r="Y927" s="2"/>
      <c r="Z927" s="2"/>
      <c r="AA927" s="2"/>
      <c r="AB927" s="2"/>
      <c r="AC927" s="2"/>
      <c r="AD927" s="2"/>
      <c r="AE927" s="2"/>
    </row>
    <row r="928" spans="1:31" ht="12.75" customHeight="1">
      <c r="A928" s="2"/>
      <c r="B928" s="2"/>
      <c r="C928" s="3"/>
      <c r="D928" s="3"/>
      <c r="E928" s="3"/>
      <c r="F928" s="3"/>
      <c r="G928" s="3"/>
      <c r="H928" s="4"/>
      <c r="I928" s="4"/>
      <c r="J928" s="4"/>
      <c r="K928" s="4"/>
      <c r="L928" s="4"/>
      <c r="M928" s="2"/>
      <c r="N928" s="2"/>
      <c r="O928" s="2"/>
      <c r="P928" s="2"/>
      <c r="Q928" s="2"/>
      <c r="R928" s="2"/>
      <c r="S928" s="2"/>
      <c r="T928" s="2"/>
      <c r="U928" s="2"/>
      <c r="V928" s="2"/>
      <c r="W928" s="2"/>
      <c r="X928" s="2"/>
      <c r="Y928" s="2"/>
      <c r="Z928" s="2"/>
      <c r="AA928" s="2"/>
      <c r="AB928" s="2"/>
      <c r="AC928" s="2"/>
      <c r="AD928" s="2"/>
      <c r="AE928" s="2"/>
    </row>
    <row r="929" spans="1:31" ht="12.75" customHeight="1">
      <c r="A929" s="2"/>
      <c r="B929" s="2"/>
      <c r="C929" s="3"/>
      <c r="D929" s="3"/>
      <c r="E929" s="3"/>
      <c r="F929" s="3"/>
      <c r="G929" s="3"/>
      <c r="H929" s="4"/>
      <c r="I929" s="4"/>
      <c r="J929" s="4"/>
      <c r="K929" s="4"/>
      <c r="L929" s="4"/>
      <c r="M929" s="2"/>
      <c r="N929" s="2"/>
      <c r="O929" s="2"/>
      <c r="P929" s="2"/>
      <c r="Q929" s="2"/>
      <c r="R929" s="2"/>
      <c r="S929" s="2"/>
      <c r="T929" s="2"/>
      <c r="U929" s="2"/>
      <c r="V929" s="2"/>
      <c r="W929" s="2"/>
      <c r="X929" s="2"/>
      <c r="Y929" s="2"/>
      <c r="Z929" s="2"/>
      <c r="AA929" s="2"/>
      <c r="AB929" s="2"/>
      <c r="AC929" s="2"/>
      <c r="AD929" s="2"/>
      <c r="AE929" s="2"/>
    </row>
    <row r="930" spans="1:31" ht="12.75" customHeight="1">
      <c r="A930" s="2"/>
      <c r="B930" s="2"/>
      <c r="C930" s="3"/>
      <c r="D930" s="3"/>
      <c r="E930" s="3"/>
      <c r="F930" s="3"/>
      <c r="G930" s="3"/>
      <c r="H930" s="4"/>
      <c r="I930" s="4"/>
      <c r="J930" s="4"/>
      <c r="K930" s="4"/>
      <c r="L930" s="4"/>
      <c r="M930" s="2"/>
      <c r="N930" s="2"/>
      <c r="O930" s="2"/>
      <c r="P930" s="2"/>
      <c r="Q930" s="2"/>
      <c r="R930" s="2"/>
      <c r="S930" s="2"/>
      <c r="T930" s="2"/>
      <c r="U930" s="2"/>
      <c r="V930" s="2"/>
      <c r="W930" s="2"/>
      <c r="X930" s="2"/>
      <c r="Y930" s="2"/>
      <c r="Z930" s="2"/>
      <c r="AA930" s="2"/>
      <c r="AB930" s="2"/>
      <c r="AC930" s="2"/>
      <c r="AD930" s="2"/>
      <c r="AE930" s="2"/>
    </row>
    <row r="931" spans="1:31" ht="12.75" customHeight="1">
      <c r="A931" s="2"/>
      <c r="B931" s="2"/>
      <c r="C931" s="3"/>
      <c r="D931" s="3"/>
      <c r="E931" s="3"/>
      <c r="F931" s="3"/>
      <c r="G931" s="3"/>
      <c r="H931" s="4"/>
      <c r="I931" s="4"/>
      <c r="J931" s="4"/>
      <c r="K931" s="4"/>
      <c r="L931" s="4"/>
      <c r="M931" s="2"/>
      <c r="N931" s="2"/>
      <c r="O931" s="2"/>
      <c r="P931" s="2"/>
      <c r="Q931" s="2"/>
      <c r="R931" s="2"/>
      <c r="S931" s="2"/>
      <c r="T931" s="2"/>
      <c r="U931" s="2"/>
      <c r="V931" s="2"/>
      <c r="W931" s="2"/>
      <c r="X931" s="2"/>
      <c r="Y931" s="2"/>
      <c r="Z931" s="2"/>
      <c r="AA931" s="2"/>
      <c r="AB931" s="2"/>
      <c r="AC931" s="2"/>
      <c r="AD931" s="2"/>
      <c r="AE931" s="2"/>
    </row>
    <row r="932" spans="1:31" ht="12.75" customHeight="1">
      <c r="A932" s="2"/>
      <c r="B932" s="2"/>
      <c r="C932" s="3"/>
      <c r="D932" s="3"/>
      <c r="E932" s="3"/>
      <c r="F932" s="3"/>
      <c r="G932" s="3"/>
      <c r="H932" s="4"/>
      <c r="I932" s="4"/>
      <c r="J932" s="4"/>
      <c r="K932" s="4"/>
      <c r="L932" s="4"/>
      <c r="M932" s="2"/>
      <c r="N932" s="2"/>
      <c r="O932" s="2"/>
      <c r="P932" s="2"/>
      <c r="Q932" s="2"/>
      <c r="R932" s="2"/>
      <c r="S932" s="2"/>
      <c r="T932" s="2"/>
      <c r="U932" s="2"/>
      <c r="V932" s="2"/>
      <c r="W932" s="2"/>
      <c r="X932" s="2"/>
      <c r="Y932" s="2"/>
      <c r="Z932" s="2"/>
      <c r="AA932" s="2"/>
      <c r="AB932" s="2"/>
      <c r="AC932" s="2"/>
      <c r="AD932" s="2"/>
      <c r="AE932" s="2"/>
    </row>
    <row r="933" spans="1:31" ht="12.75" customHeight="1">
      <c r="A933" s="2"/>
      <c r="B933" s="2"/>
      <c r="C933" s="3"/>
      <c r="D933" s="3"/>
      <c r="E933" s="3"/>
      <c r="F933" s="3"/>
      <c r="G933" s="3"/>
      <c r="H933" s="4"/>
      <c r="I933" s="4"/>
      <c r="J933" s="4"/>
      <c r="K933" s="4"/>
      <c r="L933" s="4"/>
      <c r="M933" s="2"/>
      <c r="N933" s="2"/>
      <c r="O933" s="2"/>
      <c r="P933" s="2"/>
      <c r="Q933" s="2"/>
      <c r="R933" s="2"/>
      <c r="S933" s="2"/>
      <c r="T933" s="2"/>
      <c r="U933" s="2"/>
      <c r="V933" s="2"/>
      <c r="W933" s="2"/>
      <c r="X933" s="2"/>
      <c r="Y933" s="2"/>
      <c r="Z933" s="2"/>
      <c r="AA933" s="2"/>
      <c r="AB933" s="2"/>
      <c r="AC933" s="2"/>
      <c r="AD933" s="2"/>
      <c r="AE933" s="2"/>
    </row>
    <row r="934" spans="1:31" ht="12.75" customHeight="1">
      <c r="A934" s="2"/>
      <c r="B934" s="2"/>
      <c r="C934" s="3"/>
      <c r="D934" s="3"/>
      <c r="E934" s="3"/>
      <c r="F934" s="3"/>
      <c r="G934" s="3"/>
      <c r="H934" s="4"/>
      <c r="I934" s="4"/>
      <c r="J934" s="4"/>
      <c r="K934" s="4"/>
      <c r="L934" s="4"/>
      <c r="M934" s="2"/>
      <c r="N934" s="2"/>
      <c r="O934" s="2"/>
      <c r="P934" s="2"/>
      <c r="Q934" s="2"/>
      <c r="R934" s="2"/>
      <c r="S934" s="2"/>
      <c r="T934" s="2"/>
      <c r="U934" s="2"/>
      <c r="V934" s="2"/>
      <c r="W934" s="2"/>
      <c r="X934" s="2"/>
      <c r="Y934" s="2"/>
      <c r="Z934" s="2"/>
      <c r="AA934" s="2"/>
      <c r="AB934" s="2"/>
      <c r="AC934" s="2"/>
      <c r="AD934" s="2"/>
      <c r="AE934" s="2"/>
    </row>
    <row r="935" spans="1:31" ht="12.75" customHeight="1">
      <c r="A935" s="2"/>
      <c r="B935" s="2"/>
      <c r="C935" s="3"/>
      <c r="D935" s="3"/>
      <c r="E935" s="3"/>
      <c r="F935" s="3"/>
      <c r="G935" s="3"/>
      <c r="H935" s="4"/>
      <c r="I935" s="4"/>
      <c r="J935" s="4"/>
      <c r="K935" s="4"/>
      <c r="L935" s="4"/>
      <c r="M935" s="2"/>
      <c r="N935" s="2"/>
      <c r="O935" s="2"/>
      <c r="P935" s="2"/>
      <c r="Q935" s="2"/>
      <c r="R935" s="2"/>
      <c r="S935" s="2"/>
      <c r="T935" s="2"/>
      <c r="U935" s="2"/>
      <c r="V935" s="2"/>
      <c r="W935" s="2"/>
      <c r="X935" s="2"/>
      <c r="Y935" s="2"/>
      <c r="Z935" s="2"/>
      <c r="AA935" s="2"/>
      <c r="AB935" s="2"/>
      <c r="AC935" s="2"/>
      <c r="AD935" s="2"/>
      <c r="AE935" s="2"/>
    </row>
    <row r="936" spans="1:31" ht="12.75" customHeight="1">
      <c r="A936" s="2"/>
      <c r="B936" s="2"/>
      <c r="C936" s="3"/>
      <c r="D936" s="3"/>
      <c r="E936" s="3"/>
      <c r="F936" s="3"/>
      <c r="G936" s="3"/>
      <c r="H936" s="4"/>
      <c r="I936" s="4"/>
      <c r="J936" s="4"/>
      <c r="K936" s="4"/>
      <c r="L936" s="4"/>
      <c r="M936" s="2"/>
      <c r="N936" s="2"/>
      <c r="O936" s="2"/>
      <c r="P936" s="2"/>
      <c r="Q936" s="2"/>
      <c r="R936" s="2"/>
      <c r="S936" s="2"/>
      <c r="T936" s="2"/>
      <c r="U936" s="2"/>
      <c r="V936" s="2"/>
      <c r="W936" s="2"/>
      <c r="X936" s="2"/>
      <c r="Y936" s="2"/>
      <c r="Z936" s="2"/>
      <c r="AA936" s="2"/>
      <c r="AB936" s="2"/>
      <c r="AC936" s="2"/>
      <c r="AD936" s="2"/>
      <c r="AE936" s="2"/>
    </row>
    <row r="937" spans="1:31" ht="12.75" customHeight="1">
      <c r="A937" s="2"/>
      <c r="B937" s="2"/>
      <c r="C937" s="3"/>
      <c r="D937" s="3"/>
      <c r="E937" s="3"/>
      <c r="F937" s="3"/>
      <c r="G937" s="3"/>
      <c r="H937" s="4"/>
      <c r="I937" s="4"/>
      <c r="J937" s="4"/>
      <c r="K937" s="4"/>
      <c r="L937" s="4"/>
      <c r="M937" s="2"/>
      <c r="N937" s="2"/>
      <c r="O937" s="2"/>
      <c r="P937" s="2"/>
      <c r="Q937" s="2"/>
      <c r="R937" s="2"/>
      <c r="S937" s="2"/>
      <c r="T937" s="2"/>
      <c r="U937" s="2"/>
      <c r="V937" s="2"/>
      <c r="W937" s="2"/>
      <c r="X937" s="2"/>
      <c r="Y937" s="2"/>
      <c r="Z937" s="2"/>
      <c r="AA937" s="2"/>
      <c r="AB937" s="2"/>
      <c r="AC937" s="2"/>
      <c r="AD937" s="2"/>
      <c r="AE937" s="2"/>
    </row>
    <row r="938" spans="1:31" ht="12.75" customHeight="1">
      <c r="A938" s="2"/>
      <c r="B938" s="2"/>
      <c r="C938" s="3"/>
      <c r="D938" s="3"/>
      <c r="E938" s="3"/>
      <c r="F938" s="3"/>
      <c r="G938" s="3"/>
      <c r="H938" s="4"/>
      <c r="I938" s="4"/>
      <c r="J938" s="4"/>
      <c r="K938" s="4"/>
      <c r="L938" s="4"/>
      <c r="M938" s="2"/>
      <c r="N938" s="2"/>
      <c r="O938" s="2"/>
      <c r="P938" s="2"/>
      <c r="Q938" s="2"/>
      <c r="R938" s="2"/>
      <c r="S938" s="2"/>
      <c r="T938" s="2"/>
      <c r="U938" s="2"/>
      <c r="V938" s="2"/>
      <c r="W938" s="2"/>
      <c r="X938" s="2"/>
      <c r="Y938" s="2"/>
      <c r="Z938" s="2"/>
      <c r="AA938" s="2"/>
      <c r="AB938" s="2"/>
      <c r="AC938" s="2"/>
      <c r="AD938" s="2"/>
      <c r="AE938" s="2"/>
    </row>
    <row r="939" spans="1:31" ht="12.75" customHeight="1">
      <c r="A939" s="2"/>
      <c r="B939" s="2"/>
      <c r="C939" s="3"/>
      <c r="D939" s="3"/>
      <c r="E939" s="3"/>
      <c r="F939" s="3"/>
      <c r="G939" s="3"/>
      <c r="H939" s="4"/>
      <c r="I939" s="4"/>
      <c r="J939" s="4"/>
      <c r="K939" s="4"/>
      <c r="L939" s="4"/>
      <c r="M939" s="2"/>
      <c r="N939" s="2"/>
      <c r="O939" s="2"/>
      <c r="P939" s="2"/>
      <c r="Q939" s="2"/>
      <c r="R939" s="2"/>
      <c r="S939" s="2"/>
      <c r="T939" s="2"/>
      <c r="U939" s="2"/>
      <c r="V939" s="2"/>
      <c r="W939" s="2"/>
      <c r="X939" s="2"/>
      <c r="Y939" s="2"/>
      <c r="Z939" s="2"/>
      <c r="AA939" s="2"/>
      <c r="AB939" s="2"/>
      <c r="AC939" s="2"/>
      <c r="AD939" s="2"/>
      <c r="AE939" s="2"/>
    </row>
    <row r="940" spans="1:31" ht="12.75" customHeight="1">
      <c r="A940" s="2"/>
      <c r="B940" s="2"/>
      <c r="C940" s="3"/>
      <c r="D940" s="3"/>
      <c r="E940" s="3"/>
      <c r="F940" s="3"/>
      <c r="G940" s="3"/>
      <c r="H940" s="4"/>
      <c r="I940" s="4"/>
      <c r="J940" s="4"/>
      <c r="K940" s="4"/>
      <c r="L940" s="4"/>
      <c r="M940" s="2"/>
      <c r="N940" s="2"/>
      <c r="O940" s="2"/>
      <c r="P940" s="2"/>
      <c r="Q940" s="2"/>
      <c r="R940" s="2"/>
      <c r="S940" s="2"/>
      <c r="T940" s="2"/>
      <c r="U940" s="2"/>
      <c r="V940" s="2"/>
      <c r="W940" s="2"/>
      <c r="X940" s="2"/>
      <c r="Y940" s="2"/>
      <c r="Z940" s="2"/>
      <c r="AA940" s="2"/>
      <c r="AB940" s="2"/>
      <c r="AC940" s="2"/>
      <c r="AD940" s="2"/>
      <c r="AE940" s="2"/>
    </row>
    <row r="941" spans="1:31" ht="12.75" customHeight="1">
      <c r="A941" s="2"/>
      <c r="B941" s="2"/>
      <c r="C941" s="3"/>
      <c r="D941" s="3"/>
      <c r="E941" s="3"/>
      <c r="F941" s="3"/>
      <c r="G941" s="3"/>
      <c r="H941" s="4"/>
      <c r="I941" s="4"/>
      <c r="J941" s="4"/>
      <c r="K941" s="4"/>
      <c r="L941" s="4"/>
      <c r="M941" s="2"/>
      <c r="N941" s="2"/>
      <c r="O941" s="2"/>
      <c r="P941" s="2"/>
      <c r="Q941" s="2"/>
      <c r="R941" s="2"/>
      <c r="S941" s="2"/>
      <c r="T941" s="2"/>
      <c r="U941" s="2"/>
      <c r="V941" s="2"/>
      <c r="W941" s="2"/>
      <c r="X941" s="2"/>
      <c r="Y941" s="2"/>
      <c r="Z941" s="2"/>
      <c r="AA941" s="2"/>
      <c r="AB941" s="2"/>
      <c r="AC941" s="2"/>
      <c r="AD941" s="2"/>
      <c r="AE941" s="2"/>
    </row>
    <row r="942" spans="1:31" ht="12.75" customHeight="1">
      <c r="A942" s="2"/>
      <c r="B942" s="2"/>
      <c r="C942" s="3"/>
      <c r="D942" s="3"/>
      <c r="E942" s="3"/>
      <c r="F942" s="3"/>
      <c r="G942" s="3"/>
      <c r="H942" s="4"/>
      <c r="I942" s="4"/>
      <c r="J942" s="4"/>
      <c r="K942" s="4"/>
      <c r="L942" s="4"/>
      <c r="M942" s="2"/>
      <c r="N942" s="2"/>
      <c r="O942" s="2"/>
      <c r="P942" s="2"/>
      <c r="Q942" s="2"/>
      <c r="R942" s="2"/>
      <c r="S942" s="2"/>
      <c r="T942" s="2"/>
      <c r="U942" s="2"/>
      <c r="V942" s="2"/>
      <c r="W942" s="2"/>
      <c r="X942" s="2"/>
      <c r="Y942" s="2"/>
      <c r="Z942" s="2"/>
      <c r="AA942" s="2"/>
      <c r="AB942" s="2"/>
      <c r="AC942" s="2"/>
      <c r="AD942" s="2"/>
      <c r="AE942" s="2"/>
    </row>
    <row r="943" spans="1:31" ht="12.75" customHeight="1">
      <c r="A943" s="2"/>
      <c r="B943" s="2"/>
      <c r="C943" s="3"/>
      <c r="D943" s="3"/>
      <c r="E943" s="3"/>
      <c r="F943" s="3"/>
      <c r="G943" s="3"/>
      <c r="H943" s="4"/>
      <c r="I943" s="4"/>
      <c r="J943" s="4"/>
      <c r="K943" s="4"/>
      <c r="L943" s="4"/>
      <c r="M943" s="2"/>
      <c r="N943" s="2"/>
      <c r="O943" s="2"/>
      <c r="P943" s="2"/>
      <c r="Q943" s="2"/>
      <c r="R943" s="2"/>
      <c r="S943" s="2"/>
      <c r="T943" s="2"/>
      <c r="U943" s="2"/>
      <c r="V943" s="2"/>
      <c r="W943" s="2"/>
      <c r="X943" s="2"/>
      <c r="Y943" s="2"/>
      <c r="Z943" s="2"/>
      <c r="AA943" s="2"/>
      <c r="AB943" s="2"/>
      <c r="AC943" s="2"/>
      <c r="AD943" s="2"/>
      <c r="AE943" s="2"/>
    </row>
    <row r="944" spans="1:31" ht="12.75" customHeight="1">
      <c r="A944" s="2"/>
      <c r="B944" s="2"/>
      <c r="C944" s="3"/>
      <c r="D944" s="3"/>
      <c r="E944" s="3"/>
      <c r="F944" s="3"/>
      <c r="G944" s="3"/>
      <c r="H944" s="4"/>
      <c r="I944" s="4"/>
      <c r="J944" s="4"/>
      <c r="K944" s="4"/>
      <c r="L944" s="4"/>
      <c r="M944" s="2"/>
      <c r="N944" s="2"/>
      <c r="O944" s="2"/>
      <c r="P944" s="2"/>
      <c r="Q944" s="2"/>
      <c r="R944" s="2"/>
      <c r="S944" s="2"/>
      <c r="T944" s="2"/>
      <c r="U944" s="2"/>
      <c r="V944" s="2"/>
      <c r="W944" s="2"/>
      <c r="X944" s="2"/>
      <c r="Y944" s="2"/>
      <c r="Z944" s="2"/>
      <c r="AA944" s="2"/>
      <c r="AB944" s="2"/>
      <c r="AC944" s="2"/>
      <c r="AD944" s="2"/>
      <c r="AE944" s="2"/>
    </row>
    <row r="945" spans="1:31" ht="12.75" customHeight="1">
      <c r="A945" s="2"/>
      <c r="B945" s="2"/>
      <c r="C945" s="3"/>
      <c r="D945" s="3"/>
      <c r="E945" s="3"/>
      <c r="F945" s="3"/>
      <c r="G945" s="3"/>
      <c r="H945" s="4"/>
      <c r="I945" s="4"/>
      <c r="J945" s="4"/>
      <c r="K945" s="4"/>
      <c r="L945" s="4"/>
      <c r="M945" s="2"/>
      <c r="N945" s="2"/>
      <c r="O945" s="2"/>
      <c r="P945" s="2"/>
      <c r="Q945" s="2"/>
      <c r="R945" s="2"/>
      <c r="S945" s="2"/>
      <c r="T945" s="2"/>
      <c r="U945" s="2"/>
      <c r="V945" s="2"/>
      <c r="W945" s="2"/>
      <c r="X945" s="2"/>
      <c r="Y945" s="2"/>
      <c r="Z945" s="2"/>
      <c r="AA945" s="2"/>
      <c r="AB945" s="2"/>
      <c r="AC945" s="2"/>
      <c r="AD945" s="2"/>
      <c r="AE945" s="2"/>
    </row>
    <row r="946" spans="1:31" ht="12.75" customHeight="1">
      <c r="A946" s="2"/>
      <c r="B946" s="2"/>
      <c r="C946" s="3"/>
      <c r="D946" s="3"/>
      <c r="E946" s="3"/>
      <c r="F946" s="3"/>
      <c r="G946" s="3"/>
      <c r="H946" s="4"/>
      <c r="I946" s="4"/>
      <c r="J946" s="4"/>
      <c r="K946" s="4"/>
      <c r="L946" s="4"/>
      <c r="M946" s="2"/>
      <c r="N946" s="2"/>
      <c r="O946" s="2"/>
      <c r="P946" s="2"/>
      <c r="Q946" s="2"/>
      <c r="R946" s="2"/>
      <c r="S946" s="2"/>
      <c r="T946" s="2"/>
      <c r="U946" s="2"/>
      <c r="V946" s="2"/>
      <c r="W946" s="2"/>
      <c r="X946" s="2"/>
      <c r="Y946" s="2"/>
      <c r="Z946" s="2"/>
      <c r="AA946" s="2"/>
      <c r="AB946" s="2"/>
      <c r="AC946" s="2"/>
      <c r="AD946" s="2"/>
      <c r="AE946" s="2"/>
    </row>
    <row r="947" spans="1:31" ht="12.75" customHeight="1">
      <c r="A947" s="2"/>
      <c r="B947" s="2"/>
      <c r="C947" s="3"/>
      <c r="D947" s="3"/>
      <c r="E947" s="3"/>
      <c r="F947" s="3"/>
      <c r="G947" s="3"/>
      <c r="H947" s="4"/>
      <c r="I947" s="4"/>
      <c r="J947" s="4"/>
      <c r="K947" s="4"/>
      <c r="L947" s="4"/>
      <c r="M947" s="2"/>
      <c r="N947" s="2"/>
      <c r="O947" s="2"/>
      <c r="P947" s="2"/>
      <c r="Q947" s="2"/>
      <c r="R947" s="2"/>
      <c r="S947" s="2"/>
      <c r="T947" s="2"/>
      <c r="U947" s="2"/>
      <c r="V947" s="2"/>
      <c r="W947" s="2"/>
      <c r="X947" s="2"/>
      <c r="Y947" s="2"/>
      <c r="Z947" s="2"/>
      <c r="AA947" s="2"/>
      <c r="AB947" s="2"/>
      <c r="AC947" s="2"/>
      <c r="AD947" s="2"/>
      <c r="AE947" s="2"/>
    </row>
    <row r="948" spans="1:31" ht="12.75" customHeight="1">
      <c r="A948" s="2"/>
      <c r="B948" s="2"/>
      <c r="C948" s="3"/>
      <c r="D948" s="3"/>
      <c r="E948" s="3"/>
      <c r="F948" s="3"/>
      <c r="G948" s="3"/>
      <c r="H948" s="4"/>
      <c r="I948" s="4"/>
      <c r="J948" s="4"/>
      <c r="K948" s="4"/>
      <c r="L948" s="4"/>
      <c r="M948" s="2"/>
      <c r="N948" s="2"/>
      <c r="O948" s="2"/>
      <c r="P948" s="2"/>
      <c r="Q948" s="2"/>
      <c r="R948" s="2"/>
      <c r="S948" s="2"/>
      <c r="T948" s="2"/>
      <c r="U948" s="2"/>
      <c r="V948" s="2"/>
      <c r="W948" s="2"/>
      <c r="X948" s="2"/>
      <c r="Y948" s="2"/>
      <c r="Z948" s="2"/>
      <c r="AA948" s="2"/>
      <c r="AB948" s="2"/>
      <c r="AC948" s="2"/>
      <c r="AD948" s="2"/>
      <c r="AE948" s="2"/>
    </row>
    <row r="949" spans="1:31" ht="12.75" customHeight="1">
      <c r="A949" s="2"/>
      <c r="B949" s="2"/>
      <c r="C949" s="3"/>
      <c r="D949" s="3"/>
      <c r="E949" s="3"/>
      <c r="F949" s="3"/>
      <c r="G949" s="3"/>
      <c r="H949" s="4"/>
      <c r="I949" s="4"/>
      <c r="J949" s="4"/>
      <c r="K949" s="4"/>
      <c r="L949" s="4"/>
      <c r="M949" s="2"/>
      <c r="N949" s="2"/>
      <c r="O949" s="2"/>
      <c r="P949" s="2"/>
      <c r="Q949" s="2"/>
      <c r="R949" s="2"/>
      <c r="S949" s="2"/>
      <c r="T949" s="2"/>
      <c r="U949" s="2"/>
      <c r="V949" s="2"/>
      <c r="W949" s="2"/>
      <c r="X949" s="2"/>
      <c r="Y949" s="2"/>
      <c r="Z949" s="2"/>
      <c r="AA949" s="2"/>
      <c r="AB949" s="2"/>
      <c r="AC949" s="2"/>
      <c r="AD949" s="2"/>
      <c r="AE949" s="2"/>
    </row>
    <row r="950" spans="1:31" ht="12.75" customHeight="1">
      <c r="A950" s="2"/>
      <c r="B950" s="2"/>
      <c r="C950" s="3"/>
      <c r="D950" s="3"/>
      <c r="E950" s="3"/>
      <c r="F950" s="3"/>
      <c r="G950" s="3"/>
      <c r="H950" s="4"/>
      <c r="I950" s="4"/>
      <c r="J950" s="4"/>
      <c r="K950" s="4"/>
      <c r="L950" s="4"/>
      <c r="M950" s="2"/>
      <c r="N950" s="2"/>
      <c r="O950" s="2"/>
      <c r="P950" s="2"/>
      <c r="Q950" s="2"/>
      <c r="R950" s="2"/>
      <c r="S950" s="2"/>
      <c r="T950" s="2"/>
      <c r="U950" s="2"/>
      <c r="V950" s="2"/>
      <c r="W950" s="2"/>
      <c r="X950" s="2"/>
      <c r="Y950" s="2"/>
      <c r="Z950" s="2"/>
      <c r="AA950" s="2"/>
      <c r="AB950" s="2"/>
      <c r="AC950" s="2"/>
      <c r="AD950" s="2"/>
      <c r="AE950" s="2"/>
    </row>
    <row r="951" spans="1:31" ht="12.75" customHeight="1">
      <c r="A951" s="2"/>
      <c r="B951" s="2"/>
      <c r="C951" s="3"/>
      <c r="D951" s="3"/>
      <c r="E951" s="3"/>
      <c r="F951" s="3"/>
      <c r="G951" s="3"/>
      <c r="H951" s="4"/>
      <c r="I951" s="4"/>
      <c r="J951" s="4"/>
      <c r="K951" s="4"/>
      <c r="L951" s="4"/>
      <c r="M951" s="2"/>
      <c r="N951" s="2"/>
      <c r="O951" s="2"/>
      <c r="P951" s="2"/>
      <c r="Q951" s="2"/>
      <c r="R951" s="2"/>
      <c r="S951" s="2"/>
      <c r="T951" s="2"/>
      <c r="U951" s="2"/>
      <c r="V951" s="2"/>
      <c r="W951" s="2"/>
      <c r="X951" s="2"/>
      <c r="Y951" s="2"/>
      <c r="Z951" s="2"/>
      <c r="AA951" s="2"/>
      <c r="AB951" s="2"/>
      <c r="AC951" s="2"/>
      <c r="AD951" s="2"/>
      <c r="AE951" s="2"/>
    </row>
    <row r="952" spans="1:31" ht="12.75" customHeight="1">
      <c r="A952" s="2"/>
      <c r="B952" s="2"/>
      <c r="C952" s="3"/>
      <c r="D952" s="3"/>
      <c r="E952" s="3"/>
      <c r="F952" s="3"/>
      <c r="G952" s="3"/>
      <c r="H952" s="4"/>
      <c r="I952" s="4"/>
      <c r="J952" s="4"/>
      <c r="K952" s="4"/>
      <c r="L952" s="4"/>
      <c r="M952" s="2"/>
      <c r="N952" s="2"/>
      <c r="O952" s="2"/>
      <c r="P952" s="2"/>
      <c r="Q952" s="2"/>
      <c r="R952" s="2"/>
      <c r="S952" s="2"/>
      <c r="T952" s="2"/>
      <c r="U952" s="2"/>
      <c r="V952" s="2"/>
      <c r="W952" s="2"/>
      <c r="X952" s="2"/>
      <c r="Y952" s="2"/>
      <c r="Z952" s="2"/>
      <c r="AA952" s="2"/>
      <c r="AB952" s="2"/>
      <c r="AC952" s="2"/>
      <c r="AD952" s="2"/>
      <c r="AE952" s="2"/>
    </row>
    <row r="953" spans="1:31" ht="12.75" customHeight="1">
      <c r="A953" s="2"/>
      <c r="B953" s="2"/>
      <c r="C953" s="3"/>
      <c r="D953" s="3"/>
      <c r="E953" s="3"/>
      <c r="F953" s="3"/>
      <c r="G953" s="3"/>
      <c r="H953" s="4"/>
      <c r="I953" s="4"/>
      <c r="J953" s="4"/>
      <c r="K953" s="4"/>
      <c r="L953" s="4"/>
      <c r="M953" s="2"/>
      <c r="N953" s="2"/>
      <c r="O953" s="2"/>
      <c r="P953" s="2"/>
      <c r="Q953" s="2"/>
      <c r="R953" s="2"/>
      <c r="S953" s="2"/>
      <c r="T953" s="2"/>
      <c r="U953" s="2"/>
      <c r="V953" s="2"/>
      <c r="W953" s="2"/>
      <c r="X953" s="2"/>
      <c r="Y953" s="2"/>
      <c r="Z953" s="2"/>
      <c r="AA953" s="2"/>
      <c r="AB953" s="2"/>
      <c r="AC953" s="2"/>
      <c r="AD953" s="2"/>
      <c r="AE953" s="2"/>
    </row>
    <row r="954" spans="1:31" ht="12.75" customHeight="1">
      <c r="A954" s="2"/>
      <c r="B954" s="2"/>
      <c r="C954" s="3"/>
      <c r="D954" s="3"/>
      <c r="E954" s="3"/>
      <c r="F954" s="3"/>
      <c r="G954" s="3"/>
      <c r="H954" s="4"/>
      <c r="I954" s="4"/>
      <c r="J954" s="4"/>
      <c r="K954" s="4"/>
      <c r="L954" s="4"/>
      <c r="M954" s="2"/>
      <c r="N954" s="2"/>
      <c r="O954" s="2"/>
      <c r="P954" s="2"/>
      <c r="Q954" s="2"/>
      <c r="R954" s="2"/>
      <c r="S954" s="2"/>
      <c r="T954" s="2"/>
      <c r="U954" s="2"/>
      <c r="V954" s="2"/>
      <c r="W954" s="2"/>
      <c r="X954" s="2"/>
      <c r="Y954" s="2"/>
      <c r="Z954" s="2"/>
      <c r="AA954" s="2"/>
      <c r="AB954" s="2"/>
      <c r="AC954" s="2"/>
      <c r="AD954" s="2"/>
      <c r="AE954" s="2"/>
    </row>
    <row r="955" spans="1:31" ht="12.75" customHeight="1">
      <c r="A955" s="2"/>
      <c r="B955" s="2"/>
      <c r="C955" s="3"/>
      <c r="D955" s="3"/>
      <c r="E955" s="3"/>
      <c r="F955" s="3"/>
      <c r="G955" s="3"/>
      <c r="H955" s="4"/>
      <c r="I955" s="4"/>
      <c r="J955" s="4"/>
      <c r="K955" s="4"/>
      <c r="L955" s="4"/>
      <c r="M955" s="2"/>
      <c r="N955" s="2"/>
      <c r="O955" s="2"/>
      <c r="P955" s="2"/>
      <c r="Q955" s="2"/>
      <c r="R955" s="2"/>
      <c r="S955" s="2"/>
      <c r="T955" s="2"/>
      <c r="U955" s="2"/>
      <c r="V955" s="2"/>
      <c r="W955" s="2"/>
      <c r="X955" s="2"/>
      <c r="Y955" s="2"/>
      <c r="Z955" s="2"/>
      <c r="AA955" s="2"/>
      <c r="AB955" s="2"/>
      <c r="AC955" s="2"/>
      <c r="AD955" s="2"/>
      <c r="AE955" s="2"/>
    </row>
    <row r="956" spans="1:31" ht="12.75" customHeight="1">
      <c r="A956" s="2"/>
      <c r="B956" s="2"/>
      <c r="C956" s="3"/>
      <c r="D956" s="3"/>
      <c r="E956" s="3"/>
      <c r="F956" s="3"/>
      <c r="G956" s="3"/>
      <c r="H956" s="4"/>
      <c r="I956" s="4"/>
      <c r="J956" s="4"/>
      <c r="K956" s="4"/>
      <c r="L956" s="4"/>
      <c r="M956" s="2"/>
      <c r="N956" s="2"/>
      <c r="O956" s="2"/>
      <c r="P956" s="2"/>
      <c r="Q956" s="2"/>
      <c r="R956" s="2"/>
      <c r="S956" s="2"/>
      <c r="T956" s="2"/>
      <c r="U956" s="2"/>
      <c r="V956" s="2"/>
      <c r="W956" s="2"/>
      <c r="X956" s="2"/>
      <c r="Y956" s="2"/>
      <c r="Z956" s="2"/>
      <c r="AA956" s="2"/>
      <c r="AB956" s="2"/>
      <c r="AC956" s="2"/>
      <c r="AD956" s="2"/>
      <c r="AE956" s="2"/>
    </row>
    <row r="957" spans="1:31" ht="12.75" customHeight="1">
      <c r="A957" s="2"/>
      <c r="B957" s="2"/>
      <c r="C957" s="3"/>
      <c r="D957" s="3"/>
      <c r="E957" s="3"/>
      <c r="F957" s="3"/>
      <c r="G957" s="3"/>
      <c r="H957" s="4"/>
      <c r="I957" s="4"/>
      <c r="J957" s="4"/>
      <c r="K957" s="4"/>
      <c r="L957" s="4"/>
      <c r="M957" s="2"/>
      <c r="N957" s="2"/>
      <c r="O957" s="2"/>
      <c r="P957" s="2"/>
      <c r="Q957" s="2"/>
      <c r="R957" s="2"/>
      <c r="S957" s="2"/>
      <c r="T957" s="2"/>
      <c r="U957" s="2"/>
      <c r="V957" s="2"/>
      <c r="W957" s="2"/>
      <c r="X957" s="2"/>
      <c r="Y957" s="2"/>
      <c r="Z957" s="2"/>
      <c r="AA957" s="2"/>
      <c r="AB957" s="2"/>
      <c r="AC957" s="2"/>
      <c r="AD957" s="2"/>
      <c r="AE957" s="2"/>
    </row>
    <row r="958" spans="1:31" ht="12.75" customHeight="1">
      <c r="A958" s="2"/>
      <c r="B958" s="2"/>
      <c r="C958" s="3"/>
      <c r="D958" s="3"/>
      <c r="E958" s="3"/>
      <c r="F958" s="3"/>
      <c r="G958" s="3"/>
      <c r="H958" s="4"/>
      <c r="I958" s="4"/>
      <c r="J958" s="4"/>
      <c r="K958" s="4"/>
      <c r="L958" s="4"/>
      <c r="M958" s="2"/>
      <c r="N958" s="2"/>
      <c r="O958" s="2"/>
      <c r="P958" s="2"/>
      <c r="Q958" s="2"/>
      <c r="R958" s="2"/>
      <c r="S958" s="2"/>
      <c r="T958" s="2"/>
      <c r="U958" s="2"/>
      <c r="V958" s="2"/>
      <c r="W958" s="2"/>
      <c r="X958" s="2"/>
      <c r="Y958" s="2"/>
      <c r="Z958" s="2"/>
      <c r="AA958" s="2"/>
      <c r="AB958" s="2"/>
      <c r="AC958" s="2"/>
      <c r="AD958" s="2"/>
      <c r="AE958" s="2"/>
    </row>
    <row r="959" spans="1:31" ht="12.75" customHeight="1">
      <c r="A959" s="2"/>
      <c r="B959" s="2"/>
      <c r="C959" s="3"/>
      <c r="D959" s="3"/>
      <c r="E959" s="3"/>
      <c r="F959" s="3"/>
      <c r="G959" s="3"/>
      <c r="H959" s="4"/>
      <c r="I959" s="4"/>
      <c r="J959" s="4"/>
      <c r="K959" s="4"/>
      <c r="L959" s="4"/>
      <c r="M959" s="2"/>
      <c r="N959" s="2"/>
      <c r="O959" s="2"/>
      <c r="P959" s="2"/>
      <c r="Q959" s="2"/>
      <c r="R959" s="2"/>
      <c r="S959" s="2"/>
      <c r="T959" s="2"/>
      <c r="U959" s="2"/>
      <c r="V959" s="2"/>
      <c r="W959" s="2"/>
      <c r="X959" s="2"/>
      <c r="Y959" s="2"/>
      <c r="Z959" s="2"/>
      <c r="AA959" s="2"/>
      <c r="AB959" s="2"/>
      <c r="AC959" s="2"/>
      <c r="AD959" s="2"/>
      <c r="AE959" s="2"/>
    </row>
    <row r="960" spans="1:31" ht="12.75" customHeight="1">
      <c r="A960" s="2"/>
      <c r="B960" s="2"/>
      <c r="C960" s="3"/>
      <c r="D960" s="3"/>
      <c r="E960" s="3"/>
      <c r="F960" s="3"/>
      <c r="G960" s="3"/>
      <c r="H960" s="4"/>
      <c r="I960" s="4"/>
      <c r="J960" s="4"/>
      <c r="K960" s="4"/>
      <c r="L960" s="4"/>
      <c r="M960" s="2"/>
      <c r="N960" s="2"/>
      <c r="O960" s="2"/>
      <c r="P960" s="2"/>
      <c r="Q960" s="2"/>
      <c r="R960" s="2"/>
      <c r="S960" s="2"/>
      <c r="T960" s="2"/>
      <c r="U960" s="2"/>
      <c r="V960" s="2"/>
      <c r="W960" s="2"/>
      <c r="X960" s="2"/>
      <c r="Y960" s="2"/>
      <c r="Z960" s="2"/>
      <c r="AA960" s="2"/>
      <c r="AB960" s="2"/>
      <c r="AC960" s="2"/>
      <c r="AD960" s="2"/>
      <c r="AE960" s="2"/>
    </row>
    <row r="961" spans="1:31" ht="12.75" customHeight="1">
      <c r="A961" s="2"/>
      <c r="B961" s="2"/>
      <c r="C961" s="3"/>
      <c r="D961" s="3"/>
      <c r="E961" s="3"/>
      <c r="F961" s="3"/>
      <c r="G961" s="3"/>
      <c r="H961" s="4"/>
      <c r="I961" s="4"/>
      <c r="J961" s="4"/>
      <c r="K961" s="4"/>
      <c r="L961" s="4"/>
      <c r="M961" s="2"/>
      <c r="N961" s="2"/>
      <c r="O961" s="2"/>
      <c r="P961" s="2"/>
      <c r="Q961" s="2"/>
      <c r="R961" s="2"/>
      <c r="S961" s="2"/>
      <c r="T961" s="2"/>
      <c r="U961" s="2"/>
      <c r="V961" s="2"/>
      <c r="W961" s="2"/>
      <c r="X961" s="2"/>
      <c r="Y961" s="2"/>
      <c r="Z961" s="2"/>
      <c r="AA961" s="2"/>
      <c r="AB961" s="2"/>
      <c r="AC961" s="2"/>
      <c r="AD961" s="2"/>
      <c r="AE961" s="2"/>
    </row>
    <row r="962" spans="1:31" ht="12.75" customHeight="1">
      <c r="A962" s="2"/>
      <c r="B962" s="2"/>
      <c r="C962" s="3"/>
      <c r="D962" s="3"/>
      <c r="E962" s="3"/>
      <c r="F962" s="3"/>
      <c r="G962" s="3"/>
      <c r="H962" s="4"/>
      <c r="I962" s="4"/>
      <c r="J962" s="4"/>
      <c r="K962" s="4"/>
      <c r="L962" s="4"/>
      <c r="M962" s="2"/>
      <c r="N962" s="2"/>
      <c r="O962" s="2"/>
      <c r="P962" s="2"/>
      <c r="Q962" s="2"/>
      <c r="R962" s="2"/>
      <c r="S962" s="2"/>
      <c r="T962" s="2"/>
      <c r="U962" s="2"/>
      <c r="V962" s="2"/>
      <c r="W962" s="2"/>
      <c r="X962" s="2"/>
      <c r="Y962" s="2"/>
      <c r="Z962" s="2"/>
      <c r="AA962" s="2"/>
      <c r="AB962" s="2"/>
      <c r="AC962" s="2"/>
      <c r="AD962" s="2"/>
      <c r="AE962" s="2"/>
    </row>
    <row r="963" spans="1:31" ht="12.75" customHeight="1">
      <c r="A963" s="2"/>
      <c r="B963" s="2"/>
      <c r="C963" s="3"/>
      <c r="D963" s="3"/>
      <c r="E963" s="3"/>
      <c r="F963" s="3"/>
      <c r="G963" s="3"/>
      <c r="H963" s="4"/>
      <c r="I963" s="4"/>
      <c r="J963" s="4"/>
      <c r="K963" s="4"/>
      <c r="L963" s="4"/>
      <c r="M963" s="2"/>
      <c r="N963" s="2"/>
      <c r="O963" s="2"/>
      <c r="P963" s="2"/>
      <c r="Q963" s="2"/>
      <c r="R963" s="2"/>
      <c r="S963" s="2"/>
      <c r="T963" s="2"/>
      <c r="U963" s="2"/>
      <c r="V963" s="2"/>
      <c r="W963" s="2"/>
      <c r="X963" s="2"/>
      <c r="Y963" s="2"/>
      <c r="Z963" s="2"/>
      <c r="AA963" s="2"/>
      <c r="AB963" s="2"/>
      <c r="AC963" s="2"/>
      <c r="AD963" s="2"/>
      <c r="AE963" s="2"/>
    </row>
    <row r="964" spans="1:31" ht="12.75" customHeight="1">
      <c r="A964" s="2"/>
      <c r="B964" s="2"/>
      <c r="C964" s="3"/>
      <c r="D964" s="3"/>
      <c r="E964" s="3"/>
      <c r="F964" s="3"/>
      <c r="G964" s="3"/>
      <c r="H964" s="4"/>
      <c r="I964" s="4"/>
      <c r="J964" s="4"/>
      <c r="K964" s="4"/>
      <c r="L964" s="4"/>
      <c r="M964" s="2"/>
      <c r="N964" s="2"/>
      <c r="O964" s="2"/>
      <c r="P964" s="2"/>
      <c r="Q964" s="2"/>
      <c r="R964" s="2"/>
      <c r="S964" s="2"/>
      <c r="T964" s="2"/>
      <c r="U964" s="2"/>
      <c r="V964" s="2"/>
      <c r="W964" s="2"/>
      <c r="X964" s="2"/>
      <c r="Y964" s="2"/>
      <c r="Z964" s="2"/>
      <c r="AA964" s="2"/>
      <c r="AB964" s="2"/>
      <c r="AC964" s="2"/>
      <c r="AD964" s="2"/>
      <c r="AE964" s="2"/>
    </row>
    <row r="965" spans="1:31" ht="12.75" customHeight="1">
      <c r="A965" s="2"/>
      <c r="B965" s="2"/>
      <c r="C965" s="3"/>
      <c r="D965" s="3"/>
      <c r="E965" s="3"/>
      <c r="F965" s="3"/>
      <c r="G965" s="3"/>
      <c r="H965" s="4"/>
      <c r="I965" s="4"/>
      <c r="J965" s="4"/>
      <c r="K965" s="4"/>
      <c r="L965" s="4"/>
      <c r="M965" s="2"/>
      <c r="N965" s="2"/>
      <c r="O965" s="2"/>
      <c r="P965" s="2"/>
      <c r="Q965" s="2"/>
      <c r="R965" s="2"/>
      <c r="S965" s="2"/>
      <c r="T965" s="2"/>
      <c r="U965" s="2"/>
      <c r="V965" s="2"/>
      <c r="W965" s="2"/>
      <c r="X965" s="2"/>
      <c r="Y965" s="2"/>
      <c r="Z965" s="2"/>
      <c r="AA965" s="2"/>
      <c r="AB965" s="2"/>
      <c r="AC965" s="2"/>
      <c r="AD965" s="2"/>
      <c r="AE965" s="2"/>
    </row>
    <row r="966" spans="1:31" ht="12.75" customHeight="1">
      <c r="A966" s="2"/>
      <c r="B966" s="2"/>
      <c r="C966" s="3"/>
      <c r="D966" s="3"/>
      <c r="E966" s="3"/>
      <c r="F966" s="3"/>
      <c r="G966" s="3"/>
      <c r="H966" s="4"/>
      <c r="I966" s="4"/>
      <c r="J966" s="4"/>
      <c r="K966" s="4"/>
      <c r="L966" s="4"/>
      <c r="M966" s="2"/>
      <c r="N966" s="2"/>
      <c r="O966" s="2"/>
      <c r="P966" s="2"/>
      <c r="Q966" s="2"/>
      <c r="R966" s="2"/>
      <c r="S966" s="2"/>
      <c r="T966" s="2"/>
      <c r="U966" s="2"/>
      <c r="V966" s="2"/>
      <c r="W966" s="2"/>
      <c r="X966" s="2"/>
      <c r="Y966" s="2"/>
      <c r="Z966" s="2"/>
      <c r="AA966" s="2"/>
      <c r="AB966" s="2"/>
      <c r="AC966" s="2"/>
      <c r="AD966" s="2"/>
      <c r="AE966" s="2"/>
    </row>
    <row r="967" spans="1:31" ht="12.75" customHeight="1">
      <c r="A967" s="2"/>
      <c r="B967" s="2"/>
      <c r="C967" s="3"/>
      <c r="D967" s="3"/>
      <c r="E967" s="3"/>
      <c r="F967" s="3"/>
      <c r="G967" s="3"/>
      <c r="H967" s="4"/>
      <c r="I967" s="4"/>
      <c r="J967" s="4"/>
      <c r="K967" s="4"/>
      <c r="L967" s="4"/>
      <c r="M967" s="2"/>
      <c r="N967" s="2"/>
      <c r="O967" s="2"/>
      <c r="P967" s="2"/>
      <c r="Q967" s="2"/>
      <c r="R967" s="2"/>
      <c r="S967" s="2"/>
      <c r="T967" s="2"/>
      <c r="U967" s="2"/>
      <c r="V967" s="2"/>
      <c r="W967" s="2"/>
      <c r="X967" s="2"/>
      <c r="Y967" s="2"/>
      <c r="Z967" s="2"/>
      <c r="AA967" s="2"/>
      <c r="AB967" s="2"/>
      <c r="AC967" s="2"/>
      <c r="AD967" s="2"/>
      <c r="AE967" s="2"/>
    </row>
    <row r="968" spans="1:31" ht="12.75" customHeight="1">
      <c r="A968" s="2"/>
      <c r="B968" s="2"/>
      <c r="C968" s="3"/>
      <c r="D968" s="3"/>
      <c r="E968" s="3"/>
      <c r="F968" s="3"/>
      <c r="G968" s="3"/>
      <c r="H968" s="4"/>
      <c r="I968" s="4"/>
      <c r="J968" s="4"/>
      <c r="K968" s="4"/>
      <c r="L968" s="4"/>
      <c r="M968" s="2"/>
      <c r="N968" s="2"/>
      <c r="O968" s="2"/>
      <c r="P968" s="2"/>
      <c r="Q968" s="2"/>
      <c r="R968" s="2"/>
      <c r="S968" s="2"/>
      <c r="T968" s="2"/>
      <c r="U968" s="2"/>
      <c r="V968" s="2"/>
      <c r="W968" s="2"/>
      <c r="X968" s="2"/>
      <c r="Y968" s="2"/>
      <c r="Z968" s="2"/>
      <c r="AA968" s="2"/>
      <c r="AB968" s="2"/>
      <c r="AC968" s="2"/>
      <c r="AD968" s="2"/>
      <c r="AE968" s="2"/>
    </row>
    <row r="969" spans="1:31" ht="12.75" customHeight="1">
      <c r="A969" s="2"/>
      <c r="B969" s="2"/>
      <c r="C969" s="3"/>
      <c r="D969" s="3"/>
      <c r="E969" s="3"/>
      <c r="F969" s="3"/>
      <c r="G969" s="3"/>
      <c r="H969" s="4"/>
      <c r="I969" s="4"/>
      <c r="J969" s="4"/>
      <c r="K969" s="4"/>
      <c r="L969" s="4"/>
      <c r="M969" s="2"/>
      <c r="N969" s="2"/>
      <c r="O969" s="2"/>
      <c r="P969" s="2"/>
      <c r="Q969" s="2"/>
      <c r="R969" s="2"/>
      <c r="S969" s="2"/>
      <c r="T969" s="2"/>
      <c r="U969" s="2"/>
      <c r="V969" s="2"/>
      <c r="W969" s="2"/>
      <c r="X969" s="2"/>
      <c r="Y969" s="2"/>
      <c r="Z969" s="2"/>
      <c r="AA969" s="2"/>
      <c r="AB969" s="2"/>
      <c r="AC969" s="2"/>
      <c r="AD969" s="2"/>
      <c r="AE969" s="2"/>
    </row>
    <row r="970" spans="1:31" ht="12.75" customHeight="1">
      <c r="A970" s="2"/>
      <c r="B970" s="2"/>
      <c r="C970" s="3"/>
      <c r="D970" s="3"/>
      <c r="E970" s="3"/>
      <c r="F970" s="3"/>
      <c r="G970" s="3"/>
      <c r="H970" s="4"/>
      <c r="I970" s="4"/>
      <c r="J970" s="4"/>
      <c r="K970" s="4"/>
      <c r="L970" s="4"/>
      <c r="M970" s="2"/>
      <c r="N970" s="2"/>
      <c r="O970" s="2"/>
      <c r="P970" s="2"/>
      <c r="Q970" s="2"/>
      <c r="R970" s="2"/>
      <c r="S970" s="2"/>
      <c r="T970" s="2"/>
      <c r="U970" s="2"/>
      <c r="V970" s="2"/>
      <c r="W970" s="2"/>
      <c r="X970" s="2"/>
      <c r="Y970" s="2"/>
      <c r="Z970" s="2"/>
      <c r="AA970" s="2"/>
      <c r="AB970" s="2"/>
      <c r="AC970" s="2"/>
      <c r="AD970" s="2"/>
      <c r="AE970" s="2"/>
    </row>
    <row r="971" spans="1:31" ht="12.75" customHeight="1">
      <c r="A971" s="2"/>
      <c r="B971" s="2"/>
      <c r="C971" s="3"/>
      <c r="D971" s="3"/>
      <c r="E971" s="3"/>
      <c r="F971" s="3"/>
      <c r="G971" s="3"/>
      <c r="H971" s="4"/>
      <c r="I971" s="4"/>
      <c r="J971" s="4"/>
      <c r="K971" s="4"/>
      <c r="L971" s="4"/>
      <c r="M971" s="2"/>
      <c r="N971" s="2"/>
      <c r="O971" s="2"/>
      <c r="P971" s="2"/>
      <c r="Q971" s="2"/>
      <c r="R971" s="2"/>
      <c r="S971" s="2"/>
      <c r="T971" s="2"/>
      <c r="U971" s="2"/>
      <c r="V971" s="2"/>
      <c r="W971" s="2"/>
      <c r="X971" s="2"/>
      <c r="Y971" s="2"/>
      <c r="Z971" s="2"/>
      <c r="AA971" s="2"/>
      <c r="AB971" s="2"/>
      <c r="AC971" s="2"/>
      <c r="AD971" s="2"/>
      <c r="AE971" s="2"/>
    </row>
    <row r="972" spans="1:31" ht="12.75" customHeight="1">
      <c r="A972" s="2"/>
      <c r="B972" s="2"/>
      <c r="C972" s="3"/>
      <c r="D972" s="3"/>
      <c r="E972" s="3"/>
      <c r="F972" s="3"/>
      <c r="G972" s="3"/>
      <c r="H972" s="4"/>
      <c r="I972" s="4"/>
      <c r="J972" s="4"/>
      <c r="K972" s="4"/>
      <c r="L972" s="4"/>
      <c r="M972" s="2"/>
      <c r="N972" s="2"/>
      <c r="O972" s="2"/>
      <c r="P972" s="2"/>
      <c r="Q972" s="2"/>
      <c r="R972" s="2"/>
      <c r="S972" s="2"/>
      <c r="T972" s="2"/>
      <c r="U972" s="2"/>
      <c r="V972" s="2"/>
      <c r="W972" s="2"/>
      <c r="X972" s="2"/>
      <c r="Y972" s="2"/>
      <c r="Z972" s="2"/>
      <c r="AA972" s="2"/>
      <c r="AB972" s="2"/>
      <c r="AC972" s="2"/>
      <c r="AD972" s="2"/>
      <c r="AE972" s="2"/>
    </row>
    <row r="973" spans="1:31" ht="12.75" customHeight="1">
      <c r="A973" s="2"/>
      <c r="B973" s="2"/>
      <c r="C973" s="3"/>
      <c r="D973" s="3"/>
      <c r="E973" s="3"/>
      <c r="F973" s="3"/>
      <c r="G973" s="3"/>
      <c r="H973" s="4"/>
      <c r="I973" s="4"/>
      <c r="J973" s="4"/>
      <c r="K973" s="4"/>
      <c r="L973" s="4"/>
      <c r="M973" s="2"/>
      <c r="N973" s="2"/>
      <c r="O973" s="2"/>
      <c r="P973" s="2"/>
      <c r="Q973" s="2"/>
      <c r="R973" s="2"/>
      <c r="S973" s="2"/>
      <c r="T973" s="2"/>
      <c r="U973" s="2"/>
      <c r="V973" s="2"/>
      <c r="W973" s="2"/>
      <c r="X973" s="2"/>
      <c r="Y973" s="2"/>
      <c r="Z973" s="2"/>
      <c r="AA973" s="2"/>
      <c r="AB973" s="2"/>
      <c r="AC973" s="2"/>
      <c r="AD973" s="2"/>
      <c r="AE973" s="2"/>
    </row>
    <row r="974" spans="1:31" ht="12.75" customHeight="1">
      <c r="A974" s="2"/>
      <c r="B974" s="2"/>
      <c r="C974" s="3"/>
      <c r="D974" s="3"/>
      <c r="E974" s="3"/>
      <c r="F974" s="3"/>
      <c r="G974" s="3"/>
      <c r="H974" s="4"/>
      <c r="I974" s="4"/>
      <c r="J974" s="4"/>
      <c r="K974" s="4"/>
      <c r="L974" s="4"/>
      <c r="M974" s="2"/>
      <c r="N974" s="2"/>
      <c r="O974" s="2"/>
      <c r="P974" s="2"/>
      <c r="Q974" s="2"/>
      <c r="R974" s="2"/>
      <c r="S974" s="2"/>
      <c r="T974" s="2"/>
      <c r="U974" s="2"/>
      <c r="V974" s="2"/>
      <c r="W974" s="2"/>
      <c r="X974" s="2"/>
      <c r="Y974" s="2"/>
      <c r="Z974" s="2"/>
      <c r="AA974" s="2"/>
      <c r="AB974" s="2"/>
      <c r="AC974" s="2"/>
      <c r="AD974" s="2"/>
      <c r="AE974" s="2"/>
    </row>
    <row r="975" spans="1:31" ht="12.75" customHeight="1">
      <c r="A975" s="2"/>
      <c r="B975" s="2"/>
      <c r="C975" s="3"/>
      <c r="D975" s="3"/>
      <c r="E975" s="3"/>
      <c r="F975" s="3"/>
      <c r="G975" s="3"/>
      <c r="H975" s="4"/>
      <c r="I975" s="4"/>
      <c r="J975" s="4"/>
      <c r="K975" s="4"/>
      <c r="L975" s="4"/>
      <c r="M975" s="2"/>
      <c r="N975" s="2"/>
      <c r="O975" s="2"/>
      <c r="P975" s="2"/>
      <c r="Q975" s="2"/>
      <c r="R975" s="2"/>
      <c r="S975" s="2"/>
      <c r="T975" s="2"/>
      <c r="U975" s="2"/>
      <c r="V975" s="2"/>
      <c r="W975" s="2"/>
      <c r="X975" s="2"/>
      <c r="Y975" s="2"/>
      <c r="Z975" s="2"/>
      <c r="AA975" s="2"/>
      <c r="AB975" s="2"/>
      <c r="AC975" s="2"/>
      <c r="AD975" s="2"/>
      <c r="AE975" s="2"/>
    </row>
    <row r="976" spans="1:31" ht="12.75" customHeight="1">
      <c r="A976" s="2"/>
      <c r="B976" s="2"/>
      <c r="C976" s="3"/>
      <c r="D976" s="3"/>
      <c r="E976" s="3"/>
      <c r="F976" s="3"/>
      <c r="G976" s="3"/>
      <c r="H976" s="4"/>
      <c r="I976" s="4"/>
      <c r="J976" s="4"/>
      <c r="K976" s="4"/>
      <c r="L976" s="4"/>
      <c r="M976" s="2"/>
      <c r="N976" s="2"/>
      <c r="O976" s="2"/>
      <c r="P976" s="2"/>
      <c r="Q976" s="2"/>
      <c r="R976" s="2"/>
      <c r="S976" s="2"/>
      <c r="T976" s="2"/>
      <c r="U976" s="2"/>
      <c r="V976" s="2"/>
      <c r="W976" s="2"/>
      <c r="X976" s="2"/>
      <c r="Y976" s="2"/>
      <c r="Z976" s="2"/>
      <c r="AA976" s="2"/>
      <c r="AB976" s="2"/>
      <c r="AC976" s="2"/>
      <c r="AD976" s="2"/>
      <c r="AE976" s="2"/>
    </row>
    <row r="977" spans="1:31" ht="12.75" customHeight="1">
      <c r="A977" s="2"/>
      <c r="B977" s="2"/>
      <c r="C977" s="3"/>
      <c r="D977" s="3"/>
      <c r="E977" s="3"/>
      <c r="F977" s="3"/>
      <c r="G977" s="3"/>
      <c r="H977" s="4"/>
      <c r="I977" s="4"/>
      <c r="J977" s="4"/>
      <c r="K977" s="4"/>
      <c r="L977" s="4"/>
      <c r="M977" s="2"/>
      <c r="N977" s="2"/>
      <c r="O977" s="2"/>
      <c r="P977" s="2"/>
      <c r="Q977" s="2"/>
      <c r="R977" s="2"/>
      <c r="S977" s="2"/>
      <c r="T977" s="2"/>
      <c r="U977" s="2"/>
      <c r="V977" s="2"/>
      <c r="W977" s="2"/>
      <c r="X977" s="2"/>
      <c r="Y977" s="2"/>
      <c r="Z977" s="2"/>
      <c r="AA977" s="2"/>
      <c r="AB977" s="2"/>
      <c r="AC977" s="2"/>
      <c r="AD977" s="2"/>
      <c r="AE977" s="2"/>
    </row>
    <row r="978" spans="1:31" ht="12.75" customHeight="1">
      <c r="A978" s="2"/>
      <c r="B978" s="2"/>
      <c r="C978" s="3"/>
      <c r="D978" s="3"/>
      <c r="E978" s="3"/>
      <c r="F978" s="3"/>
      <c r="G978" s="3"/>
      <c r="H978" s="4"/>
      <c r="I978" s="4"/>
      <c r="J978" s="4"/>
      <c r="K978" s="4"/>
      <c r="L978" s="4"/>
      <c r="M978" s="2"/>
      <c r="N978" s="2"/>
      <c r="O978" s="2"/>
      <c r="P978" s="2"/>
      <c r="Q978" s="2"/>
      <c r="R978" s="2"/>
      <c r="S978" s="2"/>
      <c r="T978" s="2"/>
      <c r="U978" s="2"/>
      <c r="V978" s="2"/>
      <c r="W978" s="2"/>
      <c r="X978" s="2"/>
      <c r="Y978" s="2"/>
      <c r="Z978" s="2"/>
      <c r="AA978" s="2"/>
      <c r="AB978" s="2"/>
      <c r="AC978" s="2"/>
      <c r="AD978" s="2"/>
      <c r="AE978" s="2"/>
    </row>
    <row r="979" spans="1:31" ht="12.75" customHeight="1">
      <c r="A979" s="2"/>
      <c r="B979" s="2"/>
      <c r="C979" s="3"/>
      <c r="D979" s="3"/>
      <c r="E979" s="3"/>
      <c r="F979" s="3"/>
      <c r="G979" s="3"/>
      <c r="H979" s="4"/>
      <c r="I979" s="4"/>
      <c r="J979" s="4"/>
      <c r="K979" s="4"/>
      <c r="L979" s="4"/>
      <c r="M979" s="2"/>
      <c r="N979" s="2"/>
      <c r="O979" s="2"/>
      <c r="P979" s="2"/>
      <c r="Q979" s="2"/>
      <c r="R979" s="2"/>
      <c r="S979" s="2"/>
      <c r="T979" s="2"/>
      <c r="U979" s="2"/>
      <c r="V979" s="2"/>
      <c r="W979" s="2"/>
      <c r="X979" s="2"/>
      <c r="Y979" s="2"/>
      <c r="Z979" s="2"/>
      <c r="AA979" s="2"/>
      <c r="AB979" s="2"/>
      <c r="AC979" s="2"/>
      <c r="AD979" s="2"/>
      <c r="AE979" s="2"/>
    </row>
    <row r="980" spans="1:31" ht="12.75" customHeight="1">
      <c r="A980" s="2"/>
      <c r="B980" s="2"/>
      <c r="C980" s="3"/>
      <c r="D980" s="3"/>
      <c r="E980" s="3"/>
      <c r="F980" s="3"/>
      <c r="G980" s="3"/>
      <c r="H980" s="4"/>
      <c r="I980" s="4"/>
      <c r="J980" s="4"/>
      <c r="K980" s="4"/>
      <c r="L980" s="4"/>
      <c r="M980" s="2"/>
      <c r="N980" s="2"/>
      <c r="O980" s="2"/>
      <c r="P980" s="2"/>
      <c r="Q980" s="2"/>
      <c r="R980" s="2"/>
      <c r="S980" s="2"/>
      <c r="T980" s="2"/>
      <c r="U980" s="2"/>
      <c r="V980" s="2"/>
      <c r="W980" s="2"/>
      <c r="X980" s="2"/>
      <c r="Y980" s="2"/>
      <c r="Z980" s="2"/>
      <c r="AA980" s="2"/>
      <c r="AB980" s="2"/>
      <c r="AC980" s="2"/>
      <c r="AD980" s="2"/>
      <c r="AE980" s="2"/>
    </row>
    <row r="981" spans="1:31" ht="12.75" customHeight="1">
      <c r="A981" s="2"/>
      <c r="B981" s="2"/>
      <c r="C981" s="3"/>
      <c r="D981" s="3"/>
      <c r="E981" s="3"/>
      <c r="F981" s="3"/>
      <c r="G981" s="3"/>
      <c r="H981" s="4"/>
      <c r="I981" s="4"/>
      <c r="J981" s="4"/>
      <c r="K981" s="4"/>
      <c r="L981" s="4"/>
      <c r="M981" s="2"/>
      <c r="N981" s="2"/>
      <c r="O981" s="2"/>
      <c r="P981" s="2"/>
      <c r="Q981" s="2"/>
      <c r="R981" s="2"/>
      <c r="S981" s="2"/>
      <c r="T981" s="2"/>
      <c r="U981" s="2"/>
      <c r="V981" s="2"/>
      <c r="W981" s="2"/>
      <c r="X981" s="2"/>
      <c r="Y981" s="2"/>
      <c r="Z981" s="2"/>
      <c r="AA981" s="2"/>
      <c r="AB981" s="2"/>
      <c r="AC981" s="2"/>
      <c r="AD981" s="2"/>
      <c r="AE981" s="2"/>
    </row>
    <row r="982" spans="1:31" ht="12.75" customHeight="1">
      <c r="A982" s="2"/>
      <c r="B982" s="2"/>
      <c r="C982" s="3"/>
      <c r="D982" s="3"/>
      <c r="E982" s="3"/>
      <c r="F982" s="3"/>
      <c r="G982" s="3"/>
      <c r="H982" s="4"/>
      <c r="I982" s="4"/>
      <c r="J982" s="4"/>
      <c r="K982" s="4"/>
      <c r="L982" s="4"/>
      <c r="M982" s="2"/>
      <c r="N982" s="2"/>
      <c r="O982" s="2"/>
      <c r="P982" s="2"/>
      <c r="Q982" s="2"/>
      <c r="R982" s="2"/>
      <c r="S982" s="2"/>
      <c r="T982" s="2"/>
      <c r="U982" s="2"/>
      <c r="V982" s="2"/>
      <c r="W982" s="2"/>
      <c r="X982" s="2"/>
      <c r="Y982" s="2"/>
      <c r="Z982" s="2"/>
      <c r="AA982" s="2"/>
      <c r="AB982" s="2"/>
      <c r="AC982" s="2"/>
      <c r="AD982" s="2"/>
      <c r="AE982" s="2"/>
    </row>
    <row r="983" spans="1:31" ht="12.75" customHeight="1">
      <c r="A983" s="2"/>
      <c r="B983" s="2"/>
      <c r="C983" s="3"/>
      <c r="D983" s="3"/>
      <c r="E983" s="3"/>
      <c r="F983" s="3"/>
      <c r="G983" s="3"/>
      <c r="H983" s="4"/>
      <c r="I983" s="4"/>
      <c r="J983" s="4"/>
      <c r="K983" s="4"/>
      <c r="L983" s="4"/>
      <c r="M983" s="2"/>
      <c r="N983" s="2"/>
      <c r="O983" s="2"/>
      <c r="P983" s="2"/>
      <c r="Q983" s="2"/>
      <c r="R983" s="2"/>
      <c r="S983" s="2"/>
      <c r="T983" s="2"/>
      <c r="U983" s="2"/>
      <c r="V983" s="2"/>
      <c r="W983" s="2"/>
      <c r="X983" s="2"/>
      <c r="Y983" s="2"/>
      <c r="Z983" s="2"/>
      <c r="AA983" s="2"/>
      <c r="AB983" s="2"/>
      <c r="AC983" s="2"/>
      <c r="AD983" s="2"/>
      <c r="AE983" s="2"/>
    </row>
    <row r="984" spans="1:31" ht="12.75" customHeight="1">
      <c r="A984" s="2"/>
      <c r="B984" s="2"/>
      <c r="C984" s="3"/>
      <c r="D984" s="3"/>
      <c r="E984" s="3"/>
      <c r="F984" s="3"/>
      <c r="G984" s="3"/>
      <c r="H984" s="4"/>
      <c r="I984" s="4"/>
      <c r="J984" s="4"/>
      <c r="K984" s="4"/>
      <c r="L984" s="4"/>
      <c r="M984" s="2"/>
      <c r="N984" s="2"/>
      <c r="O984" s="2"/>
      <c r="P984" s="2"/>
      <c r="Q984" s="2"/>
      <c r="R984" s="2"/>
      <c r="S984" s="2"/>
      <c r="T984" s="2"/>
      <c r="U984" s="2"/>
      <c r="V984" s="2"/>
      <c r="W984" s="2"/>
      <c r="X984" s="2"/>
      <c r="Y984" s="2"/>
      <c r="Z984" s="2"/>
      <c r="AA984" s="2"/>
      <c r="AB984" s="2"/>
      <c r="AC984" s="2"/>
      <c r="AD984" s="2"/>
      <c r="AE984" s="2"/>
    </row>
    <row r="985" spans="1:31" ht="12.75" customHeight="1">
      <c r="A985" s="2"/>
      <c r="B985" s="2"/>
      <c r="C985" s="3"/>
      <c r="D985" s="3"/>
      <c r="E985" s="3"/>
      <c r="F985" s="3"/>
      <c r="G985" s="3"/>
      <c r="H985" s="4"/>
      <c r="I985" s="4"/>
      <c r="J985" s="4"/>
      <c r="K985" s="4"/>
      <c r="L985" s="4"/>
      <c r="M985" s="2"/>
      <c r="N985" s="2"/>
      <c r="O985" s="2"/>
      <c r="P985" s="2"/>
      <c r="Q985" s="2"/>
      <c r="R985" s="2"/>
      <c r="S985" s="2"/>
      <c r="T985" s="2"/>
      <c r="U985" s="2"/>
      <c r="V985" s="2"/>
      <c r="W985" s="2"/>
      <c r="X985" s="2"/>
      <c r="Y985" s="2"/>
      <c r="Z985" s="2"/>
      <c r="AA985" s="2"/>
      <c r="AB985" s="2"/>
      <c r="AC985" s="2"/>
      <c r="AD985" s="2"/>
      <c r="AE985" s="2"/>
    </row>
    <row r="986" spans="1:31" ht="12.75" customHeight="1">
      <c r="A986" s="2"/>
      <c r="B986" s="2"/>
      <c r="C986" s="3"/>
      <c r="D986" s="3"/>
      <c r="E986" s="3"/>
      <c r="F986" s="3"/>
      <c r="G986" s="3"/>
      <c r="H986" s="4"/>
      <c r="I986" s="4"/>
      <c r="J986" s="4"/>
      <c r="K986" s="4"/>
      <c r="L986" s="4"/>
      <c r="M986" s="2"/>
      <c r="N986" s="2"/>
      <c r="O986" s="2"/>
      <c r="P986" s="2"/>
      <c r="Q986" s="2"/>
      <c r="R986" s="2"/>
      <c r="S986" s="2"/>
      <c r="T986" s="2"/>
      <c r="U986" s="2"/>
      <c r="V986" s="2"/>
      <c r="W986" s="2"/>
      <c r="X986" s="2"/>
      <c r="Y986" s="2"/>
      <c r="Z986" s="2"/>
      <c r="AA986" s="2"/>
      <c r="AB986" s="2"/>
      <c r="AC986" s="2"/>
      <c r="AD986" s="2"/>
      <c r="AE986" s="2"/>
    </row>
    <row r="987" spans="1:31" ht="12.75" customHeight="1">
      <c r="A987" s="2"/>
      <c r="B987" s="2"/>
      <c r="C987" s="3"/>
      <c r="D987" s="3"/>
      <c r="E987" s="3"/>
      <c r="F987" s="3"/>
      <c r="G987" s="3"/>
      <c r="H987" s="4"/>
      <c r="I987" s="4"/>
      <c r="J987" s="4"/>
      <c r="K987" s="4"/>
      <c r="L987" s="4"/>
      <c r="M987" s="2"/>
      <c r="N987" s="2"/>
      <c r="O987" s="2"/>
      <c r="P987" s="2"/>
      <c r="Q987" s="2"/>
      <c r="R987" s="2"/>
      <c r="S987" s="2"/>
      <c r="T987" s="2"/>
      <c r="U987" s="2"/>
      <c r="V987" s="2"/>
      <c r="W987" s="2"/>
      <c r="X987" s="2"/>
      <c r="Y987" s="2"/>
      <c r="Z987" s="2"/>
      <c r="AA987" s="2"/>
      <c r="AB987" s="2"/>
      <c r="AC987" s="2"/>
      <c r="AD987" s="2"/>
      <c r="AE987" s="2"/>
    </row>
    <row r="988" spans="1:31" ht="12.75" customHeight="1">
      <c r="A988" s="2"/>
      <c r="B988" s="2"/>
      <c r="C988" s="3"/>
      <c r="D988" s="3"/>
      <c r="E988" s="3"/>
      <c r="F988" s="3"/>
      <c r="G988" s="3"/>
      <c r="H988" s="4"/>
      <c r="I988" s="4"/>
      <c r="J988" s="4"/>
      <c r="K988" s="4"/>
      <c r="L988" s="4"/>
      <c r="M988" s="2"/>
      <c r="N988" s="2"/>
      <c r="O988" s="2"/>
      <c r="P988" s="2"/>
      <c r="Q988" s="2"/>
      <c r="R988" s="2"/>
      <c r="S988" s="2"/>
      <c r="T988" s="2"/>
      <c r="U988" s="2"/>
      <c r="V988" s="2"/>
      <c r="W988" s="2"/>
      <c r="X988" s="2"/>
      <c r="Y988" s="2"/>
      <c r="Z988" s="2"/>
      <c r="AA988" s="2"/>
      <c r="AB988" s="2"/>
      <c r="AC988" s="2"/>
      <c r="AD988" s="2"/>
      <c r="AE988" s="2"/>
    </row>
    <row r="989" spans="1:31" ht="12.75" customHeight="1">
      <c r="A989" s="2"/>
      <c r="B989" s="2"/>
      <c r="C989" s="3"/>
      <c r="D989" s="3"/>
      <c r="E989" s="3"/>
      <c r="F989" s="3"/>
      <c r="G989" s="3"/>
      <c r="H989" s="4"/>
      <c r="I989" s="4"/>
      <c r="J989" s="4"/>
      <c r="K989" s="4"/>
      <c r="L989" s="4"/>
      <c r="M989" s="2"/>
      <c r="N989" s="2"/>
      <c r="O989" s="2"/>
      <c r="P989" s="2"/>
      <c r="Q989" s="2"/>
      <c r="R989" s="2"/>
      <c r="S989" s="2"/>
      <c r="T989" s="2"/>
      <c r="U989" s="2"/>
      <c r="V989" s="2"/>
      <c r="W989" s="2"/>
      <c r="X989" s="2"/>
      <c r="Y989" s="2"/>
      <c r="Z989" s="2"/>
      <c r="AA989" s="2"/>
      <c r="AB989" s="2"/>
      <c r="AC989" s="2"/>
      <c r="AD989" s="2"/>
      <c r="AE989" s="2"/>
    </row>
    <row r="990" spans="1:31" ht="12.75" customHeight="1">
      <c r="A990" s="2"/>
      <c r="B990" s="2"/>
      <c r="C990" s="3"/>
      <c r="D990" s="3"/>
      <c r="E990" s="3"/>
      <c r="F990" s="3"/>
      <c r="G990" s="3"/>
      <c r="H990" s="4"/>
      <c r="I990" s="4"/>
      <c r="J990" s="4"/>
      <c r="K990" s="4"/>
      <c r="L990" s="4"/>
      <c r="M990" s="2"/>
      <c r="N990" s="2"/>
      <c r="O990" s="2"/>
      <c r="P990" s="2"/>
      <c r="Q990" s="2"/>
      <c r="R990" s="2"/>
      <c r="S990" s="2"/>
      <c r="T990" s="2"/>
      <c r="U990" s="2"/>
      <c r="V990" s="2"/>
      <c r="W990" s="2"/>
      <c r="X990" s="2"/>
      <c r="Y990" s="2"/>
      <c r="Z990" s="2"/>
      <c r="AA990" s="2"/>
      <c r="AB990" s="2"/>
      <c r="AC990" s="2"/>
      <c r="AD990" s="2"/>
      <c r="AE990" s="2"/>
    </row>
    <row r="991" spans="1:31" ht="12.75" customHeight="1">
      <c r="A991" s="2"/>
      <c r="B991" s="2"/>
      <c r="C991" s="3"/>
      <c r="D991" s="3"/>
      <c r="E991" s="3"/>
      <c r="F991" s="3"/>
      <c r="G991" s="3"/>
      <c r="H991" s="4"/>
      <c r="I991" s="4"/>
      <c r="J991" s="4"/>
      <c r="K991" s="4"/>
      <c r="L991" s="4"/>
      <c r="M991" s="2"/>
      <c r="N991" s="2"/>
      <c r="O991" s="2"/>
      <c r="P991" s="2"/>
      <c r="Q991" s="2"/>
      <c r="R991" s="2"/>
      <c r="S991" s="2"/>
      <c r="T991" s="2"/>
      <c r="U991" s="2"/>
      <c r="V991" s="2"/>
      <c r="W991" s="2"/>
      <c r="X991" s="2"/>
      <c r="Y991" s="2"/>
      <c r="Z991" s="2"/>
      <c r="AA991" s="2"/>
      <c r="AB991" s="2"/>
      <c r="AC991" s="2"/>
      <c r="AD991" s="2"/>
      <c r="AE991" s="2"/>
    </row>
    <row r="992" spans="1:31" ht="12.75" customHeight="1">
      <c r="A992" s="2"/>
      <c r="B992" s="2"/>
      <c r="C992" s="3"/>
      <c r="D992" s="3"/>
      <c r="E992" s="3"/>
      <c r="F992" s="3"/>
      <c r="G992" s="3"/>
      <c r="H992" s="4"/>
      <c r="I992" s="4"/>
      <c r="J992" s="4"/>
      <c r="K992" s="4"/>
      <c r="L992" s="4"/>
      <c r="M992" s="2"/>
      <c r="N992" s="2"/>
      <c r="O992" s="2"/>
      <c r="P992" s="2"/>
      <c r="Q992" s="2"/>
      <c r="R992" s="2"/>
      <c r="S992" s="2"/>
      <c r="T992" s="2"/>
      <c r="U992" s="2"/>
      <c r="V992" s="2"/>
      <c r="W992" s="2"/>
      <c r="X992" s="2"/>
      <c r="Y992" s="2"/>
      <c r="Z992" s="2"/>
      <c r="AA992" s="2"/>
      <c r="AB992" s="2"/>
      <c r="AC992" s="2"/>
      <c r="AD992" s="2"/>
      <c r="AE992" s="2"/>
    </row>
    <row r="993" spans="1:31" ht="12.75" customHeight="1">
      <c r="A993" s="2"/>
      <c r="B993" s="2"/>
      <c r="C993" s="3"/>
      <c r="D993" s="3"/>
      <c r="E993" s="3"/>
      <c r="F993" s="3"/>
      <c r="G993" s="3"/>
      <c r="H993" s="4"/>
      <c r="I993" s="4"/>
      <c r="J993" s="4"/>
      <c r="K993" s="4"/>
      <c r="L993" s="4"/>
      <c r="M993" s="2"/>
      <c r="N993" s="2"/>
      <c r="O993" s="2"/>
      <c r="P993" s="2"/>
      <c r="Q993" s="2"/>
      <c r="R993" s="2"/>
      <c r="S993" s="2"/>
      <c r="T993" s="2"/>
      <c r="U993" s="2"/>
      <c r="V993" s="2"/>
      <c r="W993" s="2"/>
      <c r="X993" s="2"/>
      <c r="Y993" s="2"/>
      <c r="Z993" s="2"/>
      <c r="AA993" s="2"/>
      <c r="AB993" s="2"/>
      <c r="AC993" s="2"/>
      <c r="AD993" s="2"/>
      <c r="AE993" s="2"/>
    </row>
    <row r="994" spans="1:31" ht="12.75" customHeight="1">
      <c r="A994" s="2"/>
      <c r="B994" s="2"/>
      <c r="C994" s="3"/>
      <c r="D994" s="3"/>
      <c r="E994" s="3"/>
      <c r="F994" s="3"/>
      <c r="G994" s="3"/>
      <c r="H994" s="4"/>
      <c r="I994" s="4"/>
      <c r="J994" s="4"/>
      <c r="K994" s="4"/>
      <c r="L994" s="4"/>
      <c r="M994" s="2"/>
      <c r="N994" s="2"/>
      <c r="O994" s="2"/>
      <c r="P994" s="2"/>
      <c r="Q994" s="2"/>
      <c r="R994" s="2"/>
      <c r="S994" s="2"/>
      <c r="T994" s="2"/>
      <c r="U994" s="2"/>
      <c r="V994" s="2"/>
      <c r="W994" s="2"/>
      <c r="X994" s="2"/>
      <c r="Y994" s="2"/>
      <c r="Z994" s="2"/>
      <c r="AA994" s="2"/>
      <c r="AB994" s="2"/>
      <c r="AC994" s="2"/>
      <c r="AD994" s="2"/>
      <c r="AE994" s="2"/>
    </row>
    <row r="995" spans="1:31" ht="12.75" customHeight="1">
      <c r="A995" s="2"/>
      <c r="B995" s="2"/>
      <c r="C995" s="3"/>
      <c r="D995" s="3"/>
      <c r="E995" s="3"/>
      <c r="F995" s="3"/>
      <c r="G995" s="3"/>
      <c r="H995" s="4"/>
      <c r="I995" s="4"/>
      <c r="J995" s="4"/>
      <c r="K995" s="4"/>
      <c r="L995" s="4"/>
      <c r="M995" s="2"/>
      <c r="N995" s="2"/>
      <c r="O995" s="2"/>
      <c r="P995" s="2"/>
      <c r="Q995" s="2"/>
      <c r="R995" s="2"/>
      <c r="S995" s="2"/>
      <c r="T995" s="2"/>
      <c r="U995" s="2"/>
      <c r="V995" s="2"/>
      <c r="W995" s="2"/>
      <c r="X995" s="2"/>
      <c r="Y995" s="2"/>
      <c r="Z995" s="2"/>
      <c r="AA995" s="2"/>
      <c r="AB995" s="2"/>
      <c r="AC995" s="2"/>
      <c r="AD995" s="2"/>
      <c r="AE995" s="2"/>
    </row>
    <row r="996" spans="1:31" ht="12.75" customHeight="1">
      <c r="A996" s="2"/>
      <c r="B996" s="2"/>
      <c r="C996" s="3"/>
      <c r="D996" s="3"/>
      <c r="E996" s="3"/>
      <c r="F996" s="3"/>
      <c r="G996" s="3"/>
      <c r="H996" s="4"/>
      <c r="I996" s="4"/>
      <c r="J996" s="4"/>
      <c r="K996" s="4"/>
      <c r="L996" s="4"/>
      <c r="M996" s="2"/>
      <c r="N996" s="2"/>
      <c r="O996" s="2"/>
      <c r="P996" s="2"/>
      <c r="Q996" s="2"/>
      <c r="R996" s="2"/>
      <c r="S996" s="2"/>
      <c r="T996" s="2"/>
      <c r="U996" s="2"/>
      <c r="V996" s="2"/>
      <c r="W996" s="2"/>
      <c r="X996" s="2"/>
      <c r="Y996" s="2"/>
      <c r="Z996" s="2"/>
      <c r="AA996" s="2"/>
      <c r="AB996" s="2"/>
      <c r="AC996" s="2"/>
      <c r="AD996" s="2"/>
      <c r="AE996" s="2"/>
    </row>
    <row r="997" spans="1:31" ht="12.75" customHeight="1">
      <c r="A997" s="2"/>
      <c r="B997" s="2"/>
      <c r="C997" s="3"/>
      <c r="D997" s="3"/>
      <c r="E997" s="3"/>
      <c r="F997" s="3"/>
      <c r="G997" s="3"/>
      <c r="H997" s="4"/>
      <c r="I997" s="4"/>
      <c r="J997" s="4"/>
      <c r="K997" s="4"/>
      <c r="L997" s="4"/>
      <c r="M997" s="2"/>
      <c r="N997" s="2"/>
      <c r="O997" s="2"/>
      <c r="P997" s="2"/>
      <c r="Q997" s="2"/>
      <c r="R997" s="2"/>
      <c r="S997" s="2"/>
      <c r="T997" s="2"/>
      <c r="U997" s="2"/>
      <c r="V997" s="2"/>
      <c r="W997" s="2"/>
      <c r="X997" s="2"/>
      <c r="Y997" s="2"/>
      <c r="Z997" s="2"/>
      <c r="AA997" s="2"/>
      <c r="AB997" s="2"/>
      <c r="AC997" s="2"/>
      <c r="AD997" s="2"/>
      <c r="AE997" s="2"/>
    </row>
    <row r="998" spans="1:31" ht="12.75" customHeight="1">
      <c r="A998" s="2"/>
      <c r="B998" s="2"/>
      <c r="C998" s="3"/>
      <c r="D998" s="3"/>
      <c r="E998" s="3"/>
      <c r="F998" s="3"/>
      <c r="G998" s="3"/>
      <c r="H998" s="4"/>
      <c r="I998" s="4"/>
      <c r="J998" s="4"/>
      <c r="K998" s="4"/>
      <c r="L998" s="4"/>
      <c r="M998" s="2"/>
      <c r="N998" s="2"/>
      <c r="O998" s="2"/>
      <c r="P998" s="2"/>
      <c r="Q998" s="2"/>
      <c r="R998" s="2"/>
      <c r="S998" s="2"/>
      <c r="T998" s="2"/>
      <c r="U998" s="2"/>
      <c r="V998" s="2"/>
      <c r="W998" s="2"/>
      <c r="X998" s="2"/>
      <c r="Y998" s="2"/>
      <c r="Z998" s="2"/>
      <c r="AA998" s="2"/>
      <c r="AB998" s="2"/>
      <c r="AC998" s="2"/>
      <c r="AD998" s="2"/>
      <c r="AE998" s="2"/>
    </row>
    <row r="999" spans="1:31" ht="12.75" customHeight="1">
      <c r="A999" s="2"/>
      <c r="B999" s="2"/>
      <c r="C999" s="3"/>
      <c r="D999" s="3"/>
      <c r="E999" s="3"/>
      <c r="F999" s="3"/>
      <c r="G999" s="3"/>
      <c r="H999" s="4"/>
      <c r="I999" s="4"/>
      <c r="J999" s="4"/>
      <c r="K999" s="4"/>
      <c r="L999" s="4"/>
      <c r="M999" s="2"/>
      <c r="N999" s="2"/>
      <c r="O999" s="2"/>
      <c r="P999" s="2"/>
      <c r="Q999" s="2"/>
      <c r="R999" s="2"/>
      <c r="S999" s="2"/>
      <c r="T999" s="2"/>
      <c r="U999" s="2"/>
      <c r="V999" s="2"/>
      <c r="W999" s="2"/>
      <c r="X999" s="2"/>
      <c r="Y999" s="2"/>
      <c r="Z999" s="2"/>
      <c r="AA999" s="2"/>
      <c r="AB999" s="2"/>
      <c r="AC999" s="2"/>
      <c r="AD999" s="2"/>
      <c r="AE999" s="2"/>
    </row>
    <row r="1000" spans="1:31" ht="12.75" customHeight="1">
      <c r="A1000" s="2"/>
      <c r="B1000" s="2"/>
      <c r="C1000" s="3"/>
      <c r="D1000" s="3"/>
      <c r="E1000" s="3"/>
      <c r="F1000" s="3"/>
      <c r="G1000" s="3"/>
      <c r="H1000" s="4"/>
      <c r="I1000" s="4"/>
      <c r="J1000" s="4"/>
      <c r="K1000" s="4"/>
      <c r="L1000" s="4"/>
      <c r="M1000" s="2"/>
      <c r="N1000" s="2"/>
      <c r="O1000" s="2"/>
      <c r="P1000" s="2"/>
      <c r="Q1000" s="2"/>
      <c r="R1000" s="2"/>
      <c r="S1000" s="2"/>
      <c r="T1000" s="2"/>
      <c r="U1000" s="2"/>
      <c r="V1000" s="2"/>
      <c r="W1000" s="2"/>
      <c r="X1000" s="2"/>
      <c r="Y1000" s="2"/>
      <c r="Z1000" s="2"/>
      <c r="AA1000" s="2"/>
      <c r="AB1000" s="2"/>
      <c r="AC1000" s="2"/>
      <c r="AD1000" s="2"/>
      <c r="AE1000" s="2"/>
    </row>
  </sheetData>
  <autoFilter ref="B18:L73" xr:uid="{00000000-0009-0000-0000-000001000000}"/>
  <mergeCells count="1">
    <mergeCell ref="B16:L16"/>
  </mergeCells>
  <pageMargins left="0.75" right="0.75" top="1" bottom="1" header="0" footer="0"/>
  <pageSetup orientation="landscape"/>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r:uid="{00000000-0002-0000-0100-000000000000}">
          <x14:formula1>
            <xm:f>Clasificaciones!$B$3:$B$86</xm:f>
          </x14:formula1>
          <xm:sqref>B19:B188</xm:sqref>
        </x14:dataValidation>
        <x14:dataValidation type="list" allowBlank="1" showErrorMessage="1" xr:uid="{00000000-0002-0000-0100-000001000000}">
          <x14:formula1>
            <xm:f>Clasificaciones!$H$3:$H$130</xm:f>
          </x14:formula1>
          <xm:sqref>E19:E50 E55:E81 E114:E188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baseColWidth="10" defaultColWidth="14.44140625" defaultRowHeight="15" customHeight="1"/>
  <cols>
    <col min="1" max="1" width="9.33203125" customWidth="1"/>
    <col min="2" max="2" width="59.88671875" customWidth="1"/>
    <col min="3" max="3" width="3.33203125" customWidth="1"/>
    <col min="4" max="4" width="46" customWidth="1"/>
    <col min="5" max="5" width="3.33203125" customWidth="1"/>
    <col min="6" max="6" width="45.44140625" customWidth="1"/>
    <col min="7" max="7" width="3" customWidth="1"/>
    <col min="8" max="8" width="58.44140625" customWidth="1"/>
    <col min="9" max="9" width="2.88671875" customWidth="1"/>
    <col min="10" max="26" width="11.44140625" customWidth="1"/>
  </cols>
  <sheetData>
    <row r="1" spans="1:26" ht="12.75" customHeight="1">
      <c r="A1" s="16"/>
      <c r="B1" s="2"/>
      <c r="C1" s="2"/>
      <c r="D1" s="2"/>
      <c r="E1" s="2"/>
      <c r="F1" s="2"/>
      <c r="G1" s="2"/>
      <c r="H1" s="2"/>
      <c r="I1" s="2"/>
      <c r="J1" s="2"/>
      <c r="K1" s="2"/>
      <c r="L1" s="2"/>
      <c r="M1" s="2"/>
      <c r="N1" s="2"/>
      <c r="O1" s="2"/>
      <c r="P1" s="2"/>
      <c r="Q1" s="2"/>
      <c r="R1" s="2"/>
      <c r="S1" s="2"/>
      <c r="T1" s="2"/>
      <c r="U1" s="2"/>
      <c r="V1" s="2"/>
      <c r="W1" s="2"/>
      <c r="X1" s="2"/>
      <c r="Y1" s="2"/>
      <c r="Z1" s="2"/>
    </row>
    <row r="2" spans="1:26" ht="12.75" customHeight="1">
      <c r="A2" s="16"/>
      <c r="B2" s="17" t="s">
        <v>416</v>
      </c>
      <c r="C2" s="2"/>
      <c r="D2" s="17" t="s">
        <v>417</v>
      </c>
      <c r="E2" s="2"/>
      <c r="F2" s="17" t="s">
        <v>418</v>
      </c>
      <c r="G2" s="2"/>
      <c r="H2" s="17" t="s">
        <v>419</v>
      </c>
      <c r="I2" s="2"/>
      <c r="J2" s="17"/>
      <c r="K2" s="2"/>
      <c r="L2" s="2"/>
      <c r="M2" s="2"/>
      <c r="N2" s="2"/>
      <c r="O2" s="2"/>
      <c r="P2" s="2"/>
      <c r="Q2" s="2"/>
      <c r="R2" s="2"/>
      <c r="S2" s="2"/>
      <c r="T2" s="2"/>
      <c r="U2" s="2"/>
      <c r="V2" s="2"/>
      <c r="W2" s="2"/>
      <c r="X2" s="2"/>
      <c r="Y2" s="2"/>
      <c r="Z2" s="2"/>
    </row>
    <row r="3" spans="1:26" ht="12.75" customHeight="1">
      <c r="A3" s="18" t="s">
        <v>420</v>
      </c>
      <c r="B3" s="2" t="s">
        <v>27</v>
      </c>
      <c r="C3" s="2"/>
      <c r="D3" s="2" t="s">
        <v>421</v>
      </c>
      <c r="E3" s="2"/>
      <c r="F3" s="2" t="s">
        <v>422</v>
      </c>
      <c r="G3" s="2"/>
      <c r="H3" s="2" t="s">
        <v>168</v>
      </c>
      <c r="I3" s="2"/>
      <c r="J3" s="2"/>
      <c r="K3" s="2"/>
      <c r="L3" s="2"/>
      <c r="M3" s="2"/>
      <c r="N3" s="2"/>
      <c r="O3" s="2"/>
      <c r="P3" s="2"/>
      <c r="Q3" s="2"/>
      <c r="R3" s="2"/>
      <c r="S3" s="2"/>
      <c r="T3" s="2"/>
      <c r="U3" s="2"/>
      <c r="V3" s="2"/>
      <c r="W3" s="2"/>
      <c r="X3" s="2"/>
      <c r="Y3" s="2"/>
      <c r="Z3" s="2"/>
    </row>
    <row r="4" spans="1:26" ht="12.75" customHeight="1">
      <c r="A4" s="18" t="s">
        <v>420</v>
      </c>
      <c r="B4" s="2" t="s">
        <v>423</v>
      </c>
      <c r="C4" s="2"/>
      <c r="D4" s="2" t="s">
        <v>424</v>
      </c>
      <c r="E4" s="2"/>
      <c r="F4" s="2" t="s">
        <v>425</v>
      </c>
      <c r="G4" s="2"/>
      <c r="H4" s="2" t="s">
        <v>408</v>
      </c>
      <c r="I4" s="2"/>
      <c r="J4" s="2"/>
      <c r="K4" s="2"/>
      <c r="L4" s="2"/>
      <c r="M4" s="2"/>
      <c r="N4" s="2"/>
      <c r="O4" s="2"/>
      <c r="P4" s="2"/>
      <c r="Q4" s="2"/>
      <c r="R4" s="2"/>
      <c r="S4" s="2"/>
      <c r="T4" s="2"/>
      <c r="U4" s="2"/>
      <c r="V4" s="2"/>
      <c r="W4" s="2"/>
      <c r="X4" s="2"/>
      <c r="Y4" s="2"/>
      <c r="Z4" s="2"/>
    </row>
    <row r="5" spans="1:26" ht="12.75" customHeight="1">
      <c r="A5" s="18" t="s">
        <v>420</v>
      </c>
      <c r="B5" s="2" t="s">
        <v>65</v>
      </c>
      <c r="C5" s="2"/>
      <c r="D5" s="2" t="s">
        <v>426</v>
      </c>
      <c r="E5" s="2"/>
      <c r="F5" s="2" t="s">
        <v>232</v>
      </c>
      <c r="G5" s="2"/>
      <c r="H5" s="2" t="s">
        <v>427</v>
      </c>
      <c r="I5" s="2"/>
      <c r="J5" s="2"/>
      <c r="K5" s="2"/>
      <c r="L5" s="2"/>
      <c r="M5" s="2"/>
      <c r="N5" s="2"/>
      <c r="O5" s="2"/>
      <c r="P5" s="2"/>
      <c r="Q5" s="2"/>
      <c r="R5" s="2"/>
      <c r="S5" s="2"/>
      <c r="T5" s="2"/>
      <c r="U5" s="2"/>
      <c r="V5" s="2"/>
      <c r="W5" s="2"/>
      <c r="X5" s="2"/>
      <c r="Y5" s="2"/>
      <c r="Z5" s="2"/>
    </row>
    <row r="6" spans="1:26" ht="12.75" customHeight="1">
      <c r="A6" s="18" t="s">
        <v>420</v>
      </c>
      <c r="B6" s="2" t="s">
        <v>71</v>
      </c>
      <c r="C6" s="2"/>
      <c r="D6" s="2" t="s">
        <v>428</v>
      </c>
      <c r="E6" s="2"/>
      <c r="F6" s="2" t="s">
        <v>429</v>
      </c>
      <c r="G6" s="2"/>
      <c r="H6" s="2" t="s">
        <v>430</v>
      </c>
      <c r="I6" s="2"/>
      <c r="J6" s="2"/>
      <c r="K6" s="2"/>
      <c r="L6" s="2"/>
      <c r="M6" s="2"/>
      <c r="N6" s="2"/>
      <c r="O6" s="2"/>
      <c r="P6" s="2"/>
      <c r="Q6" s="2"/>
      <c r="R6" s="2"/>
      <c r="S6" s="2"/>
      <c r="T6" s="2"/>
      <c r="U6" s="2"/>
      <c r="V6" s="2"/>
      <c r="W6" s="2"/>
      <c r="X6" s="2"/>
      <c r="Y6" s="2"/>
      <c r="Z6" s="2"/>
    </row>
    <row r="7" spans="1:26" ht="12.75" customHeight="1">
      <c r="A7" s="18" t="s">
        <v>420</v>
      </c>
      <c r="B7" s="2" t="s">
        <v>74</v>
      </c>
      <c r="C7" s="2"/>
      <c r="D7" s="2" t="s">
        <v>431</v>
      </c>
      <c r="E7" s="2"/>
      <c r="F7" s="2" t="s">
        <v>235</v>
      </c>
      <c r="G7" s="2"/>
      <c r="H7" s="2" t="s">
        <v>432</v>
      </c>
      <c r="I7" s="2"/>
      <c r="J7" s="2"/>
      <c r="K7" s="2"/>
      <c r="L7" s="2"/>
      <c r="M7" s="2"/>
      <c r="N7" s="2"/>
      <c r="O7" s="2"/>
      <c r="P7" s="2"/>
      <c r="Q7" s="2"/>
      <c r="R7" s="2"/>
      <c r="S7" s="2"/>
      <c r="T7" s="2"/>
      <c r="U7" s="2"/>
      <c r="V7" s="2"/>
      <c r="W7" s="2"/>
      <c r="X7" s="2"/>
      <c r="Y7" s="2"/>
      <c r="Z7" s="2"/>
    </row>
    <row r="8" spans="1:26" ht="12.75" customHeight="1">
      <c r="A8" s="18" t="s">
        <v>420</v>
      </c>
      <c r="B8" s="2" t="s">
        <v>433</v>
      </c>
      <c r="C8" s="2"/>
      <c r="D8" s="2" t="s">
        <v>434</v>
      </c>
      <c r="E8" s="2"/>
      <c r="F8" s="2" t="s">
        <v>435</v>
      </c>
      <c r="G8" s="2"/>
      <c r="H8" s="2" t="s">
        <v>436</v>
      </c>
      <c r="I8" s="2"/>
      <c r="J8" s="2"/>
      <c r="K8" s="2"/>
      <c r="L8" s="2"/>
      <c r="M8" s="2"/>
      <c r="N8" s="2"/>
      <c r="O8" s="2"/>
      <c r="P8" s="2"/>
      <c r="Q8" s="2"/>
      <c r="R8" s="2"/>
      <c r="S8" s="2"/>
      <c r="T8" s="2"/>
      <c r="U8" s="2"/>
      <c r="V8" s="2"/>
      <c r="W8" s="2"/>
      <c r="X8" s="2"/>
      <c r="Y8" s="2"/>
      <c r="Z8" s="2"/>
    </row>
    <row r="9" spans="1:26" ht="12.75" customHeight="1">
      <c r="A9" s="18" t="s">
        <v>420</v>
      </c>
      <c r="B9" s="2" t="s">
        <v>89</v>
      </c>
      <c r="C9" s="2"/>
      <c r="D9" s="2" t="s">
        <v>437</v>
      </c>
      <c r="E9" s="2"/>
      <c r="F9" s="2" t="s">
        <v>438</v>
      </c>
      <c r="G9" s="2"/>
      <c r="H9" s="2" t="s">
        <v>439</v>
      </c>
      <c r="I9" s="2"/>
      <c r="J9" s="2"/>
      <c r="K9" s="2"/>
      <c r="L9" s="2"/>
      <c r="M9" s="2"/>
      <c r="N9" s="2"/>
      <c r="O9" s="2"/>
      <c r="P9" s="2"/>
      <c r="Q9" s="2"/>
      <c r="R9" s="2"/>
      <c r="S9" s="2"/>
      <c r="T9" s="2"/>
      <c r="U9" s="2"/>
      <c r="V9" s="2"/>
      <c r="W9" s="2"/>
      <c r="X9" s="2"/>
      <c r="Y9" s="2"/>
      <c r="Z9" s="2"/>
    </row>
    <row r="10" spans="1:26" ht="12.75" customHeight="1">
      <c r="A10" s="18" t="s">
        <v>420</v>
      </c>
      <c r="B10" s="2" t="s">
        <v>82</v>
      </c>
      <c r="C10" s="2"/>
      <c r="D10" s="2" t="s">
        <v>440</v>
      </c>
      <c r="E10" s="2"/>
      <c r="F10" s="2" t="s">
        <v>441</v>
      </c>
      <c r="G10" s="2"/>
      <c r="H10" s="2" t="s">
        <v>442</v>
      </c>
      <c r="I10" s="2"/>
      <c r="J10" s="2"/>
      <c r="K10" s="2"/>
      <c r="L10" s="2"/>
      <c r="M10" s="2"/>
      <c r="N10" s="2"/>
      <c r="O10" s="2"/>
      <c r="P10" s="2"/>
      <c r="Q10" s="2"/>
      <c r="R10" s="2"/>
      <c r="S10" s="2"/>
      <c r="T10" s="2"/>
      <c r="U10" s="2"/>
      <c r="V10" s="2"/>
      <c r="W10" s="2"/>
      <c r="X10" s="2"/>
      <c r="Y10" s="2"/>
      <c r="Z10" s="2"/>
    </row>
    <row r="11" spans="1:26" ht="12.75" customHeight="1">
      <c r="A11" s="18" t="s">
        <v>420</v>
      </c>
      <c r="B11" s="2" t="s">
        <v>91</v>
      </c>
      <c r="C11" s="2"/>
      <c r="D11" s="2" t="s">
        <v>443</v>
      </c>
      <c r="E11" s="2"/>
      <c r="F11" s="2" t="s">
        <v>444</v>
      </c>
      <c r="G11" s="2"/>
      <c r="H11" s="2" t="s">
        <v>445</v>
      </c>
      <c r="I11" s="2"/>
      <c r="J11" s="2"/>
      <c r="K11" s="2"/>
      <c r="L11" s="2"/>
      <c r="M11" s="2"/>
      <c r="N11" s="2"/>
      <c r="O11" s="2"/>
      <c r="P11" s="2"/>
      <c r="Q11" s="2"/>
      <c r="R11" s="2"/>
      <c r="S11" s="2"/>
      <c r="T11" s="2"/>
      <c r="U11" s="2"/>
      <c r="V11" s="2"/>
      <c r="W11" s="2"/>
      <c r="X11" s="2"/>
      <c r="Y11" s="2"/>
      <c r="Z11" s="2"/>
    </row>
    <row r="12" spans="1:26" ht="12.75" customHeight="1">
      <c r="A12" s="18" t="s">
        <v>420</v>
      </c>
      <c r="B12" s="2" t="s">
        <v>79</v>
      </c>
      <c r="C12" s="2"/>
      <c r="D12" s="2" t="s">
        <v>446</v>
      </c>
      <c r="E12" s="2"/>
      <c r="F12" s="2" t="s">
        <v>447</v>
      </c>
      <c r="G12" s="2"/>
      <c r="H12" s="2" t="s">
        <v>411</v>
      </c>
      <c r="I12" s="2"/>
      <c r="J12" s="2"/>
      <c r="K12" s="2"/>
      <c r="L12" s="2"/>
      <c r="M12" s="2"/>
      <c r="N12" s="2"/>
      <c r="O12" s="2"/>
      <c r="P12" s="2"/>
      <c r="Q12" s="2"/>
      <c r="R12" s="2"/>
      <c r="S12" s="2"/>
      <c r="T12" s="2"/>
      <c r="U12" s="2"/>
      <c r="V12" s="2"/>
      <c r="W12" s="2"/>
      <c r="X12" s="2"/>
      <c r="Y12" s="2"/>
      <c r="Z12" s="2"/>
    </row>
    <row r="13" spans="1:26" ht="12.75" customHeight="1">
      <c r="A13" s="18" t="s">
        <v>420</v>
      </c>
      <c r="B13" s="2" t="s">
        <v>107</v>
      </c>
      <c r="C13" s="2"/>
      <c r="D13" s="2" t="s">
        <v>448</v>
      </c>
      <c r="E13" s="2"/>
      <c r="F13" s="2"/>
      <c r="G13" s="2"/>
      <c r="H13" s="2" t="s">
        <v>449</v>
      </c>
      <c r="I13" s="2"/>
      <c r="J13" s="2"/>
      <c r="K13" s="2"/>
      <c r="L13" s="2"/>
      <c r="M13" s="2"/>
      <c r="N13" s="2"/>
      <c r="O13" s="2"/>
      <c r="P13" s="2"/>
      <c r="Q13" s="2"/>
      <c r="R13" s="2"/>
      <c r="S13" s="2"/>
      <c r="T13" s="2"/>
      <c r="U13" s="2"/>
      <c r="V13" s="2"/>
      <c r="W13" s="2"/>
      <c r="X13" s="2"/>
      <c r="Y13" s="2"/>
      <c r="Z13" s="2"/>
    </row>
    <row r="14" spans="1:26" ht="12.75" customHeight="1">
      <c r="A14" s="18" t="s">
        <v>420</v>
      </c>
      <c r="B14" s="2" t="s">
        <v>450</v>
      </c>
      <c r="C14" s="2"/>
      <c r="D14" s="2" t="s">
        <v>451</v>
      </c>
      <c r="E14" s="2"/>
      <c r="F14" s="2"/>
      <c r="G14" s="2"/>
      <c r="H14" s="2" t="s">
        <v>452</v>
      </c>
      <c r="I14" s="2"/>
      <c r="J14" s="2"/>
      <c r="K14" s="2"/>
      <c r="L14" s="2"/>
      <c r="M14" s="2"/>
      <c r="N14" s="2"/>
      <c r="O14" s="2"/>
      <c r="P14" s="2"/>
      <c r="Q14" s="2"/>
      <c r="R14" s="2"/>
      <c r="S14" s="2"/>
      <c r="T14" s="2"/>
      <c r="U14" s="2"/>
      <c r="V14" s="2"/>
      <c r="W14" s="2"/>
      <c r="X14" s="2"/>
      <c r="Y14" s="2"/>
      <c r="Z14" s="2"/>
    </row>
    <row r="15" spans="1:26" ht="12.75" customHeight="1">
      <c r="A15" s="18" t="s">
        <v>453</v>
      </c>
      <c r="B15" s="2" t="s">
        <v>111</v>
      </c>
      <c r="C15" s="2"/>
      <c r="D15" s="2" t="s">
        <v>454</v>
      </c>
      <c r="E15" s="2"/>
      <c r="F15" s="2"/>
      <c r="G15" s="2"/>
      <c r="H15" s="2" t="s">
        <v>455</v>
      </c>
      <c r="I15" s="2"/>
      <c r="J15" s="2"/>
      <c r="K15" s="2"/>
      <c r="L15" s="2"/>
      <c r="M15" s="2"/>
      <c r="N15" s="2"/>
      <c r="O15" s="2"/>
      <c r="P15" s="2"/>
      <c r="Q15" s="2"/>
      <c r="R15" s="2"/>
      <c r="S15" s="2"/>
      <c r="T15" s="2"/>
      <c r="U15" s="2"/>
      <c r="V15" s="2"/>
      <c r="W15" s="2"/>
      <c r="X15" s="2"/>
      <c r="Y15" s="2"/>
      <c r="Z15" s="2"/>
    </row>
    <row r="16" spans="1:26" ht="12.75" customHeight="1">
      <c r="A16" s="18" t="s">
        <v>453</v>
      </c>
      <c r="B16" s="2" t="s">
        <v>118</v>
      </c>
      <c r="C16" s="2"/>
      <c r="D16" s="2"/>
      <c r="E16" s="2"/>
      <c r="F16" s="2"/>
      <c r="G16" s="2"/>
      <c r="H16" s="2" t="s">
        <v>456</v>
      </c>
      <c r="I16" s="2"/>
      <c r="J16" s="2"/>
      <c r="K16" s="2"/>
      <c r="L16" s="2"/>
      <c r="M16" s="2"/>
      <c r="N16" s="2"/>
      <c r="O16" s="2"/>
      <c r="P16" s="2"/>
      <c r="Q16" s="2"/>
      <c r="R16" s="2"/>
      <c r="S16" s="2"/>
      <c r="T16" s="2"/>
      <c r="U16" s="2"/>
      <c r="V16" s="2"/>
      <c r="W16" s="2"/>
      <c r="X16" s="2"/>
      <c r="Y16" s="2"/>
      <c r="Z16" s="2"/>
    </row>
    <row r="17" spans="1:26" ht="12.75" customHeight="1">
      <c r="A17" s="18" t="s">
        <v>453</v>
      </c>
      <c r="B17" s="2" t="s">
        <v>457</v>
      </c>
      <c r="C17" s="2"/>
      <c r="D17" s="2"/>
      <c r="E17" s="2"/>
      <c r="F17" s="2"/>
      <c r="G17" s="2"/>
      <c r="H17" s="2" t="s">
        <v>458</v>
      </c>
      <c r="I17" s="2"/>
      <c r="J17" s="2"/>
      <c r="K17" s="2"/>
      <c r="L17" s="2"/>
      <c r="M17" s="2"/>
      <c r="N17" s="2"/>
      <c r="O17" s="2"/>
      <c r="P17" s="2"/>
      <c r="Q17" s="2"/>
      <c r="R17" s="2"/>
      <c r="S17" s="2"/>
      <c r="T17" s="2"/>
      <c r="U17" s="2"/>
      <c r="V17" s="2"/>
      <c r="W17" s="2"/>
      <c r="X17" s="2"/>
      <c r="Y17" s="2"/>
      <c r="Z17" s="2"/>
    </row>
    <row r="18" spans="1:26" ht="12.75" customHeight="1">
      <c r="A18" s="18" t="s">
        <v>453</v>
      </c>
      <c r="B18" s="2" t="s">
        <v>104</v>
      </c>
      <c r="C18" s="2"/>
      <c r="D18" s="2"/>
      <c r="E18" s="2"/>
      <c r="F18" s="2"/>
      <c r="G18" s="2"/>
      <c r="H18" s="2" t="s">
        <v>459</v>
      </c>
      <c r="I18" s="2"/>
      <c r="J18" s="2"/>
      <c r="K18" s="2"/>
      <c r="L18" s="2"/>
      <c r="M18" s="2"/>
      <c r="N18" s="2"/>
      <c r="O18" s="2"/>
      <c r="P18" s="2"/>
      <c r="Q18" s="2"/>
      <c r="R18" s="2"/>
      <c r="S18" s="2"/>
      <c r="T18" s="2"/>
      <c r="U18" s="2"/>
      <c r="V18" s="2"/>
      <c r="W18" s="2"/>
      <c r="X18" s="2"/>
      <c r="Y18" s="2"/>
      <c r="Z18" s="2"/>
    </row>
    <row r="19" spans="1:26" ht="12.75" customHeight="1">
      <c r="A19" s="18" t="s">
        <v>453</v>
      </c>
      <c r="B19" s="2" t="s">
        <v>460</v>
      </c>
      <c r="C19" s="2"/>
      <c r="D19" s="2"/>
      <c r="E19" s="2"/>
      <c r="F19" s="2"/>
      <c r="G19" s="2"/>
      <c r="H19" s="2" t="s">
        <v>461</v>
      </c>
      <c r="I19" s="2"/>
      <c r="J19" s="2"/>
      <c r="K19" s="2"/>
      <c r="L19" s="2"/>
      <c r="M19" s="2"/>
      <c r="N19" s="2"/>
      <c r="O19" s="2"/>
      <c r="P19" s="2"/>
      <c r="Q19" s="2"/>
      <c r="R19" s="2"/>
      <c r="S19" s="2"/>
      <c r="T19" s="2"/>
      <c r="U19" s="2"/>
      <c r="V19" s="2"/>
      <c r="W19" s="2"/>
      <c r="X19" s="2"/>
      <c r="Y19" s="2"/>
      <c r="Z19" s="2"/>
    </row>
    <row r="20" spans="1:26" ht="12.75" customHeight="1">
      <c r="A20" s="18" t="s">
        <v>453</v>
      </c>
      <c r="B20" s="2" t="s">
        <v>125</v>
      </c>
      <c r="C20" s="2"/>
      <c r="D20" s="2"/>
      <c r="E20" s="2"/>
      <c r="F20" s="2"/>
      <c r="G20" s="2"/>
      <c r="H20" s="2" t="s">
        <v>462</v>
      </c>
      <c r="I20" s="2"/>
      <c r="J20" s="2"/>
      <c r="K20" s="2"/>
      <c r="L20" s="2"/>
      <c r="M20" s="2"/>
      <c r="N20" s="2"/>
      <c r="O20" s="2"/>
      <c r="P20" s="2"/>
      <c r="Q20" s="2"/>
      <c r="R20" s="2"/>
      <c r="S20" s="2"/>
      <c r="T20" s="2"/>
      <c r="U20" s="2"/>
      <c r="V20" s="2"/>
      <c r="W20" s="2"/>
      <c r="X20" s="2"/>
      <c r="Y20" s="2"/>
      <c r="Z20" s="2"/>
    </row>
    <row r="21" spans="1:26" ht="12.75" customHeight="1">
      <c r="A21" s="18" t="s">
        <v>453</v>
      </c>
      <c r="B21" s="2" t="s">
        <v>62</v>
      </c>
      <c r="C21" s="2"/>
      <c r="D21" s="2"/>
      <c r="E21" s="2"/>
      <c r="F21" s="2"/>
      <c r="G21" s="2"/>
      <c r="H21" s="2" t="s">
        <v>463</v>
      </c>
      <c r="I21" s="2"/>
      <c r="J21" s="2"/>
      <c r="K21" s="2"/>
      <c r="L21" s="2"/>
      <c r="M21" s="2"/>
      <c r="N21" s="2"/>
      <c r="O21" s="2"/>
      <c r="P21" s="2"/>
      <c r="Q21" s="2"/>
      <c r="R21" s="2"/>
      <c r="S21" s="2"/>
      <c r="T21" s="2"/>
      <c r="U21" s="2"/>
      <c r="V21" s="2"/>
      <c r="W21" s="2"/>
      <c r="X21" s="2"/>
      <c r="Y21" s="2"/>
      <c r="Z21" s="2"/>
    </row>
    <row r="22" spans="1:26" ht="12.75" customHeight="1">
      <c r="A22" s="18" t="s">
        <v>453</v>
      </c>
      <c r="B22" s="2" t="s">
        <v>464</v>
      </c>
      <c r="C22" s="2"/>
      <c r="D22" s="2"/>
      <c r="E22" s="2"/>
      <c r="F22" s="2"/>
      <c r="G22" s="2"/>
      <c r="H22" s="2" t="s">
        <v>465</v>
      </c>
      <c r="I22" s="2"/>
      <c r="J22" s="2"/>
      <c r="K22" s="2"/>
      <c r="L22" s="2"/>
      <c r="M22" s="2"/>
      <c r="N22" s="2"/>
      <c r="O22" s="2"/>
      <c r="P22" s="2"/>
      <c r="Q22" s="2"/>
      <c r="R22" s="2"/>
      <c r="S22" s="2"/>
      <c r="T22" s="2"/>
      <c r="U22" s="2"/>
      <c r="V22" s="2"/>
      <c r="W22" s="2"/>
      <c r="X22" s="2"/>
      <c r="Y22" s="2"/>
      <c r="Z22" s="2"/>
    </row>
    <row r="23" spans="1:26" ht="12.75" customHeight="1">
      <c r="A23" s="18" t="s">
        <v>453</v>
      </c>
      <c r="B23" s="2" t="s">
        <v>129</v>
      </c>
      <c r="C23" s="2"/>
      <c r="D23" s="2"/>
      <c r="E23" s="2"/>
      <c r="F23" s="2"/>
      <c r="G23" s="2"/>
      <c r="H23" s="2" t="s">
        <v>466</v>
      </c>
      <c r="I23" s="2"/>
      <c r="J23" s="2"/>
      <c r="K23" s="2"/>
      <c r="L23" s="2"/>
      <c r="M23" s="2"/>
      <c r="N23" s="2"/>
      <c r="O23" s="2"/>
      <c r="P23" s="2"/>
      <c r="Q23" s="2"/>
      <c r="R23" s="2"/>
      <c r="S23" s="2"/>
      <c r="T23" s="2"/>
      <c r="U23" s="2"/>
      <c r="V23" s="2"/>
      <c r="W23" s="2"/>
      <c r="X23" s="2"/>
      <c r="Y23" s="2"/>
      <c r="Z23" s="2"/>
    </row>
    <row r="24" spans="1:26" ht="12.75" customHeight="1">
      <c r="A24" s="18" t="s">
        <v>467</v>
      </c>
      <c r="B24" s="2" t="s">
        <v>468</v>
      </c>
      <c r="C24" s="2"/>
      <c r="D24" s="2"/>
      <c r="E24" s="2"/>
      <c r="F24" s="2"/>
      <c r="G24" s="2"/>
      <c r="H24" s="2" t="s">
        <v>242</v>
      </c>
      <c r="I24" s="2"/>
      <c r="J24" s="2"/>
      <c r="K24" s="2"/>
      <c r="L24" s="2"/>
      <c r="M24" s="2"/>
      <c r="N24" s="2"/>
      <c r="O24" s="2"/>
      <c r="P24" s="2"/>
      <c r="Q24" s="2"/>
      <c r="R24" s="2"/>
      <c r="S24" s="2"/>
      <c r="T24" s="2"/>
      <c r="U24" s="2"/>
      <c r="V24" s="2"/>
      <c r="W24" s="2"/>
      <c r="X24" s="2"/>
      <c r="Y24" s="2"/>
      <c r="Z24" s="2"/>
    </row>
    <row r="25" spans="1:26" ht="12.75" customHeight="1">
      <c r="A25" s="18" t="s">
        <v>467</v>
      </c>
      <c r="B25" s="2" t="s">
        <v>134</v>
      </c>
      <c r="C25" s="2"/>
      <c r="D25" s="2"/>
      <c r="E25" s="2"/>
      <c r="F25" s="2"/>
      <c r="G25" s="2"/>
      <c r="H25" s="2" t="s">
        <v>469</v>
      </c>
      <c r="I25" s="2"/>
      <c r="J25" s="2"/>
      <c r="K25" s="2"/>
      <c r="L25" s="2"/>
      <c r="M25" s="2"/>
      <c r="N25" s="2"/>
      <c r="O25" s="2"/>
      <c r="P25" s="2"/>
      <c r="Q25" s="2"/>
      <c r="R25" s="2"/>
      <c r="S25" s="2"/>
      <c r="T25" s="2"/>
      <c r="U25" s="2"/>
      <c r="V25" s="2"/>
      <c r="W25" s="2"/>
      <c r="X25" s="2"/>
      <c r="Y25" s="2"/>
      <c r="Z25" s="2"/>
    </row>
    <row r="26" spans="1:26" ht="12.75" customHeight="1">
      <c r="A26" s="18" t="s">
        <v>467</v>
      </c>
      <c r="B26" s="2" t="s">
        <v>137</v>
      </c>
      <c r="C26" s="2"/>
      <c r="D26" s="2"/>
      <c r="E26" s="2"/>
      <c r="F26" s="2"/>
      <c r="G26" s="2"/>
      <c r="H26" s="2" t="s">
        <v>470</v>
      </c>
      <c r="I26" s="2"/>
      <c r="J26" s="2"/>
      <c r="K26" s="2"/>
      <c r="L26" s="2"/>
      <c r="M26" s="2"/>
      <c r="N26" s="2"/>
      <c r="O26" s="2"/>
      <c r="P26" s="2"/>
      <c r="Q26" s="2"/>
      <c r="R26" s="2"/>
      <c r="S26" s="2"/>
      <c r="T26" s="2"/>
      <c r="U26" s="2"/>
      <c r="V26" s="2"/>
      <c r="W26" s="2"/>
      <c r="X26" s="2"/>
      <c r="Y26" s="2"/>
      <c r="Z26" s="2"/>
    </row>
    <row r="27" spans="1:26" ht="12.75" customHeight="1">
      <c r="A27" s="18" t="s">
        <v>467</v>
      </c>
      <c r="B27" s="2" t="s">
        <v>471</v>
      </c>
      <c r="C27" s="2"/>
      <c r="D27" s="2"/>
      <c r="E27" s="2"/>
      <c r="F27" s="2"/>
      <c r="G27" s="2"/>
      <c r="H27" s="2" t="s">
        <v>472</v>
      </c>
      <c r="I27" s="2"/>
      <c r="J27" s="2"/>
      <c r="K27" s="2"/>
      <c r="L27" s="2"/>
      <c r="M27" s="2"/>
      <c r="N27" s="2"/>
      <c r="O27" s="2"/>
      <c r="P27" s="2"/>
      <c r="Q27" s="2"/>
      <c r="R27" s="2"/>
      <c r="S27" s="2"/>
      <c r="T27" s="2"/>
      <c r="U27" s="2"/>
      <c r="V27" s="2"/>
      <c r="W27" s="2"/>
      <c r="X27" s="2"/>
      <c r="Y27" s="2"/>
      <c r="Z27" s="2"/>
    </row>
    <row r="28" spans="1:26" ht="12.75" customHeight="1">
      <c r="A28" s="18" t="s">
        <v>467</v>
      </c>
      <c r="B28" s="2" t="s">
        <v>152</v>
      </c>
      <c r="C28" s="2"/>
      <c r="D28" s="2"/>
      <c r="E28" s="2"/>
      <c r="F28" s="2"/>
      <c r="G28" s="2"/>
      <c r="H28" s="2" t="s">
        <v>473</v>
      </c>
      <c r="I28" s="2"/>
      <c r="J28" s="2"/>
      <c r="K28" s="2"/>
      <c r="L28" s="2"/>
      <c r="M28" s="2"/>
      <c r="N28" s="2"/>
      <c r="O28" s="2"/>
      <c r="P28" s="2"/>
      <c r="Q28" s="2"/>
      <c r="R28" s="2"/>
      <c r="S28" s="2"/>
      <c r="T28" s="2"/>
      <c r="U28" s="2"/>
      <c r="V28" s="2"/>
      <c r="W28" s="2"/>
      <c r="X28" s="2"/>
      <c r="Y28" s="2"/>
      <c r="Z28" s="2"/>
    </row>
    <row r="29" spans="1:26" ht="12.75" customHeight="1">
      <c r="A29" s="18" t="s">
        <v>467</v>
      </c>
      <c r="B29" s="2" t="s">
        <v>474</v>
      </c>
      <c r="C29" s="2"/>
      <c r="D29" s="2"/>
      <c r="E29" s="2"/>
      <c r="F29" s="2"/>
      <c r="G29" s="2"/>
      <c r="H29" s="2" t="s">
        <v>475</v>
      </c>
      <c r="I29" s="2"/>
      <c r="J29" s="2"/>
      <c r="K29" s="2"/>
      <c r="L29" s="2"/>
      <c r="M29" s="2"/>
      <c r="N29" s="2"/>
      <c r="O29" s="2"/>
      <c r="P29" s="2"/>
      <c r="Q29" s="2"/>
      <c r="R29" s="2"/>
      <c r="S29" s="2"/>
      <c r="T29" s="2"/>
      <c r="U29" s="2"/>
      <c r="V29" s="2"/>
      <c r="W29" s="2"/>
      <c r="X29" s="2"/>
      <c r="Y29" s="2"/>
      <c r="Z29" s="2"/>
    </row>
    <row r="30" spans="1:26" ht="12.75" customHeight="1">
      <c r="A30" s="18" t="s">
        <v>467</v>
      </c>
      <c r="B30" s="2" t="s">
        <v>167</v>
      </c>
      <c r="C30" s="2"/>
      <c r="D30" s="2"/>
      <c r="E30" s="2"/>
      <c r="F30" s="2"/>
      <c r="G30" s="2"/>
      <c r="H30" s="2" t="s">
        <v>476</v>
      </c>
      <c r="I30" s="2"/>
      <c r="J30" s="2"/>
      <c r="K30" s="2"/>
      <c r="L30" s="2"/>
      <c r="M30" s="2"/>
      <c r="N30" s="2"/>
      <c r="O30" s="2"/>
      <c r="P30" s="2"/>
      <c r="Q30" s="2"/>
      <c r="R30" s="2"/>
      <c r="S30" s="2"/>
      <c r="T30" s="2"/>
      <c r="U30" s="2"/>
      <c r="V30" s="2"/>
      <c r="W30" s="2"/>
      <c r="X30" s="2"/>
      <c r="Y30" s="2"/>
      <c r="Z30" s="2"/>
    </row>
    <row r="31" spans="1:26" ht="12.75" customHeight="1">
      <c r="A31" s="18" t="s">
        <v>467</v>
      </c>
      <c r="B31" s="2" t="s">
        <v>176</v>
      </c>
      <c r="C31" s="2"/>
      <c r="D31" s="2"/>
      <c r="E31" s="2"/>
      <c r="F31" s="2"/>
      <c r="G31" s="2"/>
      <c r="H31" s="19" t="s">
        <v>289</v>
      </c>
      <c r="I31" s="2"/>
      <c r="J31" s="2"/>
      <c r="K31" s="2"/>
      <c r="L31" s="2"/>
      <c r="M31" s="2"/>
      <c r="N31" s="2"/>
      <c r="O31" s="2"/>
      <c r="P31" s="2"/>
      <c r="Q31" s="2"/>
      <c r="R31" s="2"/>
      <c r="S31" s="2"/>
      <c r="T31" s="2"/>
      <c r="U31" s="2"/>
      <c r="V31" s="2"/>
      <c r="W31" s="2"/>
      <c r="X31" s="2"/>
      <c r="Y31" s="2"/>
      <c r="Z31" s="2"/>
    </row>
    <row r="32" spans="1:26" ht="12.75" customHeight="1">
      <c r="A32" s="18" t="s">
        <v>467</v>
      </c>
      <c r="B32" s="2" t="s">
        <v>171</v>
      </c>
      <c r="C32" s="2"/>
      <c r="D32" s="2"/>
      <c r="E32" s="2"/>
      <c r="F32" s="2"/>
      <c r="G32" s="2"/>
      <c r="H32" s="19" t="s">
        <v>295</v>
      </c>
      <c r="I32" s="2"/>
      <c r="J32" s="2"/>
      <c r="K32" s="2"/>
      <c r="L32" s="2"/>
      <c r="M32" s="2"/>
      <c r="N32" s="2"/>
      <c r="O32" s="2"/>
      <c r="P32" s="2"/>
      <c r="Q32" s="2"/>
      <c r="R32" s="2"/>
      <c r="S32" s="2"/>
      <c r="T32" s="2"/>
      <c r="U32" s="2"/>
      <c r="V32" s="2"/>
      <c r="W32" s="2"/>
      <c r="X32" s="2"/>
      <c r="Y32" s="2"/>
      <c r="Z32" s="2"/>
    </row>
    <row r="33" spans="1:26" ht="12.75" customHeight="1">
      <c r="A33" s="18" t="s">
        <v>467</v>
      </c>
      <c r="B33" s="2" t="s">
        <v>217</v>
      </c>
      <c r="C33" s="2"/>
      <c r="D33" s="2"/>
      <c r="E33" s="2"/>
      <c r="F33" s="2"/>
      <c r="G33" s="2"/>
      <c r="H33" s="19" t="s">
        <v>293</v>
      </c>
      <c r="I33" s="2"/>
      <c r="J33" s="2"/>
      <c r="K33" s="2"/>
      <c r="L33" s="2"/>
      <c r="M33" s="2"/>
      <c r="N33" s="2"/>
      <c r="O33" s="2"/>
      <c r="P33" s="2"/>
      <c r="Q33" s="2"/>
      <c r="R33" s="2"/>
      <c r="S33" s="2"/>
      <c r="T33" s="2"/>
      <c r="U33" s="2"/>
      <c r="V33" s="2"/>
      <c r="W33" s="2"/>
      <c r="X33" s="2"/>
      <c r="Y33" s="2"/>
      <c r="Z33" s="2"/>
    </row>
    <row r="34" spans="1:26" ht="12.75" customHeight="1">
      <c r="A34" s="18" t="s">
        <v>477</v>
      </c>
      <c r="B34" s="2" t="s">
        <v>478</v>
      </c>
      <c r="C34" s="2"/>
      <c r="D34" s="2"/>
      <c r="E34" s="2"/>
      <c r="F34" s="2"/>
      <c r="G34" s="2"/>
      <c r="H34" s="19" t="s">
        <v>297</v>
      </c>
      <c r="I34" s="2"/>
      <c r="J34" s="2"/>
      <c r="K34" s="2"/>
      <c r="L34" s="2"/>
      <c r="M34" s="2"/>
      <c r="N34" s="2"/>
      <c r="O34" s="2"/>
      <c r="P34" s="2"/>
      <c r="Q34" s="2"/>
      <c r="R34" s="2"/>
      <c r="S34" s="2"/>
      <c r="T34" s="2"/>
      <c r="U34" s="2"/>
      <c r="V34" s="2"/>
      <c r="W34" s="2"/>
      <c r="X34" s="2"/>
      <c r="Y34" s="2"/>
      <c r="Z34" s="2"/>
    </row>
    <row r="35" spans="1:26" ht="12.75" customHeight="1">
      <c r="A35" s="18" t="s">
        <v>477</v>
      </c>
      <c r="B35" s="2" t="s">
        <v>479</v>
      </c>
      <c r="C35" s="2"/>
      <c r="D35" s="2"/>
      <c r="E35" s="2"/>
      <c r="F35" s="2"/>
      <c r="G35" s="2"/>
      <c r="H35" s="19" t="s">
        <v>291</v>
      </c>
      <c r="I35" s="2"/>
      <c r="J35" s="2"/>
      <c r="K35" s="2"/>
      <c r="L35" s="2"/>
      <c r="M35" s="2"/>
      <c r="N35" s="2"/>
      <c r="O35" s="2"/>
      <c r="P35" s="2"/>
      <c r="Q35" s="2"/>
      <c r="R35" s="2"/>
      <c r="S35" s="2"/>
      <c r="T35" s="2"/>
      <c r="U35" s="2"/>
      <c r="V35" s="2"/>
      <c r="W35" s="2"/>
      <c r="X35" s="2"/>
      <c r="Y35" s="2"/>
      <c r="Z35" s="2"/>
    </row>
    <row r="36" spans="1:26" ht="12.75" customHeight="1">
      <c r="A36" s="18" t="s">
        <v>477</v>
      </c>
      <c r="B36" s="2" t="s">
        <v>480</v>
      </c>
      <c r="C36" s="2"/>
      <c r="D36" s="2"/>
      <c r="E36" s="2"/>
      <c r="F36" s="2"/>
      <c r="G36" s="2"/>
      <c r="H36" s="19" t="s">
        <v>307</v>
      </c>
      <c r="I36" s="2"/>
      <c r="J36" s="2"/>
      <c r="K36" s="2"/>
      <c r="L36" s="2"/>
      <c r="M36" s="2"/>
      <c r="N36" s="2"/>
      <c r="O36" s="2"/>
      <c r="P36" s="2"/>
      <c r="Q36" s="2"/>
      <c r="R36" s="2"/>
      <c r="S36" s="2"/>
      <c r="T36" s="2"/>
      <c r="U36" s="2"/>
      <c r="V36" s="2"/>
      <c r="W36" s="2"/>
      <c r="X36" s="2"/>
      <c r="Y36" s="2"/>
      <c r="Z36" s="2"/>
    </row>
    <row r="37" spans="1:26" ht="12.75" customHeight="1">
      <c r="A37" s="18" t="s">
        <v>481</v>
      </c>
      <c r="B37" s="2" t="s">
        <v>230</v>
      </c>
      <c r="C37" s="2"/>
      <c r="D37" s="2"/>
      <c r="E37" s="2"/>
      <c r="F37" s="2"/>
      <c r="G37" s="2"/>
      <c r="H37" s="19" t="s">
        <v>482</v>
      </c>
      <c r="I37" s="2"/>
      <c r="J37" s="2"/>
      <c r="K37" s="2"/>
      <c r="L37" s="2"/>
      <c r="M37" s="2"/>
      <c r="N37" s="2"/>
      <c r="O37" s="2"/>
      <c r="P37" s="2"/>
      <c r="Q37" s="2"/>
      <c r="R37" s="2"/>
      <c r="S37" s="2"/>
      <c r="T37" s="2"/>
      <c r="U37" s="2"/>
      <c r="V37" s="2"/>
      <c r="W37" s="2"/>
      <c r="X37" s="2"/>
      <c r="Y37" s="2"/>
      <c r="Z37" s="2"/>
    </row>
    <row r="38" spans="1:26" ht="12.75" customHeight="1">
      <c r="A38" s="18" t="s">
        <v>477</v>
      </c>
      <c r="B38" s="2" t="s">
        <v>483</v>
      </c>
      <c r="C38" s="2"/>
      <c r="D38" s="2"/>
      <c r="E38" s="2"/>
      <c r="F38" s="2"/>
      <c r="G38" s="2"/>
      <c r="H38" s="2" t="s">
        <v>333</v>
      </c>
      <c r="I38" s="2"/>
      <c r="J38" s="2"/>
      <c r="K38" s="2"/>
      <c r="L38" s="2"/>
      <c r="M38" s="2"/>
      <c r="N38" s="2"/>
      <c r="O38" s="2"/>
      <c r="P38" s="2"/>
      <c r="Q38" s="2"/>
      <c r="R38" s="2"/>
      <c r="S38" s="2"/>
      <c r="T38" s="2"/>
      <c r="U38" s="2"/>
      <c r="V38" s="2"/>
      <c r="W38" s="2"/>
      <c r="X38" s="2"/>
      <c r="Y38" s="2"/>
      <c r="Z38" s="2"/>
    </row>
    <row r="39" spans="1:26" ht="12.75" customHeight="1">
      <c r="A39" s="18" t="s">
        <v>477</v>
      </c>
      <c r="B39" s="2" t="s">
        <v>484</v>
      </c>
      <c r="C39" s="2"/>
      <c r="D39" s="2"/>
      <c r="E39" s="2"/>
      <c r="F39" s="2"/>
      <c r="G39" s="2"/>
      <c r="H39" s="2" t="s">
        <v>324</v>
      </c>
      <c r="I39" s="2"/>
      <c r="J39" s="2"/>
      <c r="K39" s="2"/>
      <c r="L39" s="2"/>
      <c r="M39" s="2"/>
      <c r="N39" s="2"/>
      <c r="O39" s="2"/>
      <c r="P39" s="2"/>
      <c r="Q39" s="2"/>
      <c r="R39" s="2"/>
      <c r="S39" s="2"/>
      <c r="T39" s="2"/>
      <c r="U39" s="2"/>
      <c r="V39" s="2"/>
      <c r="W39" s="2"/>
      <c r="X39" s="2"/>
      <c r="Y39" s="2"/>
      <c r="Z39" s="2"/>
    </row>
    <row r="40" spans="1:26" ht="12.75" customHeight="1">
      <c r="A40" s="18" t="s">
        <v>477</v>
      </c>
      <c r="B40" s="2" t="s">
        <v>485</v>
      </c>
      <c r="C40" s="2"/>
      <c r="D40" s="2"/>
      <c r="E40" s="2"/>
      <c r="F40" s="2"/>
      <c r="G40" s="2"/>
      <c r="H40" s="2" t="s">
        <v>486</v>
      </c>
      <c r="I40" s="2"/>
      <c r="J40" s="2"/>
      <c r="K40" s="2"/>
      <c r="L40" s="2"/>
      <c r="M40" s="2"/>
      <c r="N40" s="2"/>
      <c r="O40" s="2"/>
      <c r="P40" s="2"/>
      <c r="Q40" s="2"/>
      <c r="R40" s="2"/>
      <c r="S40" s="2"/>
      <c r="T40" s="2"/>
      <c r="U40" s="2"/>
      <c r="V40" s="2"/>
      <c r="W40" s="2"/>
      <c r="X40" s="2"/>
      <c r="Y40" s="2"/>
      <c r="Z40" s="2"/>
    </row>
    <row r="41" spans="1:26" ht="12.75" customHeight="1">
      <c r="A41" s="18" t="s">
        <v>481</v>
      </c>
      <c r="B41" s="2" t="s">
        <v>224</v>
      </c>
      <c r="C41" s="2"/>
      <c r="D41" s="2"/>
      <c r="E41" s="2"/>
      <c r="F41" s="2"/>
      <c r="G41" s="2"/>
      <c r="H41" s="2" t="s">
        <v>361</v>
      </c>
      <c r="I41" s="2"/>
      <c r="J41" s="2"/>
      <c r="K41" s="2"/>
      <c r="L41" s="2"/>
      <c r="M41" s="2"/>
      <c r="N41" s="2"/>
      <c r="O41" s="2"/>
      <c r="P41" s="2"/>
      <c r="Q41" s="2"/>
      <c r="R41" s="2"/>
      <c r="S41" s="2"/>
      <c r="T41" s="2"/>
      <c r="U41" s="2"/>
      <c r="V41" s="2"/>
      <c r="W41" s="2"/>
      <c r="X41" s="2"/>
      <c r="Y41" s="2"/>
      <c r="Z41" s="2"/>
    </row>
    <row r="42" spans="1:26" ht="12.75" customHeight="1">
      <c r="A42" s="18" t="s">
        <v>481</v>
      </c>
      <c r="B42" s="2" t="s">
        <v>232</v>
      </c>
      <c r="C42" s="2"/>
      <c r="D42" s="2"/>
      <c r="E42" s="2"/>
      <c r="F42" s="2"/>
      <c r="G42" s="2"/>
      <c r="H42" s="2" t="s">
        <v>487</v>
      </c>
      <c r="I42" s="2"/>
      <c r="J42" s="2"/>
      <c r="K42" s="2"/>
      <c r="L42" s="2"/>
      <c r="M42" s="2"/>
      <c r="N42" s="2"/>
      <c r="O42" s="2"/>
      <c r="P42" s="2"/>
      <c r="Q42" s="2"/>
      <c r="R42" s="2"/>
      <c r="S42" s="2"/>
      <c r="T42" s="2"/>
      <c r="U42" s="2"/>
      <c r="V42" s="2"/>
      <c r="W42" s="2"/>
      <c r="X42" s="2"/>
      <c r="Y42" s="2"/>
      <c r="Z42" s="2"/>
    </row>
    <row r="43" spans="1:26" ht="12.75" customHeight="1">
      <c r="A43" s="18" t="s">
        <v>481</v>
      </c>
      <c r="B43" s="2" t="s">
        <v>235</v>
      </c>
      <c r="C43" s="2"/>
      <c r="D43" s="2"/>
      <c r="E43" s="2"/>
      <c r="F43" s="2"/>
      <c r="G43" s="2"/>
      <c r="H43" s="2" t="s">
        <v>331</v>
      </c>
      <c r="I43" s="2"/>
      <c r="J43" s="2"/>
      <c r="K43" s="2"/>
      <c r="L43" s="2"/>
      <c r="M43" s="2"/>
      <c r="N43" s="2"/>
      <c r="O43" s="2"/>
      <c r="P43" s="2"/>
      <c r="Q43" s="2"/>
      <c r="R43" s="2"/>
      <c r="S43" s="2"/>
      <c r="T43" s="2"/>
      <c r="U43" s="2"/>
      <c r="V43" s="2"/>
      <c r="W43" s="2"/>
      <c r="X43" s="2"/>
      <c r="Y43" s="2"/>
      <c r="Z43" s="2"/>
    </row>
    <row r="44" spans="1:26" ht="12.75" customHeight="1">
      <c r="A44" s="18" t="s">
        <v>481</v>
      </c>
      <c r="B44" s="2" t="s">
        <v>488</v>
      </c>
      <c r="C44" s="2"/>
      <c r="D44" s="2"/>
      <c r="E44" s="2"/>
      <c r="F44" s="2"/>
      <c r="G44" s="2"/>
      <c r="H44" s="2" t="s">
        <v>489</v>
      </c>
      <c r="I44" s="2"/>
      <c r="J44" s="2"/>
      <c r="K44" s="2"/>
      <c r="L44" s="2"/>
      <c r="M44" s="2"/>
      <c r="N44" s="2"/>
      <c r="O44" s="2"/>
      <c r="P44" s="2"/>
      <c r="Q44" s="2"/>
      <c r="R44" s="2"/>
      <c r="S44" s="2"/>
      <c r="T44" s="2"/>
      <c r="U44" s="2"/>
      <c r="V44" s="2"/>
      <c r="W44" s="2"/>
      <c r="X44" s="2"/>
      <c r="Y44" s="2"/>
      <c r="Z44" s="2"/>
    </row>
    <row r="45" spans="1:26" ht="12.75" customHeight="1">
      <c r="A45" s="18" t="s">
        <v>481</v>
      </c>
      <c r="B45" s="2" t="s">
        <v>490</v>
      </c>
      <c r="C45" s="2"/>
      <c r="D45" s="2"/>
      <c r="E45" s="2"/>
      <c r="F45" s="2"/>
      <c r="G45" s="2"/>
      <c r="H45" s="2" t="s">
        <v>491</v>
      </c>
      <c r="I45" s="2"/>
      <c r="J45" s="2"/>
      <c r="K45" s="2"/>
      <c r="L45" s="2"/>
      <c r="M45" s="2"/>
      <c r="N45" s="2"/>
      <c r="O45" s="2"/>
      <c r="P45" s="2"/>
      <c r="Q45" s="2"/>
      <c r="R45" s="2"/>
      <c r="S45" s="2"/>
      <c r="T45" s="2"/>
      <c r="U45" s="2"/>
      <c r="V45" s="2"/>
      <c r="W45" s="2"/>
      <c r="X45" s="2"/>
      <c r="Y45" s="2"/>
      <c r="Z45" s="2"/>
    </row>
    <row r="46" spans="1:26" ht="12.75" customHeight="1">
      <c r="A46" s="18" t="s">
        <v>481</v>
      </c>
      <c r="B46" s="2" t="s">
        <v>492</v>
      </c>
      <c r="C46" s="2"/>
      <c r="D46" s="2"/>
      <c r="E46" s="2"/>
      <c r="F46" s="2"/>
      <c r="G46" s="2"/>
      <c r="H46" s="2" t="s">
        <v>493</v>
      </c>
      <c r="I46" s="2"/>
      <c r="J46" s="2"/>
      <c r="K46" s="2"/>
      <c r="L46" s="2"/>
      <c r="M46" s="2"/>
      <c r="N46" s="2"/>
      <c r="O46" s="2"/>
      <c r="P46" s="2"/>
      <c r="Q46" s="2"/>
      <c r="R46" s="2"/>
      <c r="S46" s="2"/>
      <c r="T46" s="2"/>
      <c r="U46" s="2"/>
      <c r="V46" s="2"/>
      <c r="W46" s="2"/>
      <c r="X46" s="2"/>
      <c r="Y46" s="2"/>
      <c r="Z46" s="2"/>
    </row>
    <row r="47" spans="1:26" ht="12.75" customHeight="1">
      <c r="A47" s="18" t="s">
        <v>494</v>
      </c>
      <c r="B47" s="2" t="s">
        <v>242</v>
      </c>
      <c r="C47" s="2"/>
      <c r="D47" s="2"/>
      <c r="E47" s="2"/>
      <c r="F47" s="2"/>
      <c r="G47" s="2"/>
      <c r="H47" s="2" t="s">
        <v>495</v>
      </c>
      <c r="I47" s="2"/>
      <c r="J47" s="2"/>
      <c r="K47" s="2"/>
      <c r="L47" s="2"/>
      <c r="M47" s="2"/>
      <c r="N47" s="2"/>
      <c r="O47" s="2"/>
      <c r="P47" s="2"/>
      <c r="Q47" s="2"/>
      <c r="R47" s="2"/>
      <c r="S47" s="2"/>
      <c r="T47" s="2"/>
      <c r="U47" s="2"/>
      <c r="V47" s="2"/>
      <c r="W47" s="2"/>
      <c r="X47" s="2"/>
      <c r="Y47" s="2"/>
      <c r="Z47" s="2"/>
    </row>
    <row r="48" spans="1:26" ht="12.75" customHeight="1">
      <c r="A48" s="18" t="s">
        <v>494</v>
      </c>
      <c r="B48" s="2" t="s">
        <v>466</v>
      </c>
      <c r="C48" s="2"/>
      <c r="D48" s="2"/>
      <c r="E48" s="2"/>
      <c r="F48" s="2"/>
      <c r="G48" s="2"/>
      <c r="H48" s="2" t="s">
        <v>253</v>
      </c>
      <c r="I48" s="2"/>
      <c r="J48" s="2"/>
      <c r="K48" s="2"/>
      <c r="L48" s="2"/>
      <c r="M48" s="2"/>
      <c r="N48" s="2"/>
      <c r="O48" s="2"/>
      <c r="P48" s="2"/>
      <c r="Q48" s="2"/>
      <c r="R48" s="2"/>
      <c r="S48" s="2"/>
      <c r="T48" s="2"/>
      <c r="U48" s="2"/>
      <c r="V48" s="2"/>
      <c r="W48" s="2"/>
      <c r="X48" s="2"/>
      <c r="Y48" s="2"/>
      <c r="Z48" s="2"/>
    </row>
    <row r="49" spans="1:26" ht="12.75" customHeight="1">
      <c r="A49" s="18" t="s">
        <v>494</v>
      </c>
      <c r="B49" s="2" t="s">
        <v>252</v>
      </c>
      <c r="C49" s="2"/>
      <c r="D49" s="2"/>
      <c r="E49" s="2"/>
      <c r="F49" s="2"/>
      <c r="G49" s="2"/>
      <c r="H49" s="2" t="s">
        <v>496</v>
      </c>
      <c r="I49" s="2"/>
      <c r="J49" s="2"/>
      <c r="K49" s="2"/>
      <c r="L49" s="2"/>
      <c r="M49" s="2"/>
      <c r="N49" s="2"/>
      <c r="O49" s="2"/>
      <c r="P49" s="2"/>
      <c r="Q49" s="2"/>
      <c r="R49" s="2"/>
      <c r="S49" s="2"/>
      <c r="T49" s="2"/>
      <c r="U49" s="2"/>
      <c r="V49" s="2"/>
      <c r="W49" s="2"/>
      <c r="X49" s="2"/>
      <c r="Y49" s="2"/>
      <c r="Z49" s="2"/>
    </row>
    <row r="50" spans="1:26" ht="12.75" customHeight="1">
      <c r="A50" s="18" t="s">
        <v>494</v>
      </c>
      <c r="B50" s="2" t="s">
        <v>497</v>
      </c>
      <c r="C50" s="2"/>
      <c r="D50" s="2"/>
      <c r="E50" s="2"/>
      <c r="F50" s="2"/>
      <c r="G50" s="2"/>
      <c r="H50" s="2" t="s">
        <v>362</v>
      </c>
      <c r="I50" s="2"/>
      <c r="J50" s="2"/>
      <c r="K50" s="2"/>
      <c r="L50" s="2"/>
      <c r="M50" s="2"/>
      <c r="N50" s="2"/>
      <c r="O50" s="2"/>
      <c r="P50" s="2"/>
      <c r="Q50" s="2"/>
      <c r="R50" s="2"/>
      <c r="S50" s="2"/>
      <c r="T50" s="2"/>
      <c r="U50" s="2"/>
      <c r="V50" s="2"/>
      <c r="W50" s="2"/>
      <c r="X50" s="2"/>
      <c r="Y50" s="2"/>
      <c r="Z50" s="2"/>
    </row>
    <row r="51" spans="1:26" ht="12.75" customHeight="1">
      <c r="A51" s="18" t="s">
        <v>494</v>
      </c>
      <c r="B51" s="2" t="s">
        <v>498</v>
      </c>
      <c r="C51" s="2"/>
      <c r="D51" s="2"/>
      <c r="E51" s="2"/>
      <c r="F51" s="2"/>
      <c r="G51" s="2"/>
      <c r="H51" s="2" t="s">
        <v>299</v>
      </c>
      <c r="I51" s="2"/>
      <c r="J51" s="2"/>
      <c r="K51" s="2"/>
      <c r="L51" s="2"/>
      <c r="M51" s="2"/>
      <c r="N51" s="2"/>
      <c r="O51" s="2"/>
      <c r="P51" s="2"/>
      <c r="Q51" s="2"/>
      <c r="R51" s="2"/>
      <c r="S51" s="2"/>
      <c r="T51" s="2"/>
      <c r="U51" s="2"/>
      <c r="V51" s="2"/>
      <c r="W51" s="2"/>
      <c r="X51" s="2"/>
      <c r="Y51" s="2"/>
      <c r="Z51" s="2"/>
    </row>
    <row r="52" spans="1:26" ht="12.75" customHeight="1">
      <c r="A52" s="18" t="s">
        <v>494</v>
      </c>
      <c r="B52" s="2" t="s">
        <v>256</v>
      </c>
      <c r="C52" s="2"/>
      <c r="D52" s="2"/>
      <c r="E52" s="2"/>
      <c r="F52" s="2"/>
      <c r="G52" s="2"/>
      <c r="H52" s="2" t="s">
        <v>499</v>
      </c>
      <c r="I52" s="2"/>
      <c r="J52" s="2"/>
      <c r="K52" s="2"/>
      <c r="L52" s="2"/>
      <c r="M52" s="2"/>
      <c r="N52" s="2"/>
      <c r="O52" s="2"/>
      <c r="P52" s="2"/>
      <c r="Q52" s="2"/>
      <c r="R52" s="2"/>
      <c r="S52" s="2"/>
      <c r="T52" s="2"/>
      <c r="U52" s="2"/>
      <c r="V52" s="2"/>
      <c r="W52" s="2"/>
      <c r="X52" s="2"/>
      <c r="Y52" s="2"/>
      <c r="Z52" s="2"/>
    </row>
    <row r="53" spans="1:26" ht="12.75" customHeight="1">
      <c r="A53" s="18" t="s">
        <v>494</v>
      </c>
      <c r="B53" s="2" t="s">
        <v>500</v>
      </c>
      <c r="C53" s="2"/>
      <c r="D53" s="2"/>
      <c r="E53" s="2"/>
      <c r="F53" s="2"/>
      <c r="G53" s="2"/>
      <c r="H53" s="2" t="s">
        <v>501</v>
      </c>
      <c r="I53" s="2"/>
      <c r="J53" s="2"/>
      <c r="K53" s="2"/>
      <c r="L53" s="2"/>
      <c r="M53" s="2"/>
      <c r="N53" s="2"/>
      <c r="O53" s="2"/>
      <c r="P53" s="2"/>
      <c r="Q53" s="2"/>
      <c r="R53" s="2"/>
      <c r="S53" s="2"/>
      <c r="T53" s="2"/>
      <c r="U53" s="2"/>
      <c r="V53" s="2"/>
      <c r="W53" s="2"/>
      <c r="X53" s="2"/>
      <c r="Y53" s="2"/>
      <c r="Z53" s="2"/>
    </row>
    <row r="54" spans="1:26" ht="12.75" customHeight="1">
      <c r="A54" s="18" t="s">
        <v>494</v>
      </c>
      <c r="B54" s="2" t="s">
        <v>502</v>
      </c>
      <c r="C54" s="2"/>
      <c r="D54" s="2"/>
      <c r="E54" s="2"/>
      <c r="F54" s="2"/>
      <c r="G54" s="2"/>
      <c r="H54" s="2" t="s">
        <v>503</v>
      </c>
      <c r="I54" s="2"/>
      <c r="J54" s="2"/>
      <c r="K54" s="2"/>
      <c r="L54" s="2"/>
      <c r="M54" s="2"/>
      <c r="N54" s="2"/>
      <c r="O54" s="2"/>
      <c r="P54" s="2"/>
      <c r="Q54" s="2"/>
      <c r="R54" s="2"/>
      <c r="S54" s="2"/>
      <c r="T54" s="2"/>
      <c r="U54" s="2"/>
      <c r="V54" s="2"/>
      <c r="W54" s="2"/>
      <c r="X54" s="2"/>
      <c r="Y54" s="2"/>
      <c r="Z54" s="2"/>
    </row>
    <row r="55" spans="1:26" ht="12.75" customHeight="1">
      <c r="A55" s="18" t="s">
        <v>494</v>
      </c>
      <c r="B55" s="2" t="s">
        <v>504</v>
      </c>
      <c r="C55" s="2"/>
      <c r="D55" s="2"/>
      <c r="E55" s="2"/>
      <c r="F55" s="2"/>
      <c r="G55" s="2"/>
      <c r="H55" s="2" t="s">
        <v>505</v>
      </c>
      <c r="I55" s="2"/>
      <c r="J55" s="2"/>
      <c r="K55" s="2"/>
      <c r="L55" s="2"/>
      <c r="M55" s="2"/>
      <c r="N55" s="2"/>
      <c r="O55" s="2"/>
      <c r="P55" s="2"/>
      <c r="Q55" s="2"/>
      <c r="R55" s="2"/>
      <c r="S55" s="2"/>
      <c r="T55" s="2"/>
      <c r="U55" s="2"/>
      <c r="V55" s="2"/>
      <c r="W55" s="2"/>
      <c r="X55" s="2"/>
      <c r="Y55" s="2"/>
      <c r="Z55" s="2"/>
    </row>
    <row r="56" spans="1:26" ht="12.75" customHeight="1">
      <c r="A56" s="18" t="s">
        <v>494</v>
      </c>
      <c r="B56" s="2" t="s">
        <v>506</v>
      </c>
      <c r="C56" s="2"/>
      <c r="D56" s="2"/>
      <c r="E56" s="2"/>
      <c r="F56" s="2"/>
      <c r="G56" s="2"/>
      <c r="H56" s="2" t="s">
        <v>507</v>
      </c>
      <c r="I56" s="2"/>
      <c r="J56" s="2"/>
      <c r="K56" s="2"/>
      <c r="L56" s="2"/>
      <c r="M56" s="2"/>
      <c r="N56" s="2"/>
      <c r="O56" s="2"/>
      <c r="P56" s="2"/>
      <c r="Q56" s="2"/>
      <c r="R56" s="2"/>
      <c r="S56" s="2"/>
      <c r="T56" s="2"/>
      <c r="U56" s="2"/>
      <c r="V56" s="2"/>
      <c r="W56" s="2"/>
      <c r="X56" s="2"/>
      <c r="Y56" s="2"/>
      <c r="Z56" s="2"/>
    </row>
    <row r="57" spans="1:26" ht="12.75" customHeight="1">
      <c r="A57" s="18" t="s">
        <v>494</v>
      </c>
      <c r="B57" s="2" t="s">
        <v>508</v>
      </c>
      <c r="C57" s="2"/>
      <c r="D57" s="2"/>
      <c r="E57" s="2"/>
      <c r="F57" s="2"/>
      <c r="G57" s="2"/>
      <c r="H57" s="2" t="s">
        <v>509</v>
      </c>
      <c r="I57" s="2"/>
      <c r="J57" s="2"/>
      <c r="K57" s="2"/>
      <c r="L57" s="2"/>
      <c r="M57" s="2"/>
      <c r="N57" s="2"/>
      <c r="O57" s="2"/>
      <c r="P57" s="2"/>
      <c r="Q57" s="2"/>
      <c r="R57" s="2"/>
      <c r="S57" s="2"/>
      <c r="T57" s="2"/>
      <c r="U57" s="2"/>
      <c r="V57" s="2"/>
      <c r="W57" s="2"/>
      <c r="X57" s="2"/>
      <c r="Y57" s="2"/>
      <c r="Z57" s="2"/>
    </row>
    <row r="58" spans="1:26" ht="12.75" customHeight="1">
      <c r="A58" s="18" t="s">
        <v>494</v>
      </c>
      <c r="B58" s="2" t="s">
        <v>510</v>
      </c>
      <c r="C58" s="2"/>
      <c r="D58" s="2"/>
      <c r="E58" s="2"/>
      <c r="F58" s="2"/>
      <c r="G58" s="2"/>
      <c r="H58" s="2" t="s">
        <v>511</v>
      </c>
      <c r="I58" s="2"/>
      <c r="J58" s="2"/>
      <c r="K58" s="2"/>
      <c r="L58" s="2"/>
      <c r="M58" s="2"/>
      <c r="N58" s="2"/>
      <c r="O58" s="2"/>
      <c r="P58" s="2"/>
      <c r="Q58" s="2"/>
      <c r="R58" s="2"/>
      <c r="S58" s="2"/>
      <c r="T58" s="2"/>
      <c r="U58" s="2"/>
      <c r="V58" s="2"/>
      <c r="W58" s="2"/>
      <c r="X58" s="2"/>
      <c r="Y58" s="2"/>
      <c r="Z58" s="2"/>
    </row>
    <row r="59" spans="1:26" ht="12.75" customHeight="1">
      <c r="A59" s="18" t="s">
        <v>494</v>
      </c>
      <c r="B59" s="2" t="s">
        <v>512</v>
      </c>
      <c r="C59" s="2"/>
      <c r="D59" s="2"/>
      <c r="E59" s="2"/>
      <c r="F59" s="2"/>
      <c r="G59" s="2"/>
      <c r="H59" s="2" t="s">
        <v>401</v>
      </c>
      <c r="I59" s="2"/>
      <c r="J59" s="2"/>
      <c r="K59" s="2"/>
      <c r="L59" s="2"/>
      <c r="M59" s="2"/>
      <c r="N59" s="2"/>
      <c r="O59" s="2"/>
      <c r="P59" s="2"/>
      <c r="Q59" s="2"/>
      <c r="R59" s="2"/>
      <c r="S59" s="2"/>
      <c r="T59" s="2"/>
      <c r="U59" s="2"/>
      <c r="V59" s="2"/>
      <c r="W59" s="2"/>
      <c r="X59" s="2"/>
      <c r="Y59" s="2"/>
      <c r="Z59" s="2"/>
    </row>
    <row r="60" spans="1:26" ht="12.75" customHeight="1">
      <c r="A60" s="18" t="s">
        <v>494</v>
      </c>
      <c r="B60" s="2" t="s">
        <v>288</v>
      </c>
      <c r="C60" s="2"/>
      <c r="D60" s="2"/>
      <c r="E60" s="2"/>
      <c r="F60" s="2"/>
      <c r="G60" s="2"/>
      <c r="H60" s="2" t="s">
        <v>513</v>
      </c>
      <c r="I60" s="2"/>
      <c r="J60" s="2"/>
      <c r="K60" s="2"/>
      <c r="L60" s="2"/>
      <c r="M60" s="2"/>
      <c r="N60" s="2"/>
      <c r="O60" s="2"/>
      <c r="P60" s="2"/>
      <c r="Q60" s="2"/>
      <c r="R60" s="2"/>
      <c r="S60" s="2"/>
      <c r="T60" s="2"/>
      <c r="U60" s="2"/>
      <c r="V60" s="2"/>
      <c r="W60" s="2"/>
      <c r="X60" s="2"/>
      <c r="Y60" s="2"/>
      <c r="Z60" s="2"/>
    </row>
    <row r="61" spans="1:26" ht="12.75" customHeight="1">
      <c r="A61" s="18" t="s">
        <v>494</v>
      </c>
      <c r="B61" s="2" t="s">
        <v>411</v>
      </c>
      <c r="C61" s="2"/>
      <c r="D61" s="2"/>
      <c r="E61" s="2"/>
      <c r="F61" s="2"/>
      <c r="G61" s="2"/>
      <c r="H61" s="2" t="s">
        <v>514</v>
      </c>
      <c r="I61" s="2"/>
      <c r="J61" s="2"/>
      <c r="K61" s="2"/>
      <c r="L61" s="2"/>
      <c r="M61" s="2"/>
      <c r="N61" s="2"/>
      <c r="O61" s="2"/>
      <c r="P61" s="2"/>
      <c r="Q61" s="2"/>
      <c r="R61" s="2"/>
      <c r="S61" s="2"/>
      <c r="T61" s="2"/>
      <c r="U61" s="2"/>
      <c r="V61" s="2"/>
      <c r="W61" s="2"/>
      <c r="X61" s="2"/>
      <c r="Y61" s="2"/>
      <c r="Z61" s="2"/>
    </row>
    <row r="62" spans="1:26" ht="12.75" customHeight="1">
      <c r="A62" s="18" t="s">
        <v>494</v>
      </c>
      <c r="B62" s="2" t="s">
        <v>445</v>
      </c>
      <c r="C62" s="2"/>
      <c r="D62" s="2"/>
      <c r="E62" s="2"/>
      <c r="F62" s="2"/>
      <c r="G62" s="2"/>
      <c r="H62" s="2" t="s">
        <v>398</v>
      </c>
      <c r="I62" s="2"/>
      <c r="J62" s="2"/>
      <c r="K62" s="2"/>
      <c r="L62" s="2"/>
      <c r="M62" s="2"/>
      <c r="N62" s="2"/>
      <c r="O62" s="2"/>
      <c r="P62" s="2"/>
      <c r="Q62" s="2"/>
      <c r="R62" s="2"/>
      <c r="S62" s="2"/>
      <c r="T62" s="2"/>
      <c r="U62" s="2"/>
      <c r="V62" s="2"/>
      <c r="W62" s="2"/>
      <c r="X62" s="2"/>
      <c r="Y62" s="2"/>
      <c r="Z62" s="2"/>
    </row>
    <row r="63" spans="1:26" ht="12.75" customHeight="1">
      <c r="A63" s="18" t="s">
        <v>494</v>
      </c>
      <c r="B63" s="2" t="s">
        <v>452</v>
      </c>
      <c r="C63" s="2"/>
      <c r="D63" s="2"/>
      <c r="E63" s="2"/>
      <c r="F63" s="2"/>
      <c r="G63" s="2"/>
      <c r="H63" s="2" t="s">
        <v>515</v>
      </c>
      <c r="I63" s="2"/>
      <c r="J63" s="2"/>
      <c r="K63" s="2"/>
      <c r="L63" s="2"/>
      <c r="M63" s="2"/>
      <c r="N63" s="2"/>
      <c r="O63" s="2"/>
      <c r="P63" s="2"/>
      <c r="Q63" s="2"/>
      <c r="R63" s="2"/>
      <c r="S63" s="2"/>
      <c r="T63" s="2"/>
      <c r="U63" s="2"/>
      <c r="V63" s="2"/>
      <c r="W63" s="2"/>
      <c r="X63" s="2"/>
      <c r="Y63" s="2"/>
      <c r="Z63" s="2"/>
    </row>
    <row r="64" spans="1:26" ht="12.75" customHeight="1">
      <c r="A64" s="18" t="s">
        <v>494</v>
      </c>
      <c r="B64" s="2" t="s">
        <v>449</v>
      </c>
      <c r="C64" s="2"/>
      <c r="D64" s="2"/>
      <c r="E64" s="2"/>
      <c r="F64" s="2"/>
      <c r="G64" s="2"/>
      <c r="H64" s="2" t="s">
        <v>516</v>
      </c>
      <c r="I64" s="2"/>
      <c r="J64" s="2"/>
      <c r="K64" s="2"/>
      <c r="L64" s="2"/>
      <c r="M64" s="2"/>
      <c r="N64" s="2"/>
      <c r="O64" s="2"/>
      <c r="P64" s="2"/>
      <c r="Q64" s="2"/>
      <c r="R64" s="2"/>
      <c r="S64" s="2"/>
      <c r="T64" s="2"/>
      <c r="U64" s="2"/>
      <c r="V64" s="2"/>
      <c r="W64" s="2"/>
      <c r="X64" s="2"/>
      <c r="Y64" s="2"/>
      <c r="Z64" s="2"/>
    </row>
    <row r="65" spans="1:26" ht="12.75" customHeight="1">
      <c r="A65" s="18" t="s">
        <v>494</v>
      </c>
      <c r="B65" s="2" t="s">
        <v>408</v>
      </c>
      <c r="C65" s="2"/>
      <c r="D65" s="2"/>
      <c r="E65" s="2"/>
      <c r="F65" s="2"/>
      <c r="G65" s="2"/>
      <c r="H65" s="2" t="s">
        <v>517</v>
      </c>
      <c r="I65" s="2"/>
      <c r="J65" s="2"/>
      <c r="K65" s="2"/>
      <c r="L65" s="2"/>
      <c r="M65" s="2"/>
      <c r="N65" s="2"/>
      <c r="O65" s="2"/>
      <c r="P65" s="2"/>
      <c r="Q65" s="2"/>
      <c r="R65" s="2"/>
      <c r="S65" s="2"/>
      <c r="T65" s="2"/>
      <c r="U65" s="2"/>
      <c r="V65" s="2"/>
      <c r="W65" s="2"/>
      <c r="X65" s="2"/>
      <c r="Y65" s="2"/>
      <c r="Z65" s="2"/>
    </row>
    <row r="66" spans="1:26" ht="12.75" customHeight="1">
      <c r="A66" s="18" t="s">
        <v>494</v>
      </c>
      <c r="B66" s="2" t="s">
        <v>518</v>
      </c>
      <c r="C66" s="2"/>
      <c r="D66" s="2"/>
      <c r="E66" s="2"/>
      <c r="F66" s="2"/>
      <c r="G66" s="2"/>
      <c r="H66" s="2" t="s">
        <v>519</v>
      </c>
      <c r="I66" s="2"/>
      <c r="J66" s="2"/>
      <c r="K66" s="2"/>
      <c r="L66" s="2"/>
      <c r="M66" s="2"/>
      <c r="N66" s="2"/>
      <c r="O66" s="2"/>
      <c r="P66" s="2"/>
      <c r="Q66" s="2"/>
      <c r="R66" s="2"/>
      <c r="S66" s="2"/>
      <c r="T66" s="2"/>
      <c r="U66" s="2"/>
      <c r="V66" s="2"/>
      <c r="W66" s="2"/>
      <c r="X66" s="2"/>
      <c r="Y66" s="2"/>
      <c r="Z66" s="2"/>
    </row>
    <row r="67" spans="1:26" ht="12.75" customHeight="1">
      <c r="A67" s="18" t="s">
        <v>494</v>
      </c>
      <c r="B67" s="2" t="s">
        <v>520</v>
      </c>
      <c r="C67" s="2"/>
      <c r="D67" s="2"/>
      <c r="E67" s="2"/>
      <c r="F67" s="2"/>
      <c r="G67" s="2"/>
      <c r="H67" s="2" t="s">
        <v>521</v>
      </c>
      <c r="I67" s="2"/>
      <c r="J67" s="2"/>
      <c r="K67" s="2"/>
      <c r="L67" s="2"/>
      <c r="M67" s="2"/>
      <c r="N67" s="2"/>
      <c r="O67" s="2"/>
      <c r="P67" s="2"/>
      <c r="Q67" s="2"/>
      <c r="R67" s="2"/>
      <c r="S67" s="2"/>
      <c r="T67" s="2"/>
      <c r="U67" s="2"/>
      <c r="V67" s="2"/>
      <c r="W67" s="2"/>
      <c r="X67" s="2"/>
      <c r="Y67" s="2"/>
      <c r="Z67" s="2"/>
    </row>
    <row r="68" spans="1:26" ht="12.75" customHeight="1">
      <c r="A68" s="18" t="s">
        <v>494</v>
      </c>
      <c r="B68" s="2" t="s">
        <v>522</v>
      </c>
      <c r="C68" s="2"/>
      <c r="D68" s="2"/>
      <c r="E68" s="2"/>
      <c r="F68" s="2"/>
      <c r="G68" s="2"/>
      <c r="H68" s="2" t="s">
        <v>348</v>
      </c>
      <c r="I68" s="2"/>
      <c r="J68" s="2"/>
      <c r="K68" s="2"/>
      <c r="L68" s="2"/>
      <c r="M68" s="2"/>
      <c r="N68" s="2"/>
      <c r="O68" s="2"/>
      <c r="P68" s="2"/>
      <c r="Q68" s="2"/>
      <c r="R68" s="2"/>
      <c r="S68" s="2"/>
      <c r="T68" s="2"/>
      <c r="U68" s="2"/>
      <c r="V68" s="2"/>
      <c r="W68" s="2"/>
      <c r="X68" s="2"/>
      <c r="Y68" s="2"/>
      <c r="Z68" s="2"/>
    </row>
    <row r="69" spans="1:26" ht="12.75" customHeight="1">
      <c r="A69" s="18" t="s">
        <v>494</v>
      </c>
      <c r="B69" s="2" t="s">
        <v>523</v>
      </c>
      <c r="C69" s="2"/>
      <c r="D69" s="2"/>
      <c r="E69" s="2"/>
      <c r="F69" s="2"/>
      <c r="G69" s="2"/>
      <c r="H69" s="2" t="s">
        <v>524</v>
      </c>
      <c r="I69" s="2"/>
      <c r="J69" s="2"/>
      <c r="K69" s="2"/>
      <c r="L69" s="2"/>
      <c r="M69" s="2"/>
      <c r="N69" s="2"/>
      <c r="O69" s="2"/>
      <c r="P69" s="2"/>
      <c r="Q69" s="2"/>
      <c r="R69" s="2"/>
      <c r="S69" s="2"/>
      <c r="T69" s="2"/>
      <c r="U69" s="2"/>
      <c r="V69" s="2"/>
      <c r="W69" s="2"/>
      <c r="X69" s="2"/>
      <c r="Y69" s="2"/>
      <c r="Z69" s="2"/>
    </row>
    <row r="70" spans="1:26" ht="12.75" customHeight="1">
      <c r="A70" s="18" t="s">
        <v>494</v>
      </c>
      <c r="B70" s="2" t="s">
        <v>398</v>
      </c>
      <c r="C70" s="2"/>
      <c r="D70" s="2"/>
      <c r="E70" s="2"/>
      <c r="F70" s="2"/>
      <c r="G70" s="2"/>
      <c r="H70" s="2" t="s">
        <v>525</v>
      </c>
      <c r="I70" s="2"/>
      <c r="J70" s="2"/>
      <c r="K70" s="2"/>
      <c r="L70" s="2"/>
      <c r="M70" s="2"/>
      <c r="N70" s="2"/>
      <c r="O70" s="2"/>
      <c r="P70" s="2"/>
      <c r="Q70" s="2"/>
      <c r="R70" s="2"/>
      <c r="S70" s="2"/>
      <c r="T70" s="2"/>
      <c r="U70" s="2"/>
      <c r="V70" s="2"/>
      <c r="W70" s="2"/>
      <c r="X70" s="2"/>
      <c r="Y70" s="2"/>
      <c r="Z70" s="2"/>
    </row>
    <row r="71" spans="1:26" ht="12.75" customHeight="1">
      <c r="A71" s="18" t="s">
        <v>494</v>
      </c>
      <c r="B71" s="2" t="s">
        <v>526</v>
      </c>
      <c r="C71" s="2"/>
      <c r="D71" s="2"/>
      <c r="E71" s="2"/>
      <c r="F71" s="2"/>
      <c r="G71" s="2"/>
      <c r="H71" s="2" t="s">
        <v>527</v>
      </c>
      <c r="I71" s="2"/>
      <c r="J71" s="2"/>
      <c r="K71" s="2"/>
      <c r="L71" s="2"/>
      <c r="M71" s="2"/>
      <c r="N71" s="2"/>
      <c r="O71" s="2"/>
      <c r="P71" s="2"/>
      <c r="Q71" s="2"/>
      <c r="R71" s="2"/>
      <c r="S71" s="2"/>
      <c r="T71" s="2"/>
      <c r="U71" s="2"/>
      <c r="V71" s="2"/>
      <c r="W71" s="2"/>
      <c r="X71" s="2"/>
      <c r="Y71" s="2"/>
      <c r="Z71" s="2"/>
    </row>
    <row r="72" spans="1:26" ht="12.75" customHeight="1">
      <c r="A72" s="18" t="s">
        <v>494</v>
      </c>
      <c r="B72" s="2" t="s">
        <v>528</v>
      </c>
      <c r="C72" s="2"/>
      <c r="D72" s="2"/>
      <c r="E72" s="2"/>
      <c r="F72" s="2"/>
      <c r="G72" s="2"/>
      <c r="H72" s="2" t="s">
        <v>529</v>
      </c>
      <c r="I72" s="2"/>
      <c r="J72" s="2"/>
      <c r="K72" s="2"/>
      <c r="L72" s="2"/>
      <c r="M72" s="2"/>
      <c r="N72" s="2"/>
      <c r="O72" s="2"/>
      <c r="P72" s="2"/>
      <c r="Q72" s="2"/>
      <c r="R72" s="2"/>
      <c r="S72" s="2"/>
      <c r="T72" s="2"/>
      <c r="U72" s="2"/>
      <c r="V72" s="2"/>
      <c r="W72" s="2"/>
      <c r="X72" s="2"/>
      <c r="Y72" s="2"/>
      <c r="Z72" s="2"/>
    </row>
    <row r="73" spans="1:26" ht="12.75" customHeight="1">
      <c r="A73" s="18" t="s">
        <v>494</v>
      </c>
      <c r="B73" s="2" t="s">
        <v>458</v>
      </c>
      <c r="C73" s="2"/>
      <c r="D73" s="2"/>
      <c r="E73" s="2"/>
      <c r="F73" s="2"/>
      <c r="G73" s="2"/>
      <c r="H73" s="2" t="s">
        <v>530</v>
      </c>
      <c r="I73" s="2"/>
      <c r="J73" s="2"/>
      <c r="K73" s="2"/>
      <c r="L73" s="2"/>
      <c r="M73" s="2"/>
      <c r="N73" s="2"/>
      <c r="O73" s="2"/>
      <c r="P73" s="2"/>
      <c r="Q73" s="2"/>
      <c r="R73" s="2"/>
      <c r="S73" s="2"/>
      <c r="T73" s="2"/>
      <c r="U73" s="2"/>
      <c r="V73" s="2"/>
      <c r="W73" s="2"/>
      <c r="X73" s="2"/>
      <c r="Y73" s="2"/>
      <c r="Z73" s="2"/>
    </row>
    <row r="74" spans="1:26" ht="12.75" customHeight="1">
      <c r="A74" s="18" t="s">
        <v>494</v>
      </c>
      <c r="B74" s="2" t="s">
        <v>456</v>
      </c>
      <c r="C74" s="2"/>
      <c r="D74" s="2"/>
      <c r="E74" s="2"/>
      <c r="F74" s="2"/>
      <c r="G74" s="2"/>
      <c r="H74" s="2" t="s">
        <v>531</v>
      </c>
      <c r="I74" s="2"/>
      <c r="J74" s="2"/>
      <c r="K74" s="2"/>
      <c r="L74" s="2"/>
      <c r="M74" s="2"/>
      <c r="N74" s="2"/>
      <c r="O74" s="2"/>
      <c r="P74" s="2"/>
      <c r="Q74" s="2"/>
      <c r="R74" s="2"/>
      <c r="S74" s="2"/>
      <c r="T74" s="2"/>
      <c r="U74" s="2"/>
      <c r="V74" s="2"/>
      <c r="W74" s="2"/>
      <c r="X74" s="2"/>
      <c r="Y74" s="2"/>
      <c r="Z74" s="2"/>
    </row>
    <row r="75" spans="1:26" ht="12.75" customHeight="1">
      <c r="A75" s="18" t="s">
        <v>494</v>
      </c>
      <c r="B75" s="2" t="s">
        <v>400</v>
      </c>
      <c r="C75" s="2"/>
      <c r="D75" s="2"/>
      <c r="E75" s="2"/>
      <c r="F75" s="2"/>
      <c r="G75" s="2"/>
      <c r="H75" s="2" t="s">
        <v>532</v>
      </c>
      <c r="I75" s="2"/>
      <c r="J75" s="2"/>
      <c r="K75" s="2"/>
      <c r="L75" s="2"/>
      <c r="M75" s="2"/>
      <c r="N75" s="2"/>
      <c r="O75" s="2"/>
      <c r="P75" s="2"/>
      <c r="Q75" s="2"/>
      <c r="R75" s="2"/>
      <c r="S75" s="2"/>
      <c r="T75" s="2"/>
      <c r="U75" s="2"/>
      <c r="V75" s="2"/>
      <c r="W75" s="2"/>
      <c r="X75" s="2"/>
      <c r="Y75" s="2"/>
      <c r="Z75" s="2"/>
    </row>
    <row r="76" spans="1:26" ht="12.75" customHeight="1">
      <c r="A76" s="18" t="s">
        <v>494</v>
      </c>
      <c r="B76" s="2" t="s">
        <v>533</v>
      </c>
      <c r="C76" s="2"/>
      <c r="D76" s="2"/>
      <c r="E76" s="2"/>
      <c r="F76" s="2"/>
      <c r="G76" s="2"/>
      <c r="H76" s="2" t="s">
        <v>534</v>
      </c>
      <c r="I76" s="2"/>
      <c r="J76" s="2"/>
      <c r="K76" s="2"/>
      <c r="L76" s="2"/>
      <c r="M76" s="2"/>
      <c r="N76" s="2"/>
      <c r="O76" s="2"/>
      <c r="P76" s="2"/>
      <c r="Q76" s="2"/>
      <c r="R76" s="2"/>
      <c r="S76" s="2"/>
      <c r="T76" s="2"/>
      <c r="U76" s="2"/>
      <c r="V76" s="2"/>
      <c r="W76" s="2"/>
      <c r="X76" s="2"/>
      <c r="Y76" s="2"/>
      <c r="Z76" s="2"/>
    </row>
    <row r="77" spans="1:26" ht="12.75" customHeight="1">
      <c r="A77" s="18" t="s">
        <v>494</v>
      </c>
      <c r="B77" s="2" t="s">
        <v>535</v>
      </c>
      <c r="C77" s="2"/>
      <c r="D77" s="2"/>
      <c r="E77" s="2"/>
      <c r="F77" s="2"/>
      <c r="G77" s="2"/>
      <c r="H77" s="2" t="s">
        <v>536</v>
      </c>
      <c r="I77" s="2"/>
      <c r="J77" s="2"/>
      <c r="K77" s="2"/>
      <c r="L77" s="2"/>
      <c r="M77" s="2"/>
      <c r="N77" s="2"/>
      <c r="O77" s="2"/>
      <c r="P77" s="2"/>
      <c r="Q77" s="2"/>
      <c r="R77" s="2"/>
      <c r="S77" s="2"/>
      <c r="T77" s="2"/>
      <c r="U77" s="2"/>
      <c r="V77" s="2"/>
      <c r="W77" s="2"/>
      <c r="X77" s="2"/>
      <c r="Y77" s="2"/>
      <c r="Z77" s="2"/>
    </row>
    <row r="78" spans="1:26" ht="12.75" customHeight="1">
      <c r="A78" s="18" t="s">
        <v>494</v>
      </c>
      <c r="B78" s="2" t="s">
        <v>537</v>
      </c>
      <c r="C78" s="2"/>
      <c r="D78" s="2"/>
      <c r="E78" s="2"/>
      <c r="F78" s="2"/>
      <c r="G78" s="2"/>
      <c r="H78" s="2" t="s">
        <v>538</v>
      </c>
      <c r="I78" s="2"/>
      <c r="J78" s="2"/>
      <c r="K78" s="2"/>
      <c r="L78" s="2"/>
      <c r="M78" s="2"/>
      <c r="N78" s="2"/>
      <c r="O78" s="2"/>
      <c r="P78" s="2"/>
      <c r="Q78" s="2"/>
      <c r="R78" s="2"/>
      <c r="S78" s="2"/>
      <c r="T78" s="2"/>
      <c r="U78" s="2"/>
      <c r="V78" s="2"/>
      <c r="W78" s="2"/>
      <c r="X78" s="2"/>
      <c r="Y78" s="2"/>
      <c r="Z78" s="2"/>
    </row>
    <row r="79" spans="1:26" ht="12.75" customHeight="1">
      <c r="A79" s="18" t="s">
        <v>494</v>
      </c>
      <c r="B79" s="2" t="s">
        <v>539</v>
      </c>
      <c r="C79" s="2"/>
      <c r="D79" s="2"/>
      <c r="E79" s="2"/>
      <c r="F79" s="2"/>
      <c r="G79" s="2"/>
      <c r="H79" s="2" t="s">
        <v>540</v>
      </c>
      <c r="I79" s="2"/>
      <c r="J79" s="2"/>
      <c r="K79" s="2"/>
      <c r="L79" s="2"/>
      <c r="M79" s="2"/>
      <c r="N79" s="2"/>
      <c r="O79" s="2"/>
      <c r="P79" s="2"/>
      <c r="Q79" s="2"/>
      <c r="R79" s="2"/>
      <c r="S79" s="2"/>
      <c r="T79" s="2"/>
      <c r="U79" s="2"/>
      <c r="V79" s="2"/>
      <c r="W79" s="2"/>
      <c r="X79" s="2"/>
      <c r="Y79" s="2"/>
      <c r="Z79" s="2"/>
    </row>
    <row r="80" spans="1:26" ht="12.75" customHeight="1">
      <c r="A80" s="18" t="s">
        <v>494</v>
      </c>
      <c r="B80" s="2" t="s">
        <v>541</v>
      </c>
      <c r="C80" s="2"/>
      <c r="D80" s="2"/>
      <c r="E80" s="2"/>
      <c r="F80" s="2"/>
      <c r="G80" s="2"/>
      <c r="H80" s="2" t="s">
        <v>542</v>
      </c>
      <c r="I80" s="2"/>
      <c r="J80" s="2"/>
      <c r="K80" s="2"/>
      <c r="L80" s="2"/>
      <c r="M80" s="2"/>
      <c r="N80" s="2"/>
      <c r="O80" s="2"/>
      <c r="P80" s="2"/>
      <c r="Q80" s="2"/>
      <c r="R80" s="2"/>
      <c r="S80" s="2"/>
      <c r="T80" s="2"/>
      <c r="U80" s="2"/>
      <c r="V80" s="2"/>
      <c r="W80" s="2"/>
      <c r="X80" s="2"/>
      <c r="Y80" s="2"/>
      <c r="Z80" s="2"/>
    </row>
    <row r="81" spans="1:26" ht="12.75" customHeight="1">
      <c r="A81" s="18" t="s">
        <v>494</v>
      </c>
      <c r="B81" s="2" t="s">
        <v>543</v>
      </c>
      <c r="C81" s="2"/>
      <c r="D81" s="2"/>
      <c r="E81" s="2"/>
      <c r="F81" s="2"/>
      <c r="G81" s="2"/>
      <c r="H81" s="2" t="s">
        <v>544</v>
      </c>
      <c r="I81" s="2"/>
      <c r="J81" s="2"/>
      <c r="K81" s="2"/>
      <c r="L81" s="2"/>
      <c r="M81" s="2"/>
      <c r="N81" s="2"/>
      <c r="O81" s="2"/>
      <c r="P81" s="2"/>
      <c r="Q81" s="2"/>
      <c r="R81" s="2"/>
      <c r="S81" s="2"/>
      <c r="T81" s="2"/>
      <c r="U81" s="2"/>
      <c r="V81" s="2"/>
      <c r="W81" s="2"/>
      <c r="X81" s="2"/>
      <c r="Y81" s="2"/>
      <c r="Z81" s="2"/>
    </row>
    <row r="82" spans="1:26" ht="12.75" customHeight="1">
      <c r="A82" s="18" t="s">
        <v>494</v>
      </c>
      <c r="B82" s="2" t="s">
        <v>545</v>
      </c>
      <c r="C82" s="2"/>
      <c r="D82" s="2"/>
      <c r="E82" s="2"/>
      <c r="F82" s="2"/>
      <c r="G82" s="2"/>
      <c r="H82" s="2" t="s">
        <v>357</v>
      </c>
      <c r="I82" s="2"/>
      <c r="J82" s="2"/>
      <c r="K82" s="2"/>
      <c r="L82" s="2"/>
      <c r="M82" s="2"/>
      <c r="N82" s="2"/>
      <c r="O82" s="2"/>
      <c r="P82" s="2"/>
      <c r="Q82" s="2"/>
      <c r="R82" s="2"/>
      <c r="S82" s="2"/>
      <c r="T82" s="2"/>
      <c r="U82" s="2"/>
      <c r="V82" s="2"/>
      <c r="W82" s="2"/>
      <c r="X82" s="2"/>
      <c r="Y82" s="2"/>
      <c r="Z82" s="2"/>
    </row>
    <row r="83" spans="1:26" ht="12.75" customHeight="1">
      <c r="A83" s="18" t="s">
        <v>494</v>
      </c>
      <c r="B83" s="2" t="s">
        <v>499</v>
      </c>
      <c r="C83" s="2"/>
      <c r="D83" s="2"/>
      <c r="E83" s="2"/>
      <c r="F83" s="2"/>
      <c r="G83" s="2"/>
      <c r="H83" s="2" t="s">
        <v>343</v>
      </c>
      <c r="I83" s="2"/>
      <c r="J83" s="2"/>
      <c r="K83" s="2"/>
      <c r="L83" s="2"/>
      <c r="M83" s="2"/>
      <c r="N83" s="2"/>
      <c r="O83" s="2"/>
      <c r="P83" s="2"/>
      <c r="Q83" s="2"/>
      <c r="R83" s="2"/>
      <c r="S83" s="2"/>
      <c r="T83" s="2"/>
      <c r="U83" s="2"/>
      <c r="V83" s="2"/>
      <c r="W83" s="2"/>
      <c r="X83" s="2"/>
      <c r="Y83" s="2"/>
      <c r="Z83" s="2"/>
    </row>
    <row r="84" spans="1:26" ht="12.75" customHeight="1">
      <c r="A84" s="18" t="s">
        <v>494</v>
      </c>
      <c r="B84" s="2" t="s">
        <v>546</v>
      </c>
      <c r="C84" s="2"/>
      <c r="D84" s="2"/>
      <c r="E84" s="2"/>
      <c r="F84" s="2"/>
      <c r="G84" s="2"/>
      <c r="H84" s="2" t="s">
        <v>547</v>
      </c>
      <c r="I84" s="2"/>
      <c r="J84" s="2"/>
      <c r="K84" s="2"/>
      <c r="L84" s="2"/>
      <c r="M84" s="2"/>
      <c r="N84" s="2"/>
      <c r="O84" s="2"/>
      <c r="P84" s="2"/>
      <c r="Q84" s="2"/>
      <c r="R84" s="2"/>
      <c r="S84" s="2"/>
      <c r="T84" s="2"/>
      <c r="U84" s="2"/>
      <c r="V84" s="2"/>
      <c r="W84" s="2"/>
      <c r="X84" s="2"/>
      <c r="Y84" s="2"/>
      <c r="Z84" s="2"/>
    </row>
    <row r="85" spans="1:26" ht="12.75" customHeight="1">
      <c r="A85" s="18" t="s">
        <v>494</v>
      </c>
      <c r="B85" s="2" t="s">
        <v>548</v>
      </c>
      <c r="C85" s="2"/>
      <c r="D85" s="2"/>
      <c r="E85" s="2"/>
      <c r="F85" s="2"/>
      <c r="G85" s="2"/>
      <c r="H85" s="2" t="s">
        <v>549</v>
      </c>
      <c r="I85" s="2"/>
      <c r="J85" s="2"/>
      <c r="K85" s="2"/>
      <c r="L85" s="2"/>
      <c r="M85" s="2"/>
      <c r="N85" s="2"/>
      <c r="O85" s="2"/>
      <c r="P85" s="2"/>
      <c r="Q85" s="2"/>
      <c r="R85" s="2"/>
      <c r="S85" s="2"/>
      <c r="T85" s="2"/>
      <c r="U85" s="2"/>
      <c r="V85" s="2"/>
      <c r="W85" s="2"/>
      <c r="X85" s="2"/>
      <c r="Y85" s="2"/>
      <c r="Z85" s="2"/>
    </row>
    <row r="86" spans="1:26" ht="12.75" customHeight="1">
      <c r="A86" s="18" t="s">
        <v>494</v>
      </c>
      <c r="B86" s="2" t="s">
        <v>550</v>
      </c>
      <c r="C86" s="2"/>
      <c r="D86" s="2"/>
      <c r="E86" s="2"/>
      <c r="F86" s="2"/>
      <c r="G86" s="2"/>
      <c r="H86" s="2" t="s">
        <v>551</v>
      </c>
      <c r="I86" s="2"/>
      <c r="J86" s="2"/>
      <c r="K86" s="2"/>
      <c r="L86" s="2"/>
      <c r="M86" s="2"/>
      <c r="N86" s="2"/>
      <c r="O86" s="2"/>
      <c r="P86" s="2"/>
      <c r="Q86" s="2"/>
      <c r="R86" s="2"/>
      <c r="S86" s="2"/>
      <c r="T86" s="2"/>
      <c r="U86" s="2"/>
      <c r="V86" s="2"/>
      <c r="W86" s="2"/>
      <c r="X86" s="2"/>
      <c r="Y86" s="2"/>
      <c r="Z86" s="2"/>
    </row>
    <row r="87" spans="1:26" ht="12.75" customHeight="1">
      <c r="A87" s="18" t="s">
        <v>494</v>
      </c>
      <c r="B87" s="2" t="s">
        <v>552</v>
      </c>
      <c r="C87" s="2"/>
      <c r="D87" s="2"/>
      <c r="E87" s="2"/>
      <c r="F87" s="2"/>
      <c r="G87" s="2"/>
      <c r="H87" s="2" t="s">
        <v>553</v>
      </c>
      <c r="I87" s="2"/>
      <c r="J87" s="2"/>
      <c r="K87" s="2"/>
      <c r="L87" s="2"/>
      <c r="M87" s="2"/>
      <c r="N87" s="2"/>
      <c r="O87" s="2"/>
      <c r="P87" s="2"/>
      <c r="Q87" s="2"/>
      <c r="R87" s="2"/>
      <c r="S87" s="2"/>
      <c r="T87" s="2"/>
      <c r="U87" s="2"/>
      <c r="V87" s="2"/>
      <c r="W87" s="2"/>
      <c r="X87" s="2"/>
      <c r="Y87" s="2"/>
      <c r="Z87" s="2"/>
    </row>
    <row r="88" spans="1:26" ht="12.75" customHeight="1">
      <c r="A88" s="18" t="s">
        <v>494</v>
      </c>
      <c r="B88" s="2" t="s">
        <v>554</v>
      </c>
      <c r="C88" s="2"/>
      <c r="D88" s="2"/>
      <c r="E88" s="2"/>
      <c r="F88" s="2"/>
      <c r="G88" s="2"/>
      <c r="H88" s="2" t="s">
        <v>351</v>
      </c>
      <c r="I88" s="2"/>
      <c r="J88" s="2"/>
      <c r="K88" s="2"/>
      <c r="L88" s="2"/>
      <c r="M88" s="2"/>
      <c r="N88" s="2"/>
      <c r="O88" s="2"/>
      <c r="P88" s="2"/>
      <c r="Q88" s="2"/>
      <c r="R88" s="2"/>
      <c r="S88" s="2"/>
      <c r="T88" s="2"/>
      <c r="U88" s="2"/>
      <c r="V88" s="2"/>
      <c r="W88" s="2"/>
      <c r="X88" s="2"/>
      <c r="Y88" s="2"/>
      <c r="Z88" s="2"/>
    </row>
    <row r="89" spans="1:26" ht="12.75" customHeight="1">
      <c r="A89" s="18" t="s">
        <v>494</v>
      </c>
      <c r="B89" s="2" t="s">
        <v>555</v>
      </c>
      <c r="C89" s="2"/>
      <c r="D89" s="2"/>
      <c r="E89" s="2"/>
      <c r="F89" s="2"/>
      <c r="G89" s="2"/>
      <c r="H89" s="2" t="s">
        <v>501</v>
      </c>
      <c r="I89" s="2"/>
      <c r="J89" s="2"/>
      <c r="K89" s="2"/>
      <c r="L89" s="2"/>
      <c r="M89" s="2"/>
      <c r="N89" s="2"/>
      <c r="O89" s="2"/>
      <c r="P89" s="2"/>
      <c r="Q89" s="2"/>
      <c r="R89" s="2"/>
      <c r="S89" s="2"/>
      <c r="T89" s="2"/>
      <c r="U89" s="2"/>
      <c r="V89" s="2"/>
      <c r="W89" s="2"/>
      <c r="X89" s="2"/>
      <c r="Y89" s="2"/>
      <c r="Z89" s="2"/>
    </row>
    <row r="90" spans="1:26" ht="12.75" customHeight="1">
      <c r="A90" s="16"/>
      <c r="B90" s="2"/>
      <c r="C90" s="2"/>
      <c r="D90" s="2"/>
      <c r="E90" s="2"/>
      <c r="F90" s="2"/>
      <c r="G90" s="2"/>
      <c r="H90" s="2" t="s">
        <v>556</v>
      </c>
      <c r="I90" s="2"/>
      <c r="J90" s="2"/>
      <c r="K90" s="2"/>
      <c r="L90" s="2"/>
      <c r="M90" s="2"/>
      <c r="N90" s="2"/>
      <c r="O90" s="2"/>
      <c r="P90" s="2"/>
      <c r="Q90" s="2"/>
      <c r="R90" s="2"/>
      <c r="S90" s="2"/>
      <c r="T90" s="2"/>
      <c r="U90" s="2"/>
      <c r="V90" s="2"/>
      <c r="W90" s="2"/>
      <c r="X90" s="2"/>
      <c r="Y90" s="2"/>
      <c r="Z90" s="2"/>
    </row>
    <row r="91" spans="1:26" ht="12.75" customHeight="1">
      <c r="A91" s="16"/>
      <c r="B91" s="2"/>
      <c r="C91" s="2"/>
      <c r="D91" s="2"/>
      <c r="E91" s="2"/>
      <c r="F91" s="2"/>
      <c r="G91" s="2"/>
      <c r="H91" s="2" t="s">
        <v>557</v>
      </c>
      <c r="I91" s="2"/>
      <c r="J91" s="2"/>
      <c r="K91" s="2"/>
      <c r="L91" s="2"/>
      <c r="M91" s="2"/>
      <c r="N91" s="2"/>
      <c r="O91" s="2"/>
      <c r="P91" s="2"/>
      <c r="Q91" s="2"/>
      <c r="R91" s="2"/>
      <c r="S91" s="2"/>
      <c r="T91" s="2"/>
      <c r="U91" s="2"/>
      <c r="V91" s="2"/>
      <c r="W91" s="2"/>
      <c r="X91" s="2"/>
      <c r="Y91" s="2"/>
      <c r="Z91" s="2"/>
    </row>
    <row r="92" spans="1:26" ht="12.75" customHeight="1">
      <c r="A92" s="16"/>
      <c r="B92" s="2"/>
      <c r="C92" s="2"/>
      <c r="D92" s="2"/>
      <c r="E92" s="2"/>
      <c r="F92" s="2"/>
      <c r="G92" s="2"/>
      <c r="H92" s="2" t="s">
        <v>558</v>
      </c>
      <c r="I92" s="2"/>
      <c r="J92" s="2"/>
      <c r="K92" s="2"/>
      <c r="L92" s="2"/>
      <c r="M92" s="2"/>
      <c r="N92" s="2"/>
      <c r="O92" s="2"/>
      <c r="P92" s="2"/>
      <c r="Q92" s="2"/>
      <c r="R92" s="2"/>
      <c r="S92" s="2"/>
      <c r="T92" s="2"/>
      <c r="U92" s="2"/>
      <c r="V92" s="2"/>
      <c r="W92" s="2"/>
      <c r="X92" s="2"/>
      <c r="Y92" s="2"/>
      <c r="Z92" s="2"/>
    </row>
    <row r="93" spans="1:26" ht="12.75" customHeight="1">
      <c r="A93" s="16"/>
      <c r="B93" s="2"/>
      <c r="C93" s="2"/>
      <c r="D93" s="2"/>
      <c r="E93" s="2"/>
      <c r="F93" s="2"/>
      <c r="G93" s="2"/>
      <c r="H93" s="2" t="s">
        <v>559</v>
      </c>
      <c r="I93" s="2"/>
      <c r="J93" s="2"/>
      <c r="K93" s="2"/>
      <c r="L93" s="2"/>
      <c r="M93" s="2"/>
      <c r="N93" s="2"/>
      <c r="O93" s="2"/>
      <c r="P93" s="2"/>
      <c r="Q93" s="2"/>
      <c r="R93" s="2"/>
      <c r="S93" s="2"/>
      <c r="T93" s="2"/>
      <c r="U93" s="2"/>
      <c r="V93" s="2"/>
      <c r="W93" s="2"/>
      <c r="X93" s="2"/>
      <c r="Y93" s="2"/>
      <c r="Z93" s="2"/>
    </row>
    <row r="94" spans="1:26" ht="12.75" customHeight="1">
      <c r="A94" s="16"/>
      <c r="B94" s="2"/>
      <c r="C94" s="2"/>
      <c r="D94" s="2"/>
      <c r="E94" s="2"/>
      <c r="F94" s="2"/>
      <c r="G94" s="2"/>
      <c r="H94" s="2" t="s">
        <v>560</v>
      </c>
      <c r="I94" s="2"/>
      <c r="J94" s="2"/>
      <c r="K94" s="2"/>
      <c r="L94" s="2"/>
      <c r="M94" s="2"/>
      <c r="N94" s="2"/>
      <c r="O94" s="2"/>
      <c r="P94" s="2"/>
      <c r="Q94" s="2"/>
      <c r="R94" s="2"/>
      <c r="S94" s="2"/>
      <c r="T94" s="2"/>
      <c r="U94" s="2"/>
      <c r="V94" s="2"/>
      <c r="W94" s="2"/>
      <c r="X94" s="2"/>
      <c r="Y94" s="2"/>
      <c r="Z94" s="2"/>
    </row>
    <row r="95" spans="1:26" ht="12.75" customHeight="1">
      <c r="A95" s="16"/>
      <c r="B95" s="2"/>
      <c r="C95" s="2"/>
      <c r="D95" s="2"/>
      <c r="E95" s="2"/>
      <c r="F95" s="2"/>
      <c r="G95" s="2"/>
      <c r="H95" s="2" t="s">
        <v>561</v>
      </c>
      <c r="I95" s="2"/>
      <c r="J95" s="2"/>
      <c r="K95" s="2"/>
      <c r="L95" s="2"/>
      <c r="M95" s="2"/>
      <c r="N95" s="2"/>
      <c r="O95" s="2"/>
      <c r="P95" s="2"/>
      <c r="Q95" s="2"/>
      <c r="R95" s="2"/>
      <c r="S95" s="2"/>
      <c r="T95" s="2"/>
      <c r="U95" s="2"/>
      <c r="V95" s="2"/>
      <c r="W95" s="2"/>
      <c r="X95" s="2"/>
      <c r="Y95" s="2"/>
      <c r="Z95" s="2"/>
    </row>
    <row r="96" spans="1:26" ht="12.75" customHeight="1">
      <c r="A96" s="16"/>
      <c r="B96" s="2"/>
      <c r="C96" s="2"/>
      <c r="D96" s="2"/>
      <c r="E96" s="2"/>
      <c r="F96" s="2"/>
      <c r="G96" s="2"/>
      <c r="H96" s="2" t="s">
        <v>562</v>
      </c>
      <c r="I96" s="2"/>
      <c r="J96" s="2"/>
      <c r="K96" s="2"/>
      <c r="L96" s="2"/>
      <c r="M96" s="2"/>
      <c r="N96" s="2"/>
      <c r="O96" s="2"/>
      <c r="P96" s="2"/>
      <c r="Q96" s="2"/>
      <c r="R96" s="2"/>
      <c r="S96" s="2"/>
      <c r="T96" s="2"/>
      <c r="U96" s="2"/>
      <c r="V96" s="2"/>
      <c r="W96" s="2"/>
      <c r="X96" s="2"/>
      <c r="Y96" s="2"/>
      <c r="Z96" s="2"/>
    </row>
    <row r="97" spans="1:26" ht="12.75" customHeight="1">
      <c r="A97" s="16"/>
      <c r="B97" s="2"/>
      <c r="C97" s="2"/>
      <c r="D97" s="2"/>
      <c r="E97" s="2"/>
      <c r="F97" s="2"/>
      <c r="G97" s="2"/>
      <c r="H97" s="2" t="s">
        <v>563</v>
      </c>
      <c r="I97" s="2"/>
      <c r="J97" s="2"/>
      <c r="K97" s="2"/>
      <c r="L97" s="2"/>
      <c r="M97" s="2"/>
      <c r="N97" s="2"/>
      <c r="O97" s="2"/>
      <c r="P97" s="2"/>
      <c r="Q97" s="2"/>
      <c r="R97" s="2"/>
      <c r="S97" s="2"/>
      <c r="T97" s="2"/>
      <c r="U97" s="2"/>
      <c r="V97" s="2"/>
      <c r="W97" s="2"/>
      <c r="X97" s="2"/>
      <c r="Y97" s="2"/>
      <c r="Z97" s="2"/>
    </row>
    <row r="98" spans="1:26" ht="12.75" customHeight="1">
      <c r="A98" s="16"/>
      <c r="B98" s="2"/>
      <c r="C98" s="2"/>
      <c r="D98" s="2"/>
      <c r="E98" s="2"/>
      <c r="F98" s="2"/>
      <c r="G98" s="2"/>
      <c r="H98" s="2" t="s">
        <v>311</v>
      </c>
      <c r="I98" s="2"/>
      <c r="J98" s="2"/>
      <c r="K98" s="2"/>
      <c r="L98" s="2"/>
      <c r="M98" s="2"/>
      <c r="N98" s="2"/>
      <c r="O98" s="2"/>
      <c r="P98" s="2"/>
      <c r="Q98" s="2"/>
      <c r="R98" s="2"/>
      <c r="S98" s="2"/>
      <c r="T98" s="2"/>
      <c r="U98" s="2"/>
      <c r="V98" s="2"/>
      <c r="W98" s="2"/>
      <c r="X98" s="2"/>
      <c r="Y98" s="2"/>
      <c r="Z98" s="2"/>
    </row>
    <row r="99" spans="1:26" ht="12.75" customHeight="1">
      <c r="A99" s="16"/>
      <c r="B99" s="2"/>
      <c r="C99" s="2"/>
      <c r="D99" s="2"/>
      <c r="E99" s="2"/>
      <c r="F99" s="2"/>
      <c r="G99" s="2"/>
      <c r="H99" s="2" t="s">
        <v>314</v>
      </c>
      <c r="I99" s="2"/>
      <c r="J99" s="2"/>
      <c r="K99" s="2"/>
      <c r="L99" s="2"/>
      <c r="M99" s="2"/>
      <c r="N99" s="2"/>
      <c r="O99" s="2"/>
      <c r="P99" s="2"/>
      <c r="Q99" s="2"/>
      <c r="R99" s="2"/>
      <c r="S99" s="2"/>
      <c r="T99" s="2"/>
      <c r="U99" s="2"/>
      <c r="V99" s="2"/>
      <c r="W99" s="2"/>
      <c r="X99" s="2"/>
      <c r="Y99" s="2"/>
      <c r="Z99" s="2"/>
    </row>
    <row r="100" spans="1:26" ht="12.75" customHeight="1">
      <c r="A100" s="16"/>
      <c r="B100" s="2"/>
      <c r="C100" s="2"/>
      <c r="D100" s="2"/>
      <c r="E100" s="2"/>
      <c r="F100" s="2"/>
      <c r="G100" s="2"/>
      <c r="H100" s="2" t="s">
        <v>564</v>
      </c>
      <c r="I100" s="2"/>
      <c r="J100" s="2"/>
      <c r="K100" s="2"/>
      <c r="L100" s="2"/>
      <c r="M100" s="2"/>
      <c r="N100" s="2"/>
      <c r="O100" s="2"/>
      <c r="P100" s="2"/>
      <c r="Q100" s="2"/>
      <c r="R100" s="2"/>
      <c r="S100" s="2"/>
      <c r="T100" s="2"/>
      <c r="U100" s="2"/>
      <c r="V100" s="2"/>
      <c r="W100" s="2"/>
      <c r="X100" s="2"/>
      <c r="Y100" s="2"/>
      <c r="Z100" s="2"/>
    </row>
    <row r="101" spans="1:26" ht="12.75" customHeight="1">
      <c r="A101" s="16"/>
      <c r="B101" s="2"/>
      <c r="C101" s="2"/>
      <c r="D101" s="2"/>
      <c r="E101" s="2"/>
      <c r="F101" s="2"/>
      <c r="G101" s="2"/>
      <c r="H101" s="2" t="s">
        <v>565</v>
      </c>
      <c r="I101" s="2"/>
      <c r="J101" s="2"/>
      <c r="K101" s="2"/>
      <c r="L101" s="2"/>
      <c r="M101" s="2"/>
      <c r="N101" s="2"/>
      <c r="O101" s="2"/>
      <c r="P101" s="2"/>
      <c r="Q101" s="2"/>
      <c r="R101" s="2"/>
      <c r="S101" s="2"/>
      <c r="T101" s="2"/>
      <c r="U101" s="2"/>
      <c r="V101" s="2"/>
      <c r="W101" s="2"/>
      <c r="X101" s="2"/>
      <c r="Y101" s="2"/>
      <c r="Z101" s="2"/>
    </row>
    <row r="102" spans="1:26" ht="12.75" customHeight="1">
      <c r="A102" s="16"/>
      <c r="B102" s="2"/>
      <c r="C102" s="2"/>
      <c r="D102" s="2"/>
      <c r="E102" s="2"/>
      <c r="F102" s="2"/>
      <c r="G102" s="2"/>
      <c r="H102" s="2" t="s">
        <v>566</v>
      </c>
      <c r="I102" s="2"/>
      <c r="J102" s="2"/>
      <c r="K102" s="2"/>
      <c r="L102" s="2"/>
      <c r="M102" s="2"/>
      <c r="N102" s="2"/>
      <c r="O102" s="2"/>
      <c r="P102" s="2"/>
      <c r="Q102" s="2"/>
      <c r="R102" s="2"/>
      <c r="S102" s="2"/>
      <c r="T102" s="2"/>
      <c r="U102" s="2"/>
      <c r="V102" s="2"/>
      <c r="W102" s="2"/>
      <c r="X102" s="2"/>
      <c r="Y102" s="2"/>
      <c r="Z102" s="2"/>
    </row>
    <row r="103" spans="1:26" ht="12.75" customHeight="1">
      <c r="A103" s="16"/>
      <c r="B103" s="2"/>
      <c r="C103" s="2"/>
      <c r="D103" s="2"/>
      <c r="E103" s="2"/>
      <c r="F103" s="2"/>
      <c r="G103" s="2"/>
      <c r="H103" s="2" t="s">
        <v>308</v>
      </c>
      <c r="I103" s="2"/>
      <c r="J103" s="2"/>
      <c r="K103" s="2"/>
      <c r="L103" s="2"/>
      <c r="M103" s="2"/>
      <c r="N103" s="2"/>
      <c r="O103" s="2"/>
      <c r="P103" s="2"/>
      <c r="Q103" s="2"/>
      <c r="R103" s="2"/>
      <c r="S103" s="2"/>
      <c r="T103" s="2"/>
      <c r="U103" s="2"/>
      <c r="V103" s="2"/>
      <c r="W103" s="2"/>
      <c r="X103" s="2"/>
      <c r="Y103" s="2"/>
      <c r="Z103" s="2"/>
    </row>
    <row r="104" spans="1:26" ht="12.75" customHeight="1">
      <c r="A104" s="16"/>
      <c r="B104" s="2"/>
      <c r="C104" s="2"/>
      <c r="D104" s="2"/>
      <c r="E104" s="2"/>
      <c r="F104" s="2"/>
      <c r="G104" s="2"/>
      <c r="H104" s="2" t="s">
        <v>317</v>
      </c>
      <c r="I104" s="2"/>
      <c r="J104" s="2"/>
      <c r="K104" s="2"/>
      <c r="L104" s="2"/>
      <c r="M104" s="2"/>
      <c r="N104" s="2"/>
      <c r="O104" s="2"/>
      <c r="P104" s="2"/>
      <c r="Q104" s="2"/>
      <c r="R104" s="2"/>
      <c r="S104" s="2"/>
      <c r="T104" s="2"/>
      <c r="U104" s="2"/>
      <c r="V104" s="2"/>
      <c r="W104" s="2"/>
      <c r="X104" s="2"/>
      <c r="Y104" s="2"/>
      <c r="Z104" s="2"/>
    </row>
    <row r="105" spans="1:26" ht="12.75" customHeight="1">
      <c r="A105" s="16"/>
      <c r="B105" s="2"/>
      <c r="C105" s="2"/>
      <c r="D105" s="2"/>
      <c r="E105" s="2"/>
      <c r="F105" s="2"/>
      <c r="G105" s="2"/>
      <c r="H105" s="2" t="s">
        <v>567</v>
      </c>
      <c r="I105" s="2"/>
      <c r="J105" s="2"/>
      <c r="K105" s="2"/>
      <c r="L105" s="2"/>
      <c r="M105" s="2"/>
      <c r="N105" s="2"/>
      <c r="O105" s="2"/>
      <c r="P105" s="2"/>
      <c r="Q105" s="2"/>
      <c r="R105" s="2"/>
      <c r="S105" s="2"/>
      <c r="T105" s="2"/>
      <c r="U105" s="2"/>
      <c r="V105" s="2"/>
      <c r="W105" s="2"/>
      <c r="X105" s="2"/>
      <c r="Y105" s="2"/>
      <c r="Z105" s="2"/>
    </row>
    <row r="106" spans="1:26" ht="12.75" customHeight="1">
      <c r="A106" s="16"/>
      <c r="B106" s="2"/>
      <c r="C106" s="2"/>
      <c r="D106" s="2"/>
      <c r="E106" s="2"/>
      <c r="F106" s="2"/>
      <c r="G106" s="2"/>
      <c r="H106" s="2" t="s">
        <v>568</v>
      </c>
      <c r="I106" s="2"/>
      <c r="J106" s="2"/>
      <c r="K106" s="2"/>
      <c r="L106" s="2"/>
      <c r="M106" s="2"/>
      <c r="N106" s="2"/>
      <c r="O106" s="2"/>
      <c r="P106" s="2"/>
      <c r="Q106" s="2"/>
      <c r="R106" s="2"/>
      <c r="S106" s="2"/>
      <c r="T106" s="2"/>
      <c r="U106" s="2"/>
      <c r="V106" s="2"/>
      <c r="W106" s="2"/>
      <c r="X106" s="2"/>
      <c r="Y106" s="2"/>
      <c r="Z106" s="2"/>
    </row>
    <row r="107" spans="1:26" ht="12.75" customHeight="1">
      <c r="A107" s="16"/>
      <c r="B107" s="2"/>
      <c r="C107" s="2"/>
      <c r="D107" s="2"/>
      <c r="E107" s="2"/>
      <c r="F107" s="2"/>
      <c r="G107" s="2"/>
      <c r="H107" s="2" t="s">
        <v>569</v>
      </c>
      <c r="I107" s="2"/>
      <c r="J107" s="2"/>
      <c r="K107" s="2"/>
      <c r="L107" s="2"/>
      <c r="M107" s="2"/>
      <c r="N107" s="2"/>
      <c r="O107" s="2"/>
      <c r="P107" s="2"/>
      <c r="Q107" s="2"/>
      <c r="R107" s="2"/>
      <c r="S107" s="2"/>
      <c r="T107" s="2"/>
      <c r="U107" s="2"/>
      <c r="V107" s="2"/>
      <c r="W107" s="2"/>
      <c r="X107" s="2"/>
      <c r="Y107" s="2"/>
      <c r="Z107" s="2"/>
    </row>
    <row r="108" spans="1:26" ht="12.75" customHeight="1">
      <c r="A108" s="16"/>
      <c r="B108" s="2"/>
      <c r="C108" s="2"/>
      <c r="D108" s="2"/>
      <c r="E108" s="2"/>
      <c r="F108" s="2"/>
      <c r="G108" s="2"/>
      <c r="H108" s="2" t="s">
        <v>570</v>
      </c>
      <c r="I108" s="2"/>
      <c r="J108" s="2"/>
      <c r="K108" s="2"/>
      <c r="L108" s="2"/>
      <c r="M108" s="2"/>
      <c r="N108" s="2"/>
      <c r="O108" s="2"/>
      <c r="P108" s="2"/>
      <c r="Q108" s="2"/>
      <c r="R108" s="2"/>
      <c r="S108" s="2"/>
      <c r="T108" s="2"/>
      <c r="U108" s="2"/>
      <c r="V108" s="2"/>
      <c r="W108" s="2"/>
      <c r="X108" s="2"/>
      <c r="Y108" s="2"/>
      <c r="Z108" s="2"/>
    </row>
    <row r="109" spans="1:26" ht="12.75" customHeight="1">
      <c r="A109" s="16"/>
      <c r="B109" s="2"/>
      <c r="C109" s="2"/>
      <c r="D109" s="2"/>
      <c r="E109" s="2"/>
      <c r="F109" s="2"/>
      <c r="G109" s="2"/>
      <c r="H109" s="2" t="s">
        <v>571</v>
      </c>
      <c r="I109" s="2"/>
      <c r="J109" s="2"/>
      <c r="K109" s="2"/>
      <c r="L109" s="2"/>
      <c r="M109" s="2"/>
      <c r="N109" s="2"/>
      <c r="O109" s="2"/>
      <c r="P109" s="2"/>
      <c r="Q109" s="2"/>
      <c r="R109" s="2"/>
      <c r="S109" s="2"/>
      <c r="T109" s="2"/>
      <c r="U109" s="2"/>
      <c r="V109" s="2"/>
      <c r="W109" s="2"/>
      <c r="X109" s="2"/>
      <c r="Y109" s="2"/>
      <c r="Z109" s="2"/>
    </row>
    <row r="110" spans="1:26" ht="12.75" customHeight="1">
      <c r="A110" s="16"/>
      <c r="B110" s="2"/>
      <c r="C110" s="2"/>
      <c r="D110" s="2"/>
      <c r="E110" s="2"/>
      <c r="F110" s="2"/>
      <c r="G110" s="2"/>
      <c r="H110" s="2" t="s">
        <v>113</v>
      </c>
      <c r="I110" s="2"/>
      <c r="J110" s="2"/>
      <c r="K110" s="2"/>
      <c r="L110" s="2"/>
      <c r="M110" s="2"/>
      <c r="N110" s="2"/>
      <c r="O110" s="2"/>
      <c r="P110" s="2"/>
      <c r="Q110" s="2"/>
      <c r="R110" s="2"/>
      <c r="S110" s="2"/>
      <c r="T110" s="2"/>
      <c r="U110" s="2"/>
      <c r="V110" s="2"/>
      <c r="W110" s="2"/>
      <c r="X110" s="2"/>
      <c r="Y110" s="2"/>
      <c r="Z110" s="2"/>
    </row>
    <row r="111" spans="1:26" ht="12.75" customHeight="1">
      <c r="A111" s="16"/>
      <c r="B111" s="2"/>
      <c r="C111" s="2"/>
      <c r="D111" s="2"/>
      <c r="E111" s="2"/>
      <c r="F111" s="2"/>
      <c r="G111" s="2"/>
      <c r="H111" s="2" t="s">
        <v>572</v>
      </c>
      <c r="I111" s="2"/>
      <c r="J111" s="2"/>
      <c r="K111" s="2"/>
      <c r="L111" s="2"/>
      <c r="M111" s="2"/>
      <c r="N111" s="2"/>
      <c r="O111" s="2"/>
      <c r="P111" s="2"/>
      <c r="Q111" s="2"/>
      <c r="R111" s="2"/>
      <c r="S111" s="2"/>
      <c r="T111" s="2"/>
      <c r="U111" s="2"/>
      <c r="V111" s="2"/>
      <c r="W111" s="2"/>
      <c r="X111" s="2"/>
      <c r="Y111" s="2"/>
      <c r="Z111" s="2"/>
    </row>
    <row r="112" spans="1:26" ht="12.75" customHeight="1">
      <c r="A112" s="16"/>
      <c r="B112" s="2"/>
      <c r="C112" s="2"/>
      <c r="D112" s="2"/>
      <c r="E112" s="2"/>
      <c r="F112" s="2"/>
      <c r="G112" s="2"/>
      <c r="H112" s="2" t="s">
        <v>573</v>
      </c>
      <c r="I112" s="2"/>
      <c r="J112" s="2"/>
      <c r="K112" s="2"/>
      <c r="L112" s="2"/>
      <c r="M112" s="2"/>
      <c r="N112" s="2"/>
      <c r="O112" s="2"/>
      <c r="P112" s="2"/>
      <c r="Q112" s="2"/>
      <c r="R112" s="2"/>
      <c r="S112" s="2"/>
      <c r="T112" s="2"/>
      <c r="U112" s="2"/>
      <c r="V112" s="2"/>
      <c r="W112" s="2"/>
      <c r="X112" s="2"/>
      <c r="Y112" s="2"/>
      <c r="Z112" s="2"/>
    </row>
    <row r="113" spans="1:26" ht="12.75" customHeight="1">
      <c r="A113" s="16"/>
      <c r="B113" s="2"/>
      <c r="C113" s="2"/>
      <c r="D113" s="2"/>
      <c r="E113" s="2"/>
      <c r="F113" s="2"/>
      <c r="G113" s="2"/>
      <c r="H113" s="2" t="s">
        <v>574</v>
      </c>
      <c r="I113" s="2"/>
      <c r="J113" s="2"/>
      <c r="K113" s="2"/>
      <c r="L113" s="2"/>
      <c r="M113" s="2"/>
      <c r="N113" s="2"/>
      <c r="O113" s="2"/>
      <c r="P113" s="2"/>
      <c r="Q113" s="2"/>
      <c r="R113" s="2"/>
      <c r="S113" s="2"/>
      <c r="T113" s="2"/>
      <c r="U113" s="2"/>
      <c r="V113" s="2"/>
      <c r="W113" s="2"/>
      <c r="X113" s="2"/>
      <c r="Y113" s="2"/>
      <c r="Z113" s="2"/>
    </row>
    <row r="114" spans="1:26" ht="12.75" customHeight="1">
      <c r="A114" s="16"/>
      <c r="B114" s="2"/>
      <c r="C114" s="2"/>
      <c r="D114" s="2"/>
      <c r="E114" s="2"/>
      <c r="F114" s="2"/>
      <c r="G114" s="2"/>
      <c r="H114" s="2" t="s">
        <v>390</v>
      </c>
      <c r="I114" s="2"/>
      <c r="J114" s="2"/>
      <c r="K114" s="2"/>
      <c r="L114" s="2"/>
      <c r="M114" s="2"/>
      <c r="N114" s="2"/>
      <c r="O114" s="2"/>
      <c r="P114" s="2"/>
      <c r="Q114" s="2"/>
      <c r="R114" s="2"/>
      <c r="S114" s="2"/>
      <c r="T114" s="2"/>
      <c r="U114" s="2"/>
      <c r="V114" s="2"/>
      <c r="W114" s="2"/>
      <c r="X114" s="2"/>
      <c r="Y114" s="2"/>
      <c r="Z114" s="2"/>
    </row>
    <row r="115" spans="1:26" ht="12.75" customHeight="1">
      <c r="A115" s="16"/>
      <c r="B115" s="2"/>
      <c r="C115" s="2"/>
      <c r="D115" s="2"/>
      <c r="E115" s="2"/>
      <c r="F115" s="2"/>
      <c r="G115" s="2"/>
      <c r="H115" s="2" t="s">
        <v>575</v>
      </c>
      <c r="I115" s="2"/>
      <c r="J115" s="2"/>
      <c r="K115" s="2"/>
      <c r="L115" s="2"/>
      <c r="M115" s="2"/>
      <c r="N115" s="2"/>
      <c r="O115" s="2"/>
      <c r="P115" s="2"/>
      <c r="Q115" s="2"/>
      <c r="R115" s="2"/>
      <c r="S115" s="2"/>
      <c r="T115" s="2"/>
      <c r="U115" s="2"/>
      <c r="V115" s="2"/>
      <c r="W115" s="2"/>
      <c r="X115" s="2"/>
      <c r="Y115" s="2"/>
      <c r="Z115" s="2"/>
    </row>
    <row r="116" spans="1:26" ht="12.75" customHeight="1">
      <c r="A116" s="16"/>
      <c r="B116" s="2"/>
      <c r="C116" s="2"/>
      <c r="D116" s="2"/>
      <c r="E116" s="2"/>
      <c r="F116" s="2"/>
      <c r="G116" s="2"/>
      <c r="H116" s="2" t="s">
        <v>576</v>
      </c>
      <c r="I116" s="2"/>
      <c r="J116" s="2"/>
      <c r="K116" s="2"/>
      <c r="L116" s="2"/>
      <c r="M116" s="2"/>
      <c r="N116" s="2"/>
      <c r="O116" s="2"/>
      <c r="P116" s="2"/>
      <c r="Q116" s="2"/>
      <c r="R116" s="2"/>
      <c r="S116" s="2"/>
      <c r="T116" s="2"/>
      <c r="U116" s="2"/>
      <c r="V116" s="2"/>
      <c r="W116" s="2"/>
      <c r="X116" s="2"/>
      <c r="Y116" s="2"/>
      <c r="Z116" s="2"/>
    </row>
    <row r="117" spans="1:26" ht="12.75" customHeight="1">
      <c r="A117" s="16"/>
      <c r="B117" s="2"/>
      <c r="C117" s="2"/>
      <c r="D117" s="2"/>
      <c r="E117" s="2"/>
      <c r="F117" s="2"/>
      <c r="G117" s="2"/>
      <c r="H117" s="2" t="s">
        <v>577</v>
      </c>
      <c r="I117" s="2"/>
      <c r="J117" s="2"/>
      <c r="K117" s="2"/>
      <c r="L117" s="2"/>
      <c r="M117" s="2"/>
      <c r="N117" s="2"/>
      <c r="O117" s="2"/>
      <c r="P117" s="2"/>
      <c r="Q117" s="2"/>
      <c r="R117" s="2"/>
      <c r="S117" s="2"/>
      <c r="T117" s="2"/>
      <c r="U117" s="2"/>
      <c r="V117" s="2"/>
      <c r="W117" s="2"/>
      <c r="X117" s="2"/>
      <c r="Y117" s="2"/>
      <c r="Z117" s="2"/>
    </row>
    <row r="118" spans="1:26" ht="12.75" customHeight="1">
      <c r="A118" s="16"/>
      <c r="B118" s="2"/>
      <c r="C118" s="2"/>
      <c r="D118" s="2"/>
      <c r="E118" s="2"/>
      <c r="F118" s="2"/>
      <c r="G118" s="2"/>
      <c r="H118" s="2" t="s">
        <v>578</v>
      </c>
      <c r="I118" s="2"/>
      <c r="J118" s="2"/>
      <c r="K118" s="2"/>
      <c r="L118" s="2"/>
      <c r="M118" s="2"/>
      <c r="N118" s="2"/>
      <c r="O118" s="2"/>
      <c r="P118" s="2"/>
      <c r="Q118" s="2"/>
      <c r="R118" s="2"/>
      <c r="S118" s="2"/>
      <c r="T118" s="2"/>
      <c r="U118" s="2"/>
      <c r="V118" s="2"/>
      <c r="W118" s="2"/>
      <c r="X118" s="2"/>
      <c r="Y118" s="2"/>
      <c r="Z118" s="2"/>
    </row>
    <row r="119" spans="1:26" ht="12.75" customHeight="1">
      <c r="A119" s="16"/>
      <c r="B119" s="2"/>
      <c r="C119" s="2"/>
      <c r="D119" s="2"/>
      <c r="E119" s="2"/>
      <c r="F119" s="2"/>
      <c r="G119" s="2"/>
      <c r="H119" s="2" t="s">
        <v>393</v>
      </c>
      <c r="I119" s="2"/>
      <c r="J119" s="2"/>
      <c r="K119" s="2"/>
      <c r="L119" s="2"/>
      <c r="M119" s="2"/>
      <c r="N119" s="2"/>
      <c r="O119" s="2"/>
      <c r="P119" s="2"/>
      <c r="Q119" s="2"/>
      <c r="R119" s="2"/>
      <c r="S119" s="2"/>
      <c r="T119" s="2"/>
      <c r="U119" s="2"/>
      <c r="V119" s="2"/>
      <c r="W119" s="2"/>
      <c r="X119" s="2"/>
      <c r="Y119" s="2"/>
      <c r="Z119" s="2"/>
    </row>
    <row r="120" spans="1:26" ht="12.75" customHeight="1">
      <c r="A120" s="16"/>
      <c r="B120" s="2"/>
      <c r="C120" s="2"/>
      <c r="D120" s="2"/>
      <c r="E120" s="2"/>
      <c r="F120" s="2"/>
      <c r="G120" s="2"/>
      <c r="H120" s="2" t="s">
        <v>579</v>
      </c>
      <c r="I120" s="2"/>
      <c r="J120" s="2"/>
      <c r="K120" s="2"/>
      <c r="L120" s="2"/>
      <c r="M120" s="2"/>
      <c r="N120" s="2"/>
      <c r="O120" s="2"/>
      <c r="P120" s="2"/>
      <c r="Q120" s="2"/>
      <c r="R120" s="2"/>
      <c r="S120" s="2"/>
      <c r="T120" s="2"/>
      <c r="U120" s="2"/>
      <c r="V120" s="2"/>
      <c r="W120" s="2"/>
      <c r="X120" s="2"/>
      <c r="Y120" s="2"/>
      <c r="Z120" s="2"/>
    </row>
    <row r="121" spans="1:26" ht="12.75" customHeight="1">
      <c r="A121" s="16"/>
      <c r="B121" s="2"/>
      <c r="C121" s="2"/>
      <c r="D121" s="2"/>
      <c r="E121" s="2"/>
      <c r="F121" s="2"/>
      <c r="G121" s="2"/>
      <c r="H121" s="2" t="s">
        <v>580</v>
      </c>
      <c r="I121" s="2"/>
      <c r="J121" s="2"/>
      <c r="K121" s="2"/>
      <c r="L121" s="2"/>
      <c r="M121" s="2"/>
      <c r="N121" s="2"/>
      <c r="O121" s="2"/>
      <c r="P121" s="2"/>
      <c r="Q121" s="2"/>
      <c r="R121" s="2"/>
      <c r="S121" s="2"/>
      <c r="T121" s="2"/>
      <c r="U121" s="2"/>
      <c r="V121" s="2"/>
      <c r="W121" s="2"/>
      <c r="X121" s="2"/>
      <c r="Y121" s="2"/>
      <c r="Z121" s="2"/>
    </row>
    <row r="122" spans="1:26" ht="12.75" customHeight="1">
      <c r="A122" s="16"/>
      <c r="B122" s="2"/>
      <c r="C122" s="2"/>
      <c r="D122" s="2"/>
      <c r="E122" s="2"/>
      <c r="F122" s="2"/>
      <c r="G122" s="2"/>
      <c r="H122" s="2" t="s">
        <v>581</v>
      </c>
      <c r="I122" s="2"/>
      <c r="J122" s="2"/>
      <c r="K122" s="2"/>
      <c r="L122" s="2"/>
      <c r="M122" s="2"/>
      <c r="N122" s="2"/>
      <c r="O122" s="2"/>
      <c r="P122" s="2"/>
      <c r="Q122" s="2"/>
      <c r="R122" s="2"/>
      <c r="S122" s="2"/>
      <c r="T122" s="2"/>
      <c r="U122" s="2"/>
      <c r="V122" s="2"/>
      <c r="W122" s="2"/>
      <c r="X122" s="2"/>
      <c r="Y122" s="2"/>
      <c r="Z122" s="2"/>
    </row>
    <row r="123" spans="1:26" ht="12.75" customHeight="1">
      <c r="A123" s="16"/>
      <c r="B123" s="2"/>
      <c r="C123" s="2"/>
      <c r="D123" s="2"/>
      <c r="E123" s="2"/>
      <c r="F123" s="2"/>
      <c r="G123" s="2"/>
      <c r="H123" s="2" t="s">
        <v>582</v>
      </c>
      <c r="I123" s="2"/>
      <c r="J123" s="2"/>
      <c r="K123" s="2"/>
      <c r="L123" s="2"/>
      <c r="M123" s="2"/>
      <c r="N123" s="2"/>
      <c r="O123" s="2"/>
      <c r="P123" s="2"/>
      <c r="Q123" s="2"/>
      <c r="R123" s="2"/>
      <c r="S123" s="2"/>
      <c r="T123" s="2"/>
      <c r="U123" s="2"/>
      <c r="V123" s="2"/>
      <c r="W123" s="2"/>
      <c r="X123" s="2"/>
      <c r="Y123" s="2"/>
      <c r="Z123" s="2"/>
    </row>
    <row r="124" spans="1:26" ht="12.75" customHeight="1">
      <c r="A124" s="16"/>
      <c r="B124" s="2"/>
      <c r="C124" s="2"/>
      <c r="D124" s="2"/>
      <c r="E124" s="2"/>
      <c r="F124" s="2"/>
      <c r="G124" s="2"/>
      <c r="H124" s="2" t="s">
        <v>583</v>
      </c>
      <c r="I124" s="2"/>
      <c r="J124" s="2"/>
      <c r="K124" s="2"/>
      <c r="L124" s="2"/>
      <c r="M124" s="2"/>
      <c r="N124" s="2"/>
      <c r="O124" s="2"/>
      <c r="P124" s="2"/>
      <c r="Q124" s="2"/>
      <c r="R124" s="2"/>
      <c r="S124" s="2"/>
      <c r="T124" s="2"/>
      <c r="U124" s="2"/>
      <c r="V124" s="2"/>
      <c r="W124" s="2"/>
      <c r="X124" s="2"/>
      <c r="Y124" s="2"/>
      <c r="Z124" s="2"/>
    </row>
    <row r="125" spans="1:26" ht="12.75" customHeight="1">
      <c r="A125" s="16"/>
      <c r="B125" s="2"/>
      <c r="C125" s="2"/>
      <c r="D125" s="2"/>
      <c r="E125" s="2"/>
      <c r="F125" s="2"/>
      <c r="G125" s="2"/>
      <c r="H125" s="2" t="s">
        <v>257</v>
      </c>
      <c r="I125" s="2"/>
      <c r="J125" s="2"/>
      <c r="K125" s="2"/>
      <c r="L125" s="2"/>
      <c r="M125" s="2"/>
      <c r="N125" s="2"/>
      <c r="O125" s="2"/>
      <c r="P125" s="2"/>
      <c r="Q125" s="2"/>
      <c r="R125" s="2"/>
      <c r="S125" s="2"/>
      <c r="T125" s="2"/>
      <c r="U125" s="2"/>
      <c r="V125" s="2"/>
      <c r="W125" s="2"/>
      <c r="X125" s="2"/>
      <c r="Y125" s="2"/>
      <c r="Z125" s="2"/>
    </row>
    <row r="126" spans="1:26" ht="12.75" customHeight="1">
      <c r="A126" s="16"/>
      <c r="B126" s="2"/>
      <c r="C126" s="2"/>
      <c r="D126" s="2"/>
      <c r="E126" s="2"/>
      <c r="F126" s="2"/>
      <c r="G126" s="2"/>
      <c r="H126" s="2" t="s">
        <v>506</v>
      </c>
      <c r="I126" s="2"/>
      <c r="J126" s="2"/>
      <c r="K126" s="2"/>
      <c r="L126" s="2"/>
      <c r="M126" s="2"/>
      <c r="N126" s="2"/>
      <c r="O126" s="2"/>
      <c r="P126" s="2"/>
      <c r="Q126" s="2"/>
      <c r="R126" s="2"/>
      <c r="S126" s="2"/>
      <c r="T126" s="2"/>
      <c r="U126" s="2"/>
      <c r="V126" s="2"/>
      <c r="W126" s="2"/>
      <c r="X126" s="2"/>
      <c r="Y126" s="2"/>
      <c r="Z126" s="2"/>
    </row>
    <row r="127" spans="1:26" ht="12.75" customHeight="1">
      <c r="A127" s="16"/>
      <c r="B127" s="2"/>
      <c r="C127" s="2"/>
      <c r="D127" s="2"/>
      <c r="E127" s="2"/>
      <c r="F127" s="2"/>
      <c r="G127" s="2"/>
      <c r="H127" s="2" t="s">
        <v>584</v>
      </c>
      <c r="I127" s="2"/>
      <c r="J127" s="2"/>
      <c r="K127" s="2"/>
      <c r="L127" s="2"/>
      <c r="M127" s="2"/>
      <c r="N127" s="2"/>
      <c r="O127" s="2"/>
      <c r="P127" s="2"/>
      <c r="Q127" s="2"/>
      <c r="R127" s="2"/>
      <c r="S127" s="2"/>
      <c r="T127" s="2"/>
      <c r="U127" s="2"/>
      <c r="V127" s="2"/>
      <c r="W127" s="2"/>
      <c r="X127" s="2"/>
      <c r="Y127" s="2"/>
      <c r="Z127" s="2"/>
    </row>
    <row r="128" spans="1:26" ht="12.75" customHeight="1">
      <c r="A128" s="16"/>
      <c r="B128" s="2"/>
      <c r="C128" s="2"/>
      <c r="D128" s="2"/>
      <c r="E128" s="2"/>
      <c r="F128" s="2"/>
      <c r="G128" s="2"/>
      <c r="H128" s="2" t="s">
        <v>585</v>
      </c>
      <c r="I128" s="2"/>
      <c r="J128" s="2"/>
      <c r="K128" s="2"/>
      <c r="L128" s="2"/>
      <c r="M128" s="2"/>
      <c r="N128" s="2"/>
      <c r="O128" s="2"/>
      <c r="P128" s="2"/>
      <c r="Q128" s="2"/>
      <c r="R128" s="2"/>
      <c r="S128" s="2"/>
      <c r="T128" s="2"/>
      <c r="U128" s="2"/>
      <c r="V128" s="2"/>
      <c r="W128" s="2"/>
      <c r="X128" s="2"/>
      <c r="Y128" s="2"/>
      <c r="Z128" s="2"/>
    </row>
    <row r="129" spans="1:26" ht="12.75" customHeight="1">
      <c r="A129" s="16"/>
      <c r="B129" s="2"/>
      <c r="C129" s="2"/>
      <c r="D129" s="2"/>
      <c r="E129" s="2"/>
      <c r="F129" s="2"/>
      <c r="G129" s="2"/>
      <c r="H129" s="2" t="s">
        <v>586</v>
      </c>
      <c r="I129" s="2"/>
      <c r="J129" s="2"/>
      <c r="K129" s="2"/>
      <c r="L129" s="2"/>
      <c r="M129" s="2"/>
      <c r="N129" s="2"/>
      <c r="O129" s="2"/>
      <c r="P129" s="2"/>
      <c r="Q129" s="2"/>
      <c r="R129" s="2"/>
      <c r="S129" s="2"/>
      <c r="T129" s="2"/>
      <c r="U129" s="2"/>
      <c r="V129" s="2"/>
      <c r="W129" s="2"/>
      <c r="X129" s="2"/>
      <c r="Y129" s="2"/>
      <c r="Z129" s="2"/>
    </row>
    <row r="130" spans="1:26" ht="12.75" customHeight="1">
      <c r="A130" s="16"/>
      <c r="B130" s="2"/>
      <c r="C130" s="2"/>
      <c r="D130" s="2"/>
      <c r="E130" s="2"/>
      <c r="F130" s="2"/>
      <c r="G130" s="2"/>
      <c r="H130" s="2" t="s">
        <v>587</v>
      </c>
      <c r="I130" s="2"/>
      <c r="J130" s="2"/>
      <c r="K130" s="2"/>
      <c r="L130" s="2"/>
      <c r="M130" s="2"/>
      <c r="N130" s="2"/>
      <c r="O130" s="2"/>
      <c r="P130" s="2"/>
      <c r="Q130" s="2"/>
      <c r="R130" s="2"/>
      <c r="S130" s="2"/>
      <c r="T130" s="2"/>
      <c r="U130" s="2"/>
      <c r="V130" s="2"/>
      <c r="W130" s="2"/>
      <c r="X130" s="2"/>
      <c r="Y130" s="2"/>
      <c r="Z130" s="2"/>
    </row>
    <row r="131" spans="1:26" ht="12.75" customHeight="1">
      <c r="A131" s="1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1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1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1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1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1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1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1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1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1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1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1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1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1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1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1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1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1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1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1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1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1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1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1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1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1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1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1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1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1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1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1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1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1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1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1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1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1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1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1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1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1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1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1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1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1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1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1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1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1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1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1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1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1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1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1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1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1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1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1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1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1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1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1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1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1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1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1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1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1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1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1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1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1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1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1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1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1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1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1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1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1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1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1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1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1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1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1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1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1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1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1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1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1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1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1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1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1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1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1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1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1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1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1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1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1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1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1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1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1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1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1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1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1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1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1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1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1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1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1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1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1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1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1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1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1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1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1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1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1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1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1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1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1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1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1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1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1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1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1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1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1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1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1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1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1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1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1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1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1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1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1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1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1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1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1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1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1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1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1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1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1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1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1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1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1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1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1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1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1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1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1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1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1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1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1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1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1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1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1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1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1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1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1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1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1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1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1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1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1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1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1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1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1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1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1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1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1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1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1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1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1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1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1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1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1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1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1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1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1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1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1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1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1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1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1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1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1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1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1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1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1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1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1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1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1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1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1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1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1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1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1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1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1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1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1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1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1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1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1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1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1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1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1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1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1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1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1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1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1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1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1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1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1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1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1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1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1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1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1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1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1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1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1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1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1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1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1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1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1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1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1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1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1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1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1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1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1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1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1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1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1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1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1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1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1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1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1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1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1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1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1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1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1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1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1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1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1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1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1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1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1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1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1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1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1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1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1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1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1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1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1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1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1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1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1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1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1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1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1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1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1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1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1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1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1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1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1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1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1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1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1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1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1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1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1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1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1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1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1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1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1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1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1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1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1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1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1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1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1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1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1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1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1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1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1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1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1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1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1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1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1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1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1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1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1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1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1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1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1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1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1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1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1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1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1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1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1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1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1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1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1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1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1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1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1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1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1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1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1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1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1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1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1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1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1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1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1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1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1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1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1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1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1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1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1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1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1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1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1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1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1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1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1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1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1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1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1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1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1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1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1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1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1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1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1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1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1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1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1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1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1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1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1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1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1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1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1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1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1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1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1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1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1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1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1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1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1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1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1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1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1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1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1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1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1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1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1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1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1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1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1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1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1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1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1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1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1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1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1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1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1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1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1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1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1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1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1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1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1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1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1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1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1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1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1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1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1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1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1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1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1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1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1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1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1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1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1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1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1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1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1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1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1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1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1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1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1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1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1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1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1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1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1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1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1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1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1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1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1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1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1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1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1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1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1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1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1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1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1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1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1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1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1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1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1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1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1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1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1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1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1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1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1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1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1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1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1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1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1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1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1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1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1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1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1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1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1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1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1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1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1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1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1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1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1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1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1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1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1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1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1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1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1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1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1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1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1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1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1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1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1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1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1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1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1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1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1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1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1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1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1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1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1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1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1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1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1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1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1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1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1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1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1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1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1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1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1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1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1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1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1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1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1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1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1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1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1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1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1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1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1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1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1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1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1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1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1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1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1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1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1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1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1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1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1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1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1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1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1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1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1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1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1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1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1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1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1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1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1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1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1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1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1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1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1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1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1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1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1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1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1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1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1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1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1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1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1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1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1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1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1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1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1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1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1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1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1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1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1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1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1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1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1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1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1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1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1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1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1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1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1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1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1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1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1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1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1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1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1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1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1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1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1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1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1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1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1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1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1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1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1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1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1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1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1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1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1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1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1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1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1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1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1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1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1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1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1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1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1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1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1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1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1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1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1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1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1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1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1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1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1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1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1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1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1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1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1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1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1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1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1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1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1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1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1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1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1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1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1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1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1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1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1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1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1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1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1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1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1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1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1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1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1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1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1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1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1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1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1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1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1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1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1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1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1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1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1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1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1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1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1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1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1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1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1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1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1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1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1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1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1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1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1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1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1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1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1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1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1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1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1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1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1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1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1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1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1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1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1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1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1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1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1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1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1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1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1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1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1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1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1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1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1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1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1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1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1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1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1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1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1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1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1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1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1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1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1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1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1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1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1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1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1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1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1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1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1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1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1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1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1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1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1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1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1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1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1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1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1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00"/>
  <sheetViews>
    <sheetView showGridLines="0" workbookViewId="0"/>
  </sheetViews>
  <sheetFormatPr baseColWidth="10" defaultColWidth="14.44140625" defaultRowHeight="15" customHeight="1"/>
  <cols>
    <col min="1" max="1" width="2.6640625" customWidth="1"/>
    <col min="2" max="2" width="3.109375" customWidth="1"/>
    <col min="3" max="3" width="49" customWidth="1"/>
    <col min="4" max="4" width="13.88671875" customWidth="1"/>
    <col min="5" max="6" width="14.44140625" customWidth="1"/>
    <col min="7" max="7" width="4.109375" customWidth="1"/>
    <col min="8" max="8" width="46.88671875" customWidth="1"/>
    <col min="9" max="9" width="14.44140625" customWidth="1"/>
    <col min="10" max="10" width="17" customWidth="1"/>
    <col min="11" max="11" width="16.5546875" customWidth="1"/>
    <col min="12" max="12" width="16.6640625" customWidth="1"/>
    <col min="13" max="13" width="12.6640625" customWidth="1"/>
    <col min="14" max="26" width="9.109375" customWidth="1"/>
  </cols>
  <sheetData>
    <row r="1" spans="1:26" ht="12.75" customHeight="1">
      <c r="A1" s="2"/>
      <c r="B1" s="2"/>
      <c r="C1" s="2"/>
      <c r="D1" s="2"/>
      <c r="E1" s="2"/>
      <c r="F1" s="19"/>
      <c r="G1" s="19"/>
      <c r="H1" s="20"/>
      <c r="I1" s="20"/>
      <c r="J1" s="20"/>
      <c r="K1" s="19"/>
      <c r="L1" s="19"/>
      <c r="M1" s="19"/>
      <c r="N1" s="2"/>
      <c r="O1" s="2"/>
      <c r="P1" s="2"/>
      <c r="Q1" s="2"/>
      <c r="R1" s="2"/>
      <c r="S1" s="2"/>
      <c r="T1" s="2"/>
      <c r="U1" s="2"/>
      <c r="V1" s="2"/>
      <c r="W1" s="2"/>
      <c r="X1" s="2"/>
      <c r="Y1" s="2"/>
      <c r="Z1" s="2"/>
    </row>
    <row r="2" spans="1:26" ht="12.75" customHeight="1">
      <c r="A2" s="2"/>
      <c r="B2" s="2"/>
      <c r="C2" s="2"/>
      <c r="D2" s="2"/>
      <c r="E2" s="2"/>
      <c r="F2" s="19"/>
      <c r="G2" s="19"/>
      <c r="H2" s="20"/>
      <c r="I2" s="20"/>
      <c r="J2" s="20"/>
      <c r="K2" s="19"/>
      <c r="L2" s="19"/>
      <c r="M2" s="19"/>
      <c r="N2" s="2"/>
      <c r="O2" s="2"/>
      <c r="P2" s="2"/>
      <c r="Q2" s="2"/>
      <c r="R2" s="2"/>
      <c r="S2" s="2"/>
      <c r="T2" s="2"/>
      <c r="U2" s="2"/>
      <c r="V2" s="2"/>
      <c r="W2" s="2"/>
      <c r="X2" s="2"/>
      <c r="Y2" s="2"/>
      <c r="Z2" s="2"/>
    </row>
    <row r="3" spans="1:26" ht="12.75" customHeight="1">
      <c r="A3" s="2"/>
      <c r="B3" s="2"/>
      <c r="C3" s="2"/>
      <c r="D3" s="2"/>
      <c r="E3" s="2"/>
      <c r="F3" s="19"/>
      <c r="G3" s="19"/>
      <c r="H3" s="20"/>
      <c r="I3" s="20"/>
      <c r="J3" s="20"/>
      <c r="K3" s="19"/>
      <c r="L3" s="19"/>
      <c r="M3" s="19"/>
      <c r="N3" s="2"/>
      <c r="O3" s="2"/>
      <c r="P3" s="2"/>
      <c r="Q3" s="2"/>
      <c r="R3" s="2"/>
      <c r="S3" s="2"/>
      <c r="T3" s="2"/>
      <c r="U3" s="2"/>
      <c r="V3" s="2"/>
      <c r="W3" s="2"/>
      <c r="X3" s="2"/>
      <c r="Y3" s="2"/>
      <c r="Z3" s="2"/>
    </row>
    <row r="4" spans="1:26" ht="12.75" customHeight="1">
      <c r="A4" s="2"/>
      <c r="B4" s="2"/>
      <c r="C4" s="2"/>
      <c r="D4" s="2"/>
      <c r="E4" s="2"/>
      <c r="F4" s="19"/>
      <c r="G4" s="19"/>
      <c r="H4" s="20"/>
      <c r="I4" s="20"/>
      <c r="J4" s="20"/>
      <c r="K4" s="19"/>
      <c r="L4" s="19"/>
      <c r="M4" s="19"/>
      <c r="N4" s="2"/>
      <c r="O4" s="2"/>
      <c r="P4" s="2"/>
      <c r="Q4" s="2"/>
      <c r="R4" s="2"/>
      <c r="S4" s="2"/>
      <c r="T4" s="2"/>
      <c r="U4" s="2"/>
      <c r="V4" s="2"/>
      <c r="W4" s="2"/>
      <c r="X4" s="2"/>
      <c r="Y4" s="2"/>
      <c r="Z4" s="2"/>
    </row>
    <row r="5" spans="1:26" ht="12.75" customHeight="1">
      <c r="A5" s="2"/>
      <c r="B5" s="2"/>
      <c r="C5" s="2"/>
      <c r="D5" s="2"/>
      <c r="E5" s="2"/>
      <c r="F5" s="19"/>
      <c r="G5" s="19"/>
      <c r="H5" s="20"/>
      <c r="I5" s="20"/>
      <c r="J5" s="20"/>
      <c r="K5" s="21"/>
      <c r="L5" s="19"/>
      <c r="M5" s="19"/>
      <c r="N5" s="2"/>
      <c r="O5" s="2"/>
      <c r="P5" s="2"/>
      <c r="Q5" s="2"/>
      <c r="R5" s="2"/>
      <c r="S5" s="2"/>
      <c r="T5" s="2"/>
      <c r="U5" s="2"/>
      <c r="V5" s="2"/>
      <c r="W5" s="2"/>
      <c r="X5" s="2"/>
      <c r="Y5" s="2"/>
      <c r="Z5" s="2"/>
    </row>
    <row r="6" spans="1:26" ht="12.75" customHeight="1">
      <c r="A6" s="2"/>
      <c r="B6" s="2"/>
      <c r="C6" s="2"/>
      <c r="D6" s="2"/>
      <c r="E6" s="2"/>
      <c r="F6" s="19"/>
      <c r="G6" s="19"/>
      <c r="H6" s="20"/>
      <c r="I6" s="20"/>
      <c r="J6" s="20"/>
      <c r="K6" s="21"/>
      <c r="L6" s="19"/>
      <c r="M6" s="19"/>
      <c r="N6" s="2"/>
      <c r="O6" s="2"/>
      <c r="P6" s="2"/>
      <c r="Q6" s="2"/>
      <c r="R6" s="2"/>
      <c r="S6" s="2"/>
      <c r="T6" s="2"/>
      <c r="U6" s="2"/>
      <c r="V6" s="2"/>
      <c r="W6" s="2"/>
      <c r="X6" s="2"/>
      <c r="Y6" s="2"/>
      <c r="Z6" s="2"/>
    </row>
    <row r="7" spans="1:26" ht="12.75" customHeight="1">
      <c r="A7" s="2"/>
      <c r="B7" s="2"/>
      <c r="C7" s="2"/>
      <c r="D7" s="2"/>
      <c r="E7" s="2"/>
      <c r="F7" s="19"/>
      <c r="G7" s="19"/>
      <c r="H7" s="20"/>
      <c r="I7" s="20"/>
      <c r="J7" s="20"/>
      <c r="K7" s="21"/>
      <c r="L7" s="19"/>
      <c r="M7" s="19"/>
      <c r="N7" s="2"/>
      <c r="O7" s="2"/>
      <c r="P7" s="2"/>
      <c r="Q7" s="2"/>
      <c r="R7" s="2"/>
      <c r="S7" s="2"/>
      <c r="T7" s="2"/>
      <c r="U7" s="2"/>
      <c r="V7" s="2"/>
      <c r="W7" s="2"/>
      <c r="X7" s="2"/>
      <c r="Y7" s="2"/>
      <c r="Z7" s="2"/>
    </row>
    <row r="8" spans="1:26" ht="12.75" customHeight="1">
      <c r="A8" s="2"/>
      <c r="B8" s="2"/>
      <c r="C8" s="2"/>
      <c r="D8" s="2"/>
      <c r="E8" s="2"/>
      <c r="F8" s="19"/>
      <c r="G8" s="19"/>
      <c r="H8" s="20"/>
      <c r="I8" s="20"/>
      <c r="J8" s="20"/>
      <c r="K8" s="21"/>
      <c r="L8" s="19"/>
      <c r="M8" s="19"/>
      <c r="N8" s="2"/>
      <c r="O8" s="2"/>
      <c r="P8" s="2"/>
      <c r="Q8" s="2"/>
      <c r="R8" s="2"/>
      <c r="S8" s="2"/>
      <c r="T8" s="2"/>
      <c r="U8" s="2"/>
      <c r="V8" s="2"/>
      <c r="W8" s="2"/>
      <c r="X8" s="2"/>
      <c r="Y8" s="2"/>
      <c r="Z8" s="2"/>
    </row>
    <row r="9" spans="1:26" ht="12.75" customHeight="1">
      <c r="A9" s="2"/>
      <c r="B9" s="2"/>
      <c r="C9" s="2"/>
      <c r="D9" s="2"/>
      <c r="E9" s="2"/>
      <c r="F9" s="19"/>
      <c r="G9" s="19"/>
      <c r="H9" s="20"/>
      <c r="I9" s="20"/>
      <c r="J9" s="20"/>
      <c r="K9" s="19"/>
      <c r="L9" s="19"/>
      <c r="M9" s="19"/>
      <c r="N9" s="2"/>
      <c r="O9" s="2"/>
      <c r="P9" s="2"/>
      <c r="Q9" s="2"/>
      <c r="R9" s="2"/>
      <c r="S9" s="2"/>
      <c r="T9" s="2"/>
      <c r="U9" s="2"/>
      <c r="V9" s="2"/>
      <c r="W9" s="2"/>
      <c r="X9" s="2"/>
      <c r="Y9" s="2"/>
      <c r="Z9" s="2"/>
    </row>
    <row r="10" spans="1:26" ht="12.75" customHeight="1">
      <c r="A10" s="2"/>
      <c r="B10" s="2"/>
      <c r="C10" s="2"/>
      <c r="D10" s="2"/>
      <c r="E10" s="2"/>
      <c r="F10" s="19"/>
      <c r="G10" s="19"/>
      <c r="H10" s="20"/>
      <c r="I10" s="20"/>
      <c r="J10" s="20"/>
      <c r="K10" s="19"/>
      <c r="L10" s="19"/>
      <c r="M10" s="19"/>
      <c r="N10" s="2"/>
      <c r="O10" s="2"/>
      <c r="P10" s="2"/>
      <c r="Q10" s="2"/>
      <c r="R10" s="2"/>
      <c r="S10" s="2"/>
      <c r="T10" s="2"/>
      <c r="U10" s="2"/>
      <c r="V10" s="2"/>
      <c r="W10" s="2"/>
      <c r="X10" s="2"/>
      <c r="Y10" s="2"/>
      <c r="Z10" s="2"/>
    </row>
    <row r="11" spans="1:26" ht="12.75" customHeight="1">
      <c r="A11" s="2"/>
      <c r="B11" s="2"/>
      <c r="C11" s="202" t="str">
        <f>+Portada!B12</f>
        <v>Edasi Drive SA de CV</v>
      </c>
      <c r="D11" s="199"/>
      <c r="E11" s="199"/>
      <c r="F11" s="199"/>
      <c r="G11" s="199"/>
      <c r="H11" s="199"/>
      <c r="I11" s="199"/>
      <c r="J11" s="199"/>
      <c r="K11" s="199"/>
      <c r="L11" s="19"/>
      <c r="M11" s="19"/>
      <c r="N11" s="2"/>
      <c r="O11" s="2"/>
      <c r="P11" s="2"/>
      <c r="Q11" s="2"/>
      <c r="R11" s="2"/>
      <c r="S11" s="2"/>
      <c r="T11" s="2"/>
      <c r="U11" s="2"/>
      <c r="V11" s="2"/>
      <c r="W11" s="2"/>
      <c r="X11" s="2"/>
      <c r="Y11" s="2"/>
      <c r="Z11" s="2"/>
    </row>
    <row r="12" spans="1:26" ht="12.75" customHeight="1">
      <c r="A12" s="2"/>
      <c r="B12" s="2"/>
      <c r="C12" s="203" t="s">
        <v>588</v>
      </c>
      <c r="D12" s="199"/>
      <c r="E12" s="199"/>
      <c r="F12" s="199"/>
      <c r="G12" s="199"/>
      <c r="H12" s="199"/>
      <c r="I12" s="199"/>
      <c r="J12" s="199"/>
      <c r="K12" s="199"/>
      <c r="L12" s="19"/>
      <c r="M12" s="19"/>
      <c r="N12" s="2"/>
      <c r="O12" s="2"/>
      <c r="P12" s="2"/>
      <c r="Q12" s="2"/>
      <c r="R12" s="2"/>
      <c r="S12" s="2"/>
      <c r="T12" s="2"/>
      <c r="U12" s="2"/>
      <c r="V12" s="2"/>
      <c r="W12" s="2"/>
      <c r="X12" s="2"/>
      <c r="Y12" s="2"/>
      <c r="Z12" s="2"/>
    </row>
    <row r="13" spans="1:26" ht="12.75" customHeight="1">
      <c r="A13" s="2"/>
      <c r="B13" s="2"/>
      <c r="C13" s="2"/>
      <c r="D13" s="2"/>
      <c r="E13" s="2"/>
      <c r="F13" s="19"/>
      <c r="G13" s="19"/>
      <c r="H13" s="20"/>
      <c r="I13" s="20"/>
      <c r="J13" s="20"/>
      <c r="K13" s="19"/>
      <c r="L13" s="7"/>
      <c r="M13" s="7"/>
      <c r="N13" s="2"/>
      <c r="O13" s="2"/>
      <c r="P13" s="2"/>
      <c r="Q13" s="2"/>
      <c r="R13" s="2"/>
      <c r="S13" s="2"/>
      <c r="T13" s="2"/>
      <c r="U13" s="2"/>
      <c r="V13" s="2"/>
      <c r="W13" s="2"/>
      <c r="X13" s="2"/>
      <c r="Y13" s="2"/>
      <c r="Z13" s="2"/>
    </row>
    <row r="14" spans="1:26" ht="12.75" customHeight="1">
      <c r="A14" s="2"/>
      <c r="B14" s="2"/>
      <c r="C14" s="2"/>
      <c r="D14" s="2"/>
      <c r="E14" s="2"/>
      <c r="F14" s="19"/>
      <c r="G14" s="19"/>
      <c r="H14" s="20"/>
      <c r="I14" s="20"/>
      <c r="J14" s="20"/>
      <c r="K14" s="19"/>
      <c r="L14" s="19"/>
      <c r="M14" s="19"/>
      <c r="N14" s="2"/>
      <c r="O14" s="2"/>
      <c r="P14" s="2"/>
      <c r="Q14" s="2"/>
      <c r="R14" s="2"/>
      <c r="S14" s="2"/>
      <c r="T14" s="2"/>
      <c r="U14" s="2"/>
      <c r="V14" s="2"/>
      <c r="W14" s="2"/>
      <c r="X14" s="2"/>
      <c r="Y14" s="2"/>
      <c r="Z14" s="2"/>
    </row>
    <row r="15" spans="1:26" ht="12.75" customHeight="1">
      <c r="A15" s="2"/>
      <c r="B15" s="2"/>
      <c r="C15" s="2"/>
      <c r="D15" s="7" t="s">
        <v>68</v>
      </c>
      <c r="E15" s="7" t="s">
        <v>29</v>
      </c>
      <c r="F15" s="22" t="s">
        <v>589</v>
      </c>
      <c r="G15" s="19"/>
      <c r="H15" s="20"/>
      <c r="I15" s="7" t="s">
        <v>68</v>
      </c>
      <c r="J15" s="7" t="s">
        <v>29</v>
      </c>
      <c r="K15" s="22" t="s">
        <v>589</v>
      </c>
      <c r="L15" s="19"/>
      <c r="M15" s="19"/>
      <c r="N15" s="2"/>
      <c r="O15" s="2"/>
      <c r="P15" s="2"/>
      <c r="Q15" s="2"/>
      <c r="R15" s="2"/>
      <c r="S15" s="2"/>
      <c r="T15" s="2"/>
      <c r="U15" s="2"/>
      <c r="V15" s="2"/>
      <c r="W15" s="2"/>
      <c r="X15" s="2"/>
      <c r="Y15" s="2"/>
      <c r="Z15" s="2"/>
    </row>
    <row r="16" spans="1:26" ht="12.75" customHeight="1">
      <c r="A16" s="2"/>
      <c r="B16" s="2"/>
      <c r="C16" s="2"/>
      <c r="D16" s="2"/>
      <c r="E16" s="2"/>
      <c r="F16" s="23"/>
      <c r="G16" s="19"/>
      <c r="H16" s="20"/>
      <c r="I16" s="2"/>
      <c r="J16" s="2"/>
      <c r="K16" s="23"/>
      <c r="L16" s="19"/>
      <c r="M16" s="19"/>
      <c r="N16" s="2"/>
      <c r="O16" s="2"/>
      <c r="P16" s="2"/>
      <c r="Q16" s="2"/>
      <c r="R16" s="2"/>
      <c r="S16" s="2"/>
      <c r="T16" s="2"/>
      <c r="U16" s="2"/>
      <c r="V16" s="2"/>
      <c r="W16" s="2"/>
      <c r="X16" s="2"/>
      <c r="Y16" s="2"/>
      <c r="Z16" s="2"/>
    </row>
    <row r="17" spans="1:26" ht="12.75" customHeight="1">
      <c r="A17" s="2"/>
      <c r="B17" s="2"/>
      <c r="C17" s="17" t="s">
        <v>590</v>
      </c>
      <c r="D17" s="17"/>
      <c r="E17" s="17"/>
      <c r="F17" s="24"/>
      <c r="G17" s="19"/>
      <c r="H17" s="25" t="s">
        <v>591</v>
      </c>
      <c r="I17" s="25"/>
      <c r="J17" s="25"/>
      <c r="K17" s="24"/>
      <c r="L17" s="26"/>
      <c r="M17" s="26"/>
      <c r="N17" s="2"/>
      <c r="O17" s="2"/>
      <c r="P17" s="2"/>
      <c r="Q17" s="2"/>
      <c r="R17" s="2"/>
      <c r="S17" s="2"/>
      <c r="T17" s="2"/>
      <c r="U17" s="2"/>
      <c r="V17" s="2"/>
      <c r="W17" s="2"/>
      <c r="X17" s="2"/>
      <c r="Y17" s="2"/>
      <c r="Z17" s="2"/>
    </row>
    <row r="18" spans="1:26" ht="12.75" customHeight="1">
      <c r="A18" s="2"/>
      <c r="B18" s="2"/>
      <c r="C18" s="17"/>
      <c r="D18" s="17"/>
      <c r="E18" s="17"/>
      <c r="F18" s="24"/>
      <c r="G18" s="19"/>
      <c r="H18" s="25"/>
      <c r="I18" s="25"/>
      <c r="J18" s="25"/>
      <c r="K18" s="24"/>
      <c r="L18" s="26"/>
      <c r="M18" s="26"/>
      <c r="N18" s="2"/>
      <c r="O18" s="2"/>
      <c r="P18" s="2"/>
      <c r="Q18" s="2"/>
      <c r="R18" s="2"/>
      <c r="S18" s="2"/>
      <c r="T18" s="2"/>
      <c r="U18" s="2"/>
      <c r="V18" s="2"/>
      <c r="W18" s="2"/>
      <c r="X18" s="2"/>
      <c r="Y18" s="2"/>
      <c r="Z18" s="2"/>
    </row>
    <row r="19" spans="1:26" ht="12.75" customHeight="1">
      <c r="A19" s="2"/>
      <c r="B19" s="2"/>
      <c r="C19" s="17" t="s">
        <v>592</v>
      </c>
      <c r="D19" s="17"/>
      <c r="E19" s="17"/>
      <c r="F19" s="23"/>
      <c r="G19" s="19"/>
      <c r="H19" s="17" t="s">
        <v>593</v>
      </c>
      <c r="I19" s="17"/>
      <c r="J19" s="17"/>
      <c r="K19" s="23"/>
      <c r="L19" s="19"/>
      <c r="M19" s="19"/>
      <c r="N19" s="2"/>
      <c r="O19" s="2"/>
      <c r="P19" s="2"/>
      <c r="Q19" s="2"/>
      <c r="R19" s="2"/>
      <c r="S19" s="2"/>
      <c r="T19" s="2"/>
      <c r="U19" s="2"/>
      <c r="V19" s="2"/>
      <c r="W19" s="2"/>
      <c r="X19" s="2"/>
      <c r="Y19" s="2"/>
      <c r="Z19" s="2"/>
    </row>
    <row r="20" spans="1:26" ht="12.75" customHeight="1">
      <c r="A20" s="2"/>
      <c r="B20" s="2"/>
      <c r="C20" s="27" t="s">
        <v>27</v>
      </c>
      <c r="D20" s="27">
        <f>SUMIFS(BZ!$K:$K,BZ!$B:$B,C20,BZ!$D:$D,"PR")</f>
        <v>0</v>
      </c>
      <c r="E20" s="27">
        <f>SUMIFS(BZ!$K:$K,BZ!$B:$B,C20,BZ!$D:$D,"PNR")</f>
        <v>2516766.4599999995</v>
      </c>
      <c r="F20" s="23">
        <f t="shared" ref="F20:F31" si="0">D20+E20</f>
        <v>2516766.4599999995</v>
      </c>
      <c r="G20" s="19"/>
      <c r="H20" s="28" t="s">
        <v>468</v>
      </c>
      <c r="I20" s="27">
        <f>SUMIFS(BZ!$K:$K,BZ!$B:$B,H20,BZ!$D:$D,"PR")</f>
        <v>0</v>
      </c>
      <c r="J20" s="27">
        <f>SUMIFS(BZ!$K:$K,BZ!$B:$B,H20,BZ!$D:$D,"PNR")</f>
        <v>0</v>
      </c>
      <c r="K20" s="23">
        <f t="shared" ref="K20:K29" si="1">I20+J20</f>
        <v>0</v>
      </c>
      <c r="L20" s="19"/>
      <c r="M20" s="19"/>
      <c r="N20" s="2"/>
      <c r="O20" s="2"/>
      <c r="P20" s="2"/>
      <c r="Q20" s="2"/>
      <c r="R20" s="2"/>
      <c r="S20" s="2"/>
      <c r="T20" s="2"/>
      <c r="U20" s="2"/>
      <c r="V20" s="2"/>
      <c r="W20" s="2"/>
      <c r="X20" s="2"/>
      <c r="Y20" s="2"/>
      <c r="Z20" s="2"/>
    </row>
    <row r="21" spans="1:26" ht="12.75" customHeight="1">
      <c r="A21" s="2"/>
      <c r="B21" s="2"/>
      <c r="C21" s="27" t="s">
        <v>423</v>
      </c>
      <c r="D21" s="27">
        <f>SUMIFS(BZ!$K:$K,BZ!$B:$B,C21,BZ!$D:$D,"PR")</f>
        <v>0</v>
      </c>
      <c r="E21" s="27">
        <f>SUMIFS(BZ!$K:$K,BZ!$B:$B,C21,BZ!$D:$D,"PNR")</f>
        <v>0</v>
      </c>
      <c r="F21" s="23">
        <f t="shared" si="0"/>
        <v>0</v>
      </c>
      <c r="G21" s="19"/>
      <c r="H21" s="28" t="s">
        <v>134</v>
      </c>
      <c r="I21" s="27">
        <f>SUMIFS(BZ!$K:$K,BZ!$B:$B,H21,BZ!$D:$D,"PR")</f>
        <v>0</v>
      </c>
      <c r="J21" s="27">
        <f>SUMIFS(BZ!$K:$K,BZ!$B:$B,H21,BZ!$D:$D,"PNR")</f>
        <v>2973607.95</v>
      </c>
      <c r="K21" s="23">
        <f t="shared" si="1"/>
        <v>2973607.95</v>
      </c>
      <c r="L21" s="19"/>
      <c r="M21" s="19"/>
      <c r="N21" s="2"/>
      <c r="O21" s="2"/>
      <c r="P21" s="2"/>
      <c r="Q21" s="2"/>
      <c r="R21" s="2"/>
      <c r="S21" s="2"/>
      <c r="T21" s="2"/>
      <c r="U21" s="2"/>
      <c r="V21" s="2"/>
      <c r="W21" s="2"/>
      <c r="X21" s="2"/>
      <c r="Y21" s="2"/>
      <c r="Z21" s="2"/>
    </row>
    <row r="22" spans="1:26" ht="12.75" customHeight="1">
      <c r="A22" s="2"/>
      <c r="B22" s="2"/>
      <c r="C22" s="27" t="s">
        <v>65</v>
      </c>
      <c r="D22" s="27">
        <f>SUMIFS(BZ!$K:$K,BZ!$B:$B,C22,BZ!$D:$D,"PR")</f>
        <v>125057.81</v>
      </c>
      <c r="E22" s="27">
        <f>SUMIFS(BZ!$K:$K,BZ!$B:$B,C22,BZ!$D:$D,"PNR")</f>
        <v>29316957.940000001</v>
      </c>
      <c r="F22" s="23">
        <f t="shared" si="0"/>
        <v>29442015.75</v>
      </c>
      <c r="G22" s="19"/>
      <c r="H22" s="28" t="s">
        <v>137</v>
      </c>
      <c r="I22" s="27">
        <f>SUMIFS(BZ!$K:$K,BZ!$B:$B,H22,BZ!$D:$D,"PR")</f>
        <v>23290294.710000001</v>
      </c>
      <c r="J22" s="27">
        <f>SUMIFS(BZ!$K:$K,BZ!$B:$B,H22,BZ!$D:$D,"PNR")</f>
        <v>13125664.629999999</v>
      </c>
      <c r="K22" s="23">
        <f t="shared" si="1"/>
        <v>36415959.340000004</v>
      </c>
      <c r="L22" s="19"/>
      <c r="M22" s="19"/>
      <c r="N22" s="2"/>
      <c r="O22" s="2"/>
      <c r="P22" s="2"/>
      <c r="Q22" s="2"/>
      <c r="R22" s="2"/>
      <c r="S22" s="2"/>
      <c r="T22" s="2"/>
      <c r="U22" s="2"/>
      <c r="V22" s="2"/>
      <c r="W22" s="2"/>
      <c r="X22" s="2"/>
      <c r="Y22" s="2"/>
      <c r="Z22" s="2"/>
    </row>
    <row r="23" spans="1:26" ht="12.75" customHeight="1">
      <c r="A23" s="2"/>
      <c r="B23" s="2"/>
      <c r="C23" s="27" t="s">
        <v>71</v>
      </c>
      <c r="D23" s="27">
        <f>SUMIFS(BZ!$K:$K,BZ!$B:$B,C23,BZ!$D:$D,"PR")</f>
        <v>0</v>
      </c>
      <c r="E23" s="27">
        <f>SUMIFS(BZ!$K:$K,BZ!$B:$B,C23,BZ!$D:$D,"PNR")</f>
        <v>394074.62</v>
      </c>
      <c r="F23" s="23">
        <f t="shared" si="0"/>
        <v>394074.62</v>
      </c>
      <c r="G23" s="19"/>
      <c r="H23" s="28" t="s">
        <v>471</v>
      </c>
      <c r="I23" s="27">
        <f>SUMIFS(BZ!$K:$K,BZ!$B:$B,H23,BZ!$D:$D,"PR")</f>
        <v>0</v>
      </c>
      <c r="J23" s="27">
        <f>SUMIFS(BZ!$K:$K,BZ!$B:$B,H23,BZ!$D:$D,"PNR")</f>
        <v>0</v>
      </c>
      <c r="K23" s="23">
        <f t="shared" si="1"/>
        <v>0</v>
      </c>
      <c r="L23" s="19"/>
      <c r="M23" s="19"/>
      <c r="N23" s="2"/>
      <c r="O23" s="2"/>
      <c r="P23" s="2"/>
      <c r="Q23" s="2"/>
      <c r="R23" s="2"/>
      <c r="S23" s="2"/>
      <c r="T23" s="2"/>
      <c r="U23" s="2"/>
      <c r="V23" s="2"/>
      <c r="W23" s="2"/>
      <c r="X23" s="2"/>
      <c r="Y23" s="2"/>
      <c r="Z23" s="2"/>
    </row>
    <row r="24" spans="1:26" ht="12.75" customHeight="1">
      <c r="A24" s="2"/>
      <c r="B24" s="2"/>
      <c r="C24" s="27" t="s">
        <v>74</v>
      </c>
      <c r="D24" s="27">
        <f>SUMIFS(BZ!$K:$K,BZ!$B:$B,C24,BZ!$D:$D,"PR")</f>
        <v>0</v>
      </c>
      <c r="E24" s="27">
        <f>SUMIFS(BZ!$K:$K,BZ!$B:$B,C24,BZ!$D:$D,"PNR")</f>
        <v>65679</v>
      </c>
      <c r="F24" s="23">
        <f t="shared" si="0"/>
        <v>65679</v>
      </c>
      <c r="G24" s="19"/>
      <c r="H24" s="20" t="s">
        <v>152</v>
      </c>
      <c r="I24" s="27">
        <f>SUMIFS(BZ!$K:$K,BZ!$B:$B,H24,BZ!$D:$D,"PR")</f>
        <v>3379569.64</v>
      </c>
      <c r="J24" s="27">
        <f>SUMIFS(BZ!$K:$K,BZ!$B:$B,H24,BZ!$D:$D,"PNR")</f>
        <v>1416281.42</v>
      </c>
      <c r="K24" s="23">
        <f t="shared" si="1"/>
        <v>4795851.0600000005</v>
      </c>
      <c r="L24" s="19"/>
      <c r="M24" s="19"/>
      <c r="N24" s="2"/>
      <c r="O24" s="2"/>
      <c r="P24" s="2"/>
      <c r="Q24" s="2"/>
      <c r="R24" s="2"/>
      <c r="S24" s="2"/>
      <c r="T24" s="2"/>
      <c r="U24" s="2"/>
      <c r="V24" s="2"/>
      <c r="W24" s="2"/>
      <c r="X24" s="2"/>
      <c r="Y24" s="2"/>
      <c r="Z24" s="2"/>
    </row>
    <row r="25" spans="1:26" ht="12.75" customHeight="1">
      <c r="A25" s="2"/>
      <c r="B25" s="2"/>
      <c r="C25" s="27" t="s">
        <v>433</v>
      </c>
      <c r="D25" s="27">
        <f>SUMIFS(BZ!$K:$K,BZ!$B:$B,C25,BZ!$D:$D,"PR")</f>
        <v>0</v>
      </c>
      <c r="E25" s="27">
        <f>SUMIFS(BZ!$K:$K,BZ!$B:$B,C25,BZ!$D:$D,"PNR")</f>
        <v>0</v>
      </c>
      <c r="F25" s="23">
        <f t="shared" si="0"/>
        <v>0</v>
      </c>
      <c r="G25" s="19"/>
      <c r="H25" s="20" t="s">
        <v>474</v>
      </c>
      <c r="I25" s="27">
        <f>SUMIFS(BZ!$K:$K,BZ!$B:$B,H25,BZ!$D:$D,"PR")</f>
        <v>0</v>
      </c>
      <c r="J25" s="27">
        <f>SUMIFS(BZ!$K:$K,BZ!$B:$B,H25,BZ!$D:$D,"PNR")</f>
        <v>0</v>
      </c>
      <c r="K25" s="23">
        <f t="shared" si="1"/>
        <v>0</v>
      </c>
      <c r="L25" s="19"/>
      <c r="M25" s="19"/>
      <c r="N25" s="2"/>
      <c r="O25" s="2"/>
      <c r="P25" s="2"/>
      <c r="Q25" s="2"/>
      <c r="R25" s="2"/>
      <c r="S25" s="2"/>
      <c r="T25" s="2"/>
      <c r="U25" s="2"/>
      <c r="V25" s="2"/>
      <c r="W25" s="2"/>
      <c r="X25" s="2"/>
      <c r="Y25" s="2"/>
      <c r="Z25" s="2"/>
    </row>
    <row r="26" spans="1:26" ht="12.75" customHeight="1">
      <c r="A26" s="2"/>
      <c r="B26" s="2"/>
      <c r="C26" s="27" t="s">
        <v>82</v>
      </c>
      <c r="D26" s="27">
        <f>SUMIFS(BZ!$K:$K,BZ!$B:$B,C26,BZ!$D:$D,"PR")</f>
        <v>0</v>
      </c>
      <c r="E26" s="27">
        <f>SUMIFS(BZ!$K:$K,BZ!$B:$B,C26,BZ!$D:$D,"PNR")</f>
        <v>769613.1</v>
      </c>
      <c r="F26" s="23">
        <f t="shared" si="0"/>
        <v>769613.1</v>
      </c>
      <c r="G26" s="19"/>
      <c r="H26" s="20" t="s">
        <v>167</v>
      </c>
      <c r="I26" s="27">
        <f>SUMIFS(BZ!$K:$K,BZ!$B:$B,H26,BZ!$D:$D,"PR")</f>
        <v>0</v>
      </c>
      <c r="J26" s="27">
        <f>SUMIFS(BZ!$K:$K,BZ!$B:$B,H26,BZ!$D:$D,"PNR")</f>
        <v>7520.4</v>
      </c>
      <c r="K26" s="23">
        <f t="shared" si="1"/>
        <v>7520.4</v>
      </c>
      <c r="L26" s="19"/>
      <c r="M26" s="19"/>
      <c r="N26" s="2"/>
      <c r="O26" s="2"/>
      <c r="P26" s="2"/>
      <c r="Q26" s="2"/>
      <c r="R26" s="2"/>
      <c r="S26" s="2"/>
      <c r="T26" s="2"/>
      <c r="U26" s="2"/>
      <c r="V26" s="2"/>
      <c r="W26" s="2"/>
      <c r="X26" s="2"/>
      <c r="Y26" s="2"/>
      <c r="Z26" s="2"/>
    </row>
    <row r="27" spans="1:26" ht="12.75" customHeight="1">
      <c r="A27" s="2"/>
      <c r="B27" s="2"/>
      <c r="C27" s="2" t="s">
        <v>89</v>
      </c>
      <c r="D27" s="27">
        <f>SUMIFS(BZ!$K:$K,BZ!$B:$B,C27,BZ!$D:$D,"PR")</f>
        <v>0</v>
      </c>
      <c r="E27" s="27">
        <f>SUMIFS(BZ!$K:$K,BZ!$B:$B,C27,BZ!$D:$D,"PNR")</f>
        <v>44362</v>
      </c>
      <c r="F27" s="23">
        <f t="shared" si="0"/>
        <v>44362</v>
      </c>
      <c r="G27" s="19"/>
      <c r="H27" s="20" t="s">
        <v>176</v>
      </c>
      <c r="I27" s="27">
        <f>SUMIFS(BZ!$K:$K,BZ!$B:$B,H27,BZ!$D:$D,"PR")</f>
        <v>0</v>
      </c>
      <c r="J27" s="27">
        <f>SUMIFS(BZ!$K:$K,BZ!$B:$B,H27,BZ!$D:$D,"PNR")-0.01</f>
        <v>1287055.26</v>
      </c>
      <c r="K27" s="23">
        <f t="shared" si="1"/>
        <v>1287055.26</v>
      </c>
      <c r="L27" s="19"/>
      <c r="M27" s="19"/>
      <c r="N27" s="2"/>
      <c r="O27" s="2"/>
      <c r="P27" s="2"/>
      <c r="Q27" s="2"/>
      <c r="R27" s="2"/>
      <c r="S27" s="2"/>
      <c r="T27" s="2"/>
      <c r="U27" s="2"/>
      <c r="V27" s="2"/>
      <c r="W27" s="2"/>
      <c r="X27" s="2"/>
      <c r="Y27" s="2"/>
      <c r="Z27" s="2"/>
    </row>
    <row r="28" spans="1:26" ht="12.75" customHeight="1">
      <c r="A28" s="2"/>
      <c r="B28" s="2"/>
      <c r="C28" s="27" t="s">
        <v>91</v>
      </c>
      <c r="D28" s="27">
        <f>SUMIFS(BZ!$K:$K,BZ!$B:$B,C28,BZ!$D:$D,"PR")</f>
        <v>0</v>
      </c>
      <c r="E28" s="27">
        <f>SUMIFS(BZ!$K:$K,BZ!$B:$B,C28,BZ!$D:$D,"PNR")</f>
        <v>25970943.550000001</v>
      </c>
      <c r="F28" s="23">
        <f t="shared" si="0"/>
        <v>25970943.550000001</v>
      </c>
      <c r="G28" s="19"/>
      <c r="H28" s="20" t="s">
        <v>171</v>
      </c>
      <c r="I28" s="27">
        <f>SUMIFS(BZ!$K:$K,BZ!$B:$B,H28,BZ!$D:$D,"PR")</f>
        <v>1385.98</v>
      </c>
      <c r="J28" s="27">
        <f>SUMIFS(BZ!$K:$K,BZ!$B:$B,H28,BZ!$D:$D,"PNR")</f>
        <v>5432104.1799999997</v>
      </c>
      <c r="K28" s="23">
        <f t="shared" si="1"/>
        <v>5433490.1600000001</v>
      </c>
      <c r="L28" s="19"/>
      <c r="M28" s="19"/>
      <c r="N28" s="2"/>
      <c r="O28" s="2"/>
      <c r="P28" s="2"/>
      <c r="Q28" s="2"/>
      <c r="R28" s="2"/>
      <c r="S28" s="2"/>
      <c r="T28" s="2"/>
      <c r="U28" s="2"/>
      <c r="V28" s="2"/>
      <c r="W28" s="2"/>
      <c r="X28" s="2"/>
      <c r="Y28" s="2"/>
      <c r="Z28" s="2"/>
    </row>
    <row r="29" spans="1:26" ht="12.75" customHeight="1">
      <c r="A29" s="2"/>
      <c r="B29" s="2"/>
      <c r="C29" s="2" t="s">
        <v>79</v>
      </c>
      <c r="D29" s="27">
        <f>SUMIFS(BZ!$K:$K,BZ!$B:$B,C29,BZ!$D:$D,"PR")</f>
        <v>332654.5</v>
      </c>
      <c r="E29" s="27">
        <f>SUMIFS(BZ!$K:$K,BZ!$B:$B,C29,BZ!$D:$D,"PNR")</f>
        <v>0</v>
      </c>
      <c r="F29" s="23">
        <f t="shared" si="0"/>
        <v>332654.5</v>
      </c>
      <c r="G29" s="19"/>
      <c r="H29" s="20" t="s">
        <v>217</v>
      </c>
      <c r="I29" s="27">
        <f>SUMIFS(BZ!$K:$K,BZ!$B:$B,H29,BZ!$D:$D,"PR")</f>
        <v>0</v>
      </c>
      <c r="J29" s="27">
        <f>SUMIFS(BZ!$K:$K,BZ!$B:$B,H29,BZ!$D:$D,"PNR")</f>
        <v>3450904.85</v>
      </c>
      <c r="K29" s="23">
        <f t="shared" si="1"/>
        <v>3450904.85</v>
      </c>
      <c r="L29" s="19"/>
      <c r="M29" s="19"/>
      <c r="N29" s="2"/>
      <c r="O29" s="2"/>
      <c r="P29" s="2"/>
      <c r="Q29" s="2"/>
      <c r="R29" s="2"/>
      <c r="S29" s="2"/>
      <c r="T29" s="2"/>
      <c r="U29" s="2"/>
      <c r="V29" s="2"/>
      <c r="W29" s="2"/>
      <c r="X29" s="2"/>
      <c r="Y29" s="2"/>
      <c r="Z29" s="2"/>
    </row>
    <row r="30" spans="1:26" ht="12.75" customHeight="1">
      <c r="A30" s="2"/>
      <c r="B30" s="2"/>
      <c r="C30" s="2" t="s">
        <v>107</v>
      </c>
      <c r="D30" s="27">
        <f>SUMIFS(BZ!$K:$K,BZ!$B:$B,C30,BZ!$D:$D,"PR")</f>
        <v>0</v>
      </c>
      <c r="E30" s="27">
        <f>SUMIFS(BZ!$K:$K,BZ!$B:$B,C30,BZ!$D:$D,"PNR")</f>
        <v>126617.26</v>
      </c>
      <c r="F30" s="23">
        <f t="shared" si="0"/>
        <v>126617.26</v>
      </c>
      <c r="G30" s="19"/>
      <c r="H30" s="20"/>
      <c r="I30" s="20"/>
      <c r="J30" s="20"/>
      <c r="K30" s="19"/>
      <c r="L30" s="19"/>
      <c r="M30" s="19"/>
      <c r="N30" s="2"/>
      <c r="O30" s="2"/>
      <c r="P30" s="2"/>
      <c r="Q30" s="2"/>
      <c r="R30" s="2"/>
      <c r="S30" s="2"/>
      <c r="T30" s="2"/>
      <c r="U30" s="2"/>
      <c r="V30" s="2"/>
      <c r="W30" s="2"/>
      <c r="X30" s="2"/>
      <c r="Y30" s="2"/>
      <c r="Z30" s="2"/>
    </row>
    <row r="31" spans="1:26" ht="12.75" customHeight="1">
      <c r="A31" s="2"/>
      <c r="B31" s="2"/>
      <c r="C31" s="2" t="s">
        <v>450</v>
      </c>
      <c r="D31" s="27">
        <f>SUMIFS(BZ!$K:$K,BZ!$B:$B,C31,BZ!$D:$D,"PR")</f>
        <v>0</v>
      </c>
      <c r="E31" s="27">
        <f>SUMIFS(BZ!$K:$K,BZ!$B:$B,C31,BZ!$D:$D,"PNR")</f>
        <v>0</v>
      </c>
      <c r="F31" s="23">
        <f t="shared" si="0"/>
        <v>0</v>
      </c>
      <c r="G31" s="19"/>
      <c r="H31" s="17" t="s">
        <v>594</v>
      </c>
      <c r="I31" s="17"/>
      <c r="J31" s="17"/>
      <c r="K31" s="23"/>
      <c r="L31" s="19"/>
      <c r="M31" s="19"/>
      <c r="N31" s="2"/>
      <c r="O31" s="2"/>
      <c r="P31" s="2"/>
      <c r="Q31" s="2"/>
      <c r="R31" s="2"/>
      <c r="S31" s="2"/>
      <c r="T31" s="2"/>
      <c r="U31" s="2"/>
      <c r="V31" s="2"/>
      <c r="W31" s="2"/>
      <c r="X31" s="2"/>
      <c r="Y31" s="2"/>
      <c r="Z31" s="2"/>
    </row>
    <row r="32" spans="1:26" ht="12.75" customHeight="1">
      <c r="A32" s="2"/>
      <c r="B32" s="2"/>
      <c r="C32" s="2"/>
      <c r="D32" s="2"/>
      <c r="E32" s="2"/>
      <c r="F32" s="23"/>
      <c r="G32" s="19"/>
      <c r="H32" s="20" t="s">
        <v>478</v>
      </c>
      <c r="I32" s="27">
        <f>SUMIFS(BZ!$K:$K,BZ!$B:$B,H32,BZ!$D:$D,"PR")</f>
        <v>0</v>
      </c>
      <c r="J32" s="27">
        <f>SUMIFS(BZ!$K:$K,BZ!$B:$B,H32,BZ!$D:$D,"PNR")</f>
        <v>0</v>
      </c>
      <c r="K32" s="23">
        <f t="shared" ref="K32:K38" si="2">I32+J32</f>
        <v>0</v>
      </c>
      <c r="L32" s="19"/>
      <c r="M32" s="19"/>
      <c r="N32" s="2"/>
      <c r="O32" s="2"/>
      <c r="P32" s="2"/>
      <c r="Q32" s="2"/>
      <c r="R32" s="2"/>
      <c r="S32" s="2"/>
      <c r="T32" s="2"/>
      <c r="U32" s="2"/>
      <c r="V32" s="2"/>
      <c r="W32" s="2"/>
      <c r="X32" s="2"/>
      <c r="Y32" s="2"/>
      <c r="Z32" s="2"/>
    </row>
    <row r="33" spans="1:26" ht="12.75" customHeight="1">
      <c r="A33" s="2"/>
      <c r="B33" s="2"/>
      <c r="C33" s="17" t="s">
        <v>595</v>
      </c>
      <c r="D33" s="17"/>
      <c r="E33" s="17"/>
      <c r="F33" s="23"/>
      <c r="G33" s="19"/>
      <c r="H33" s="20" t="s">
        <v>479</v>
      </c>
      <c r="I33" s="27">
        <f>SUMIFS(BZ!$K:$K,BZ!$B:$B,H33,BZ!$D:$D,"PR")</f>
        <v>0</v>
      </c>
      <c r="J33" s="27">
        <f>SUMIFS(BZ!$K:$K,BZ!$B:$B,H33,BZ!$D:$D,"PNR")</f>
        <v>0</v>
      </c>
      <c r="K33" s="23">
        <f t="shared" si="2"/>
        <v>0</v>
      </c>
      <c r="L33" s="19"/>
      <c r="M33" s="19"/>
      <c r="N33" s="2"/>
      <c r="O33" s="2"/>
      <c r="P33" s="2"/>
      <c r="Q33" s="2"/>
      <c r="R33" s="2"/>
      <c r="S33" s="2"/>
      <c r="T33" s="2"/>
      <c r="U33" s="2"/>
      <c r="V33" s="2"/>
      <c r="W33" s="2"/>
      <c r="X33" s="2"/>
      <c r="Y33" s="2"/>
      <c r="Z33" s="2"/>
    </row>
    <row r="34" spans="1:26" ht="12.75" customHeight="1">
      <c r="A34" s="2"/>
      <c r="B34" s="2"/>
      <c r="C34" s="2" t="s">
        <v>111</v>
      </c>
      <c r="D34" s="27">
        <f>SUMIFS(BZ!$K:$K,BZ!$B:$B,C34,BZ!$D:$D,"PR")</f>
        <v>0</v>
      </c>
      <c r="E34" s="27">
        <f>SUMIFS(BZ!$K:$K,BZ!$B:$B,C34,BZ!$D:$D,"PNR")</f>
        <v>1615584.1600000001</v>
      </c>
      <c r="F34" s="23">
        <f t="shared" ref="F34:F42" si="3">D34+E34</f>
        <v>1615584.1600000001</v>
      </c>
      <c r="G34" s="19"/>
      <c r="H34" s="20" t="s">
        <v>480</v>
      </c>
      <c r="I34" s="27">
        <f>SUMIFS(BZ!$K:$K,BZ!$B:$B,H34,BZ!$D:$D,"PR")</f>
        <v>0</v>
      </c>
      <c r="J34" s="27">
        <f>SUMIFS(BZ!$K:$K,BZ!$B:$B,H34,BZ!$D:$D,"PNR")</f>
        <v>0</v>
      </c>
      <c r="K34" s="23">
        <f t="shared" si="2"/>
        <v>0</v>
      </c>
      <c r="L34" s="19"/>
      <c r="M34" s="19"/>
      <c r="N34" s="2"/>
      <c r="O34" s="2"/>
      <c r="P34" s="2"/>
      <c r="Q34" s="2"/>
      <c r="R34" s="2"/>
      <c r="S34" s="2"/>
      <c r="T34" s="2"/>
      <c r="U34" s="2"/>
      <c r="V34" s="2"/>
      <c r="W34" s="2"/>
      <c r="X34" s="2"/>
      <c r="Y34" s="2"/>
      <c r="Z34" s="2"/>
    </row>
    <row r="35" spans="1:26" ht="12.75" customHeight="1">
      <c r="A35" s="2"/>
      <c r="B35" s="2"/>
      <c r="C35" s="2" t="s">
        <v>118</v>
      </c>
      <c r="D35" s="27">
        <f>-SUMIFS(BZ!$K:$K,BZ!$B:$B,C35,BZ!$D:$D,"PR")</f>
        <v>0</v>
      </c>
      <c r="E35" s="27">
        <f>-SUMIFS(BZ!$K:$K,BZ!$B:$B,C35,BZ!$D:$D,"PNR")</f>
        <v>-501539.86000000004</v>
      </c>
      <c r="F35" s="23">
        <f t="shared" si="3"/>
        <v>-501539.86000000004</v>
      </c>
      <c r="G35" s="19"/>
      <c r="H35" s="20" t="s">
        <v>230</v>
      </c>
      <c r="I35" s="27">
        <f>SUMIFS(BZ!$K:$K,BZ!$B:$B,H35,BZ!$D:$D,"PR")</f>
        <v>0</v>
      </c>
      <c r="J35" s="27">
        <f>SUMIFS(BZ!$K:$K,BZ!$B:$B,H35,BZ!$D:$D,"PNR")</f>
        <v>0</v>
      </c>
      <c r="K35" s="23">
        <f t="shared" si="2"/>
        <v>0</v>
      </c>
      <c r="L35" s="19"/>
      <c r="M35" s="19"/>
      <c r="N35" s="2"/>
      <c r="O35" s="2"/>
      <c r="P35" s="2"/>
      <c r="Q35" s="2"/>
      <c r="R35" s="2"/>
      <c r="S35" s="2"/>
      <c r="T35" s="2"/>
      <c r="U35" s="2"/>
      <c r="V35" s="2"/>
      <c r="W35" s="2"/>
      <c r="X35" s="2"/>
      <c r="Y35" s="2"/>
      <c r="Z35" s="2"/>
    </row>
    <row r="36" spans="1:26" ht="12.75" customHeight="1">
      <c r="A36" s="2"/>
      <c r="B36" s="2"/>
      <c r="C36" s="2" t="s">
        <v>457</v>
      </c>
      <c r="D36" s="27">
        <f>SUMIFS(BZ!$K:$K,BZ!$B:$B,C36,BZ!$D:$D,"PR")</f>
        <v>0</v>
      </c>
      <c r="E36" s="27">
        <f>SUMIFS(BZ!$K:$K,BZ!$B:$B,C36,BZ!$D:$D,"PNR")</f>
        <v>0</v>
      </c>
      <c r="F36" s="23">
        <f t="shared" si="3"/>
        <v>0</v>
      </c>
      <c r="G36" s="19"/>
      <c r="H36" s="20" t="s">
        <v>483</v>
      </c>
      <c r="I36" s="27">
        <f>SUMIFS(BZ!$K:$K,BZ!$B:$B,H36,BZ!$D:$D,"PR")</f>
        <v>0</v>
      </c>
      <c r="J36" s="27">
        <f>SUMIFS(BZ!$K:$K,BZ!$B:$B,H36,BZ!$D:$D,"PNR")</f>
        <v>0</v>
      </c>
      <c r="K36" s="23">
        <f t="shared" si="2"/>
        <v>0</v>
      </c>
      <c r="L36" s="19"/>
      <c r="M36" s="19"/>
      <c r="N36" s="2"/>
      <c r="O36" s="2"/>
      <c r="P36" s="2"/>
      <c r="Q36" s="2"/>
      <c r="R36" s="2"/>
      <c r="S36" s="2"/>
      <c r="T36" s="2"/>
      <c r="U36" s="2"/>
      <c r="V36" s="2"/>
      <c r="W36" s="2"/>
      <c r="X36" s="2"/>
      <c r="Y36" s="2"/>
      <c r="Z36" s="2"/>
    </row>
    <row r="37" spans="1:26" ht="12.75" customHeight="1">
      <c r="A37" s="2"/>
      <c r="B37" s="2"/>
      <c r="C37" s="2" t="s">
        <v>104</v>
      </c>
      <c r="D37" s="27">
        <f>SUMIFS(BZ!$K:$K,BZ!$B:$B,C37,BZ!$D:$D,"PR")</f>
        <v>0</v>
      </c>
      <c r="E37" s="27">
        <f>SUMIFS(BZ!$K:$K,BZ!$B:$B,C37,BZ!$D:$D,"PNR")</f>
        <v>1757294.41</v>
      </c>
      <c r="F37" s="23">
        <f t="shared" si="3"/>
        <v>1757294.41</v>
      </c>
      <c r="G37" s="19"/>
      <c r="H37" s="20" t="s">
        <v>484</v>
      </c>
      <c r="I37" s="27">
        <f>SUMIFS(BZ!$K:$K,BZ!$B:$B,H37,BZ!$D:$D,"PR")</f>
        <v>0</v>
      </c>
      <c r="J37" s="27">
        <f>SUMIFS(BZ!$K:$K,BZ!$B:$B,H37,BZ!$D:$D,"PNR")</f>
        <v>0</v>
      </c>
      <c r="K37" s="23">
        <f t="shared" si="2"/>
        <v>0</v>
      </c>
      <c r="L37" s="19"/>
      <c r="M37" s="19"/>
      <c r="N37" s="2"/>
      <c r="O37" s="2"/>
      <c r="P37" s="2"/>
      <c r="Q37" s="2"/>
      <c r="R37" s="2"/>
      <c r="S37" s="2"/>
      <c r="T37" s="2"/>
      <c r="U37" s="2"/>
      <c r="V37" s="2"/>
      <c r="W37" s="2"/>
      <c r="X37" s="2"/>
      <c r="Y37" s="2"/>
      <c r="Z37" s="2"/>
    </row>
    <row r="38" spans="1:26" ht="12.75" customHeight="1">
      <c r="A38" s="2"/>
      <c r="B38" s="2"/>
      <c r="C38" s="2" t="s">
        <v>460</v>
      </c>
      <c r="D38" s="27">
        <f>SUMIFS(BZ!$K:$K,BZ!$B:$B,C38,BZ!$D:$D,"PR")</f>
        <v>0</v>
      </c>
      <c r="E38" s="27">
        <f>SUMIFS(BZ!$K:$K,BZ!$B:$B,C38,BZ!$D:$D,"PNR")</f>
        <v>0</v>
      </c>
      <c r="F38" s="23">
        <f t="shared" si="3"/>
        <v>0</v>
      </c>
      <c r="G38" s="19"/>
      <c r="H38" s="20" t="s">
        <v>485</v>
      </c>
      <c r="I38" s="27">
        <f>SUMIFS(BZ!$K:$K,BZ!$B:$B,H38,BZ!$D:$D,"PR")</f>
        <v>0</v>
      </c>
      <c r="J38" s="27">
        <f>SUMIFS(BZ!$K:$K,BZ!$B:$B,H38,BZ!$D:$D,"PNR")</f>
        <v>0</v>
      </c>
      <c r="K38" s="23">
        <f t="shared" si="2"/>
        <v>0</v>
      </c>
      <c r="L38" s="19"/>
      <c r="M38" s="19"/>
      <c r="N38" s="2"/>
      <c r="O38" s="2"/>
      <c r="P38" s="2"/>
      <c r="Q38" s="2"/>
      <c r="R38" s="2"/>
      <c r="S38" s="2"/>
      <c r="T38" s="2"/>
      <c r="U38" s="2"/>
      <c r="V38" s="2"/>
      <c r="W38" s="2"/>
      <c r="X38" s="2"/>
      <c r="Y38" s="2"/>
      <c r="Z38" s="2"/>
    </row>
    <row r="39" spans="1:26" ht="12.75" customHeight="1">
      <c r="A39" s="2"/>
      <c r="B39" s="2"/>
      <c r="C39" s="2" t="s">
        <v>125</v>
      </c>
      <c r="D39" s="27">
        <f>SUMIFS(BZ!$K:$K,BZ!$B:$B,C39,BZ!$D:$D,"PR")</f>
        <v>0</v>
      </c>
      <c r="E39" s="27">
        <f>SUMIFS(BZ!$K:$K,BZ!$B:$B,C39,BZ!$D:$D,"PNR")</f>
        <v>105097.82</v>
      </c>
      <c r="F39" s="23">
        <f t="shared" si="3"/>
        <v>105097.82</v>
      </c>
      <c r="G39" s="19"/>
      <c r="H39" s="20"/>
      <c r="I39" s="20"/>
      <c r="J39" s="20"/>
      <c r="K39" s="23"/>
      <c r="L39" s="19"/>
      <c r="M39" s="19"/>
      <c r="N39" s="2"/>
      <c r="O39" s="2"/>
      <c r="P39" s="2"/>
      <c r="Q39" s="2"/>
      <c r="R39" s="2"/>
      <c r="S39" s="2"/>
      <c r="T39" s="2"/>
      <c r="U39" s="2"/>
      <c r="V39" s="2"/>
      <c r="W39" s="2"/>
      <c r="X39" s="2"/>
      <c r="Y39" s="2"/>
      <c r="Z39" s="2"/>
    </row>
    <row r="40" spans="1:26" ht="12.75" customHeight="1">
      <c r="A40" s="2"/>
      <c r="B40" s="2"/>
      <c r="C40" s="2" t="s">
        <v>62</v>
      </c>
      <c r="D40" s="27">
        <f>SUMIFS(BZ!$K:$K,BZ!$B:$B,C40,BZ!$D:$D,"PR")</f>
        <v>0</v>
      </c>
      <c r="E40" s="27">
        <f>SUMIFS(BZ!$K:$K,BZ!$B:$B,C40,BZ!$D:$D,"PNR")</f>
        <v>0</v>
      </c>
      <c r="F40" s="23">
        <f t="shared" si="3"/>
        <v>0</v>
      </c>
      <c r="G40" s="19"/>
      <c r="H40" s="25" t="s">
        <v>596</v>
      </c>
      <c r="I40" s="19">
        <f t="shared" ref="I40:J40" si="4">SUM(I20:I29,I32:I38)</f>
        <v>26671250.330000002</v>
      </c>
      <c r="J40" s="19">
        <f t="shared" si="4"/>
        <v>27693138.690000001</v>
      </c>
      <c r="K40" s="23">
        <f>I40+J40</f>
        <v>54364389.020000003</v>
      </c>
      <c r="L40" s="19"/>
      <c r="M40" s="19"/>
      <c r="N40" s="2"/>
      <c r="O40" s="2"/>
      <c r="P40" s="2"/>
      <c r="Q40" s="2"/>
      <c r="R40" s="2"/>
      <c r="S40" s="2"/>
      <c r="T40" s="2"/>
      <c r="U40" s="2"/>
      <c r="V40" s="2"/>
      <c r="W40" s="2"/>
      <c r="X40" s="2"/>
      <c r="Y40" s="2"/>
      <c r="Z40" s="2"/>
    </row>
    <row r="41" spans="1:26" ht="12.75" customHeight="1">
      <c r="A41" s="2"/>
      <c r="B41" s="2"/>
      <c r="C41" s="2" t="s">
        <v>464</v>
      </c>
      <c r="D41" s="27">
        <f>SUMIFS(BZ!$K:$K,BZ!$B:$B,C41,BZ!$D:$D,"PR")</f>
        <v>0</v>
      </c>
      <c r="E41" s="27">
        <f>SUMIFS(BZ!$K:$K,BZ!$B:$B,C41,BZ!$D:$D,"PNR")</f>
        <v>0</v>
      </c>
      <c r="F41" s="23">
        <f t="shared" si="3"/>
        <v>0</v>
      </c>
      <c r="G41" s="19"/>
      <c r="H41" s="20"/>
      <c r="I41" s="20"/>
      <c r="J41" s="20"/>
      <c r="K41" s="23"/>
      <c r="L41" s="19"/>
      <c r="M41" s="19"/>
      <c r="N41" s="2"/>
      <c r="O41" s="2"/>
      <c r="P41" s="2"/>
      <c r="Q41" s="2"/>
      <c r="R41" s="2"/>
      <c r="S41" s="2"/>
      <c r="T41" s="2"/>
      <c r="U41" s="2"/>
      <c r="V41" s="2"/>
      <c r="W41" s="2"/>
      <c r="X41" s="2"/>
      <c r="Y41" s="2"/>
      <c r="Z41" s="2"/>
    </row>
    <row r="42" spans="1:26" ht="12.75" customHeight="1">
      <c r="A42" s="2"/>
      <c r="B42" s="2"/>
      <c r="C42" s="2" t="s">
        <v>129</v>
      </c>
      <c r="D42" s="27">
        <f>SUMIFS(BZ!$K:$K,BZ!$B:$B,C42,BZ!$D:$D,"PR")</f>
        <v>0</v>
      </c>
      <c r="E42" s="27">
        <f>SUMIFS(BZ!$K:$K,BZ!$B:$B,C42,BZ!$D:$D,"PNR")</f>
        <v>592615.02</v>
      </c>
      <c r="F42" s="23">
        <f t="shared" si="3"/>
        <v>592615.02</v>
      </c>
      <c r="G42" s="19"/>
      <c r="H42" s="25" t="s">
        <v>597</v>
      </c>
      <c r="I42" s="25"/>
      <c r="J42" s="25"/>
      <c r="K42" s="23"/>
      <c r="L42" s="19"/>
      <c r="M42" s="19"/>
      <c r="N42" s="2"/>
      <c r="O42" s="2"/>
      <c r="P42" s="2"/>
      <c r="Q42" s="2"/>
      <c r="R42" s="2"/>
      <c r="S42" s="2"/>
      <c r="T42" s="2"/>
      <c r="U42" s="2"/>
      <c r="V42" s="2"/>
      <c r="W42" s="2"/>
      <c r="X42" s="2"/>
      <c r="Y42" s="2"/>
      <c r="Z42" s="2"/>
    </row>
    <row r="43" spans="1:26" ht="12.75" customHeight="1">
      <c r="A43" s="2"/>
      <c r="B43" s="2"/>
      <c r="C43" s="2"/>
      <c r="D43" s="2"/>
      <c r="E43" s="2"/>
      <c r="F43" s="19"/>
      <c r="G43" s="19"/>
      <c r="H43" s="20"/>
      <c r="I43" s="20"/>
      <c r="J43" s="20"/>
      <c r="K43" s="23"/>
      <c r="L43" s="19"/>
      <c r="M43" s="19"/>
      <c r="N43" s="2"/>
      <c r="O43" s="2"/>
      <c r="P43" s="2"/>
      <c r="Q43" s="2"/>
      <c r="R43" s="2"/>
      <c r="S43" s="2"/>
      <c r="T43" s="2"/>
      <c r="U43" s="2"/>
      <c r="V43" s="2"/>
      <c r="W43" s="2"/>
      <c r="X43" s="2"/>
      <c r="Y43" s="2"/>
      <c r="Z43" s="2"/>
    </row>
    <row r="44" spans="1:26" ht="12.75" customHeight="1">
      <c r="A44" s="2"/>
      <c r="B44" s="2"/>
      <c r="C44" s="17" t="s">
        <v>598</v>
      </c>
      <c r="D44" s="19">
        <f t="shared" ref="D44:E44" si="5">SUM(D20:D31,D34:D42)</f>
        <v>457712.31</v>
      </c>
      <c r="E44" s="19">
        <f t="shared" si="5"/>
        <v>62774065.480000004</v>
      </c>
      <c r="F44" s="23">
        <f>D44+E44</f>
        <v>63231777.790000007</v>
      </c>
      <c r="G44" s="19"/>
      <c r="H44" s="20" t="s">
        <v>224</v>
      </c>
      <c r="I44" s="27">
        <f>SUMIFS(BZ!$K:$K,BZ!$B:$B,H44,BZ!$D:$D,"PR")</f>
        <v>0</v>
      </c>
      <c r="J44" s="27">
        <f>SUMIFS(BZ!$K:$K,BZ!$B:$B,H44,BZ!$D:$D,"PNR")</f>
        <v>22842073.989999998</v>
      </c>
      <c r="K44" s="23">
        <f t="shared" ref="K44:K50" si="6">I44+J44</f>
        <v>22842073.989999998</v>
      </c>
      <c r="L44" s="19"/>
      <c r="M44" s="19"/>
      <c r="N44" s="2"/>
      <c r="O44" s="2"/>
      <c r="P44" s="2"/>
      <c r="Q44" s="2"/>
      <c r="R44" s="2"/>
      <c r="S44" s="2"/>
      <c r="T44" s="2"/>
      <c r="U44" s="2"/>
      <c r="V44" s="2"/>
      <c r="W44" s="2"/>
      <c r="X44" s="2"/>
      <c r="Y44" s="2"/>
      <c r="Z44" s="2"/>
    </row>
    <row r="45" spans="1:26" ht="12.75" customHeight="1">
      <c r="A45" s="2"/>
      <c r="B45" s="2"/>
      <c r="C45" s="2"/>
      <c r="D45" s="2"/>
      <c r="E45" s="2"/>
      <c r="F45" s="19"/>
      <c r="G45" s="19"/>
      <c r="H45" s="20" t="s">
        <v>232</v>
      </c>
      <c r="I45" s="27">
        <f>SUMIFS(BZ!$K:$K,BZ!$B:$B,H45,BZ!$D:$D,"PR")</f>
        <v>0</v>
      </c>
      <c r="J45" s="27">
        <f>SUMIFS(BZ!$K:$K,BZ!$B:$B,H45,BZ!$D:$D,"PNR")</f>
        <v>5576629.29</v>
      </c>
      <c r="K45" s="23">
        <f t="shared" si="6"/>
        <v>5576629.29</v>
      </c>
      <c r="L45" s="19"/>
      <c r="M45" s="19"/>
      <c r="N45" s="2"/>
      <c r="O45" s="2"/>
      <c r="P45" s="2"/>
      <c r="Q45" s="2"/>
      <c r="R45" s="2"/>
      <c r="S45" s="2"/>
      <c r="T45" s="2"/>
      <c r="U45" s="2"/>
      <c r="V45" s="2"/>
      <c r="W45" s="2"/>
      <c r="X45" s="2"/>
      <c r="Y45" s="2"/>
      <c r="Z45" s="2"/>
    </row>
    <row r="46" spans="1:26" ht="12.75" customHeight="1">
      <c r="A46" s="2"/>
      <c r="B46" s="2"/>
      <c r="C46" s="2"/>
      <c r="D46" s="2"/>
      <c r="E46" s="2"/>
      <c r="F46" s="19"/>
      <c r="G46" s="19"/>
      <c r="H46" s="20" t="s">
        <v>235</v>
      </c>
      <c r="I46" s="27">
        <f>SUMIFS(BZ!$K:$K,BZ!$B:$B,H46,BZ!$D:$D,"PR")</f>
        <v>0</v>
      </c>
      <c r="J46" s="27">
        <f>SUMIFS(BZ!$K:$K,BZ!$B:$B,H46,BZ!$D:$D,"PNR")</f>
        <v>-15929467.859999999</v>
      </c>
      <c r="K46" s="23">
        <f t="shared" si="6"/>
        <v>-15929467.859999999</v>
      </c>
      <c r="L46" s="19"/>
      <c r="M46" s="19"/>
      <c r="N46" s="2"/>
      <c r="O46" s="2"/>
      <c r="P46" s="2"/>
      <c r="Q46" s="2"/>
      <c r="R46" s="2"/>
      <c r="S46" s="2"/>
      <c r="T46" s="2"/>
      <c r="U46" s="2"/>
      <c r="V46" s="2"/>
      <c r="W46" s="2"/>
      <c r="X46" s="2"/>
      <c r="Y46" s="2"/>
      <c r="Z46" s="2"/>
    </row>
    <row r="47" spans="1:26" ht="12.75" customHeight="1">
      <c r="A47" s="2"/>
      <c r="B47" s="2"/>
      <c r="C47" s="2"/>
      <c r="D47" s="2"/>
      <c r="E47" s="2"/>
      <c r="F47" s="19"/>
      <c r="G47" s="19"/>
      <c r="H47" s="20" t="s">
        <v>599</v>
      </c>
      <c r="I47" s="29">
        <f>ER!C73</f>
        <v>0</v>
      </c>
      <c r="J47" s="29">
        <f>ER!D73</f>
        <v>-3621846.6499999538</v>
      </c>
      <c r="K47" s="23">
        <f t="shared" si="6"/>
        <v>-3621846.6499999538</v>
      </c>
      <c r="L47" s="19"/>
      <c r="M47" s="19"/>
      <c r="N47" s="2"/>
      <c r="O47" s="2"/>
      <c r="P47" s="2"/>
      <c r="Q47" s="2"/>
      <c r="R47" s="2"/>
      <c r="S47" s="2"/>
      <c r="T47" s="2"/>
      <c r="U47" s="2"/>
      <c r="V47" s="2"/>
      <c r="W47" s="2"/>
      <c r="X47" s="2"/>
      <c r="Y47" s="2"/>
      <c r="Z47" s="2"/>
    </row>
    <row r="48" spans="1:26" ht="12.75" customHeight="1">
      <c r="A48" s="2"/>
      <c r="B48" s="2"/>
      <c r="C48" s="2"/>
      <c r="D48" s="2"/>
      <c r="E48" s="2"/>
      <c r="F48" s="19"/>
      <c r="G48" s="19"/>
      <c r="H48" s="20" t="s">
        <v>488</v>
      </c>
      <c r="I48" s="27">
        <f>SUMIFS(BZ!$K:$K,BZ!$B:$B,H48,BZ!$D:$D,"PR")</f>
        <v>0</v>
      </c>
      <c r="J48" s="27">
        <f>SUMIFS(BZ!$K:$K,BZ!$B:$B,H48,BZ!$D:$D,"PNR")</f>
        <v>0</v>
      </c>
      <c r="K48" s="23">
        <f t="shared" si="6"/>
        <v>0</v>
      </c>
      <c r="L48" s="19"/>
      <c r="M48" s="19"/>
      <c r="N48" s="2"/>
      <c r="O48" s="2"/>
      <c r="P48" s="2"/>
      <c r="Q48" s="2"/>
      <c r="R48" s="2"/>
      <c r="S48" s="2"/>
      <c r="T48" s="2"/>
      <c r="U48" s="2"/>
      <c r="V48" s="2"/>
      <c r="W48" s="2"/>
      <c r="X48" s="2"/>
      <c r="Y48" s="2"/>
      <c r="Z48" s="2"/>
    </row>
    <row r="49" spans="1:26" ht="12.75" customHeight="1">
      <c r="A49" s="2"/>
      <c r="B49" s="2"/>
      <c r="C49" s="2"/>
      <c r="D49" s="2"/>
      <c r="E49" s="2"/>
      <c r="F49" s="19"/>
      <c r="G49" s="19"/>
      <c r="H49" s="20" t="s">
        <v>490</v>
      </c>
      <c r="I49" s="27">
        <f>SUMIFS(BZ!$K:$K,BZ!$B:$B,H49,BZ!$D:$D,"PR")</f>
        <v>0</v>
      </c>
      <c r="J49" s="27">
        <f>SUMIFS(BZ!$K:$K,BZ!$B:$B,H49,BZ!$D:$D,"PNR")</f>
        <v>0</v>
      </c>
      <c r="K49" s="23">
        <f t="shared" si="6"/>
        <v>0</v>
      </c>
      <c r="L49" s="19"/>
      <c r="M49" s="19"/>
      <c r="N49" s="2"/>
      <c r="O49" s="2"/>
      <c r="P49" s="2"/>
      <c r="Q49" s="2"/>
      <c r="R49" s="2"/>
      <c r="S49" s="2"/>
      <c r="T49" s="2"/>
      <c r="U49" s="2"/>
      <c r="V49" s="2"/>
      <c r="W49" s="2"/>
      <c r="X49" s="2"/>
      <c r="Y49" s="2"/>
      <c r="Z49" s="2"/>
    </row>
    <row r="50" spans="1:26" ht="12.75" customHeight="1">
      <c r="A50" s="2"/>
      <c r="B50" s="2"/>
      <c r="C50" s="2"/>
      <c r="D50" s="2"/>
      <c r="E50" s="2"/>
      <c r="F50" s="19"/>
      <c r="G50" s="19"/>
      <c r="H50" s="20" t="s">
        <v>492</v>
      </c>
      <c r="I50" s="27">
        <f>SUMIFS(BZ!$K:$K,BZ!$B:$B,H50,BZ!$D:$D,"PR")</f>
        <v>0</v>
      </c>
      <c r="J50" s="27">
        <f>SUMIFS(BZ!$K:$K,BZ!$B:$B,H50,BZ!$D:$D,"PNR")</f>
        <v>0</v>
      </c>
      <c r="K50" s="23">
        <f t="shared" si="6"/>
        <v>0</v>
      </c>
      <c r="L50" s="19"/>
      <c r="M50" s="30"/>
      <c r="N50" s="2"/>
      <c r="O50" s="2"/>
      <c r="P50" s="2"/>
      <c r="Q50" s="2"/>
      <c r="R50" s="2"/>
      <c r="S50" s="2"/>
      <c r="T50" s="2"/>
      <c r="U50" s="2"/>
      <c r="V50" s="2"/>
      <c r="W50" s="2"/>
      <c r="X50" s="2"/>
      <c r="Y50" s="2"/>
      <c r="Z50" s="2"/>
    </row>
    <row r="51" spans="1:26" ht="12.75" customHeight="1">
      <c r="A51" s="2"/>
      <c r="B51" s="2"/>
      <c r="C51" s="2"/>
      <c r="D51" s="2"/>
      <c r="E51" s="31"/>
      <c r="F51" s="19"/>
      <c r="G51" s="19"/>
      <c r="H51" s="20"/>
      <c r="I51" s="20"/>
      <c r="J51" s="20"/>
      <c r="K51" s="23"/>
      <c r="L51" s="30"/>
      <c r="M51" s="30"/>
      <c r="N51" s="2"/>
      <c r="O51" s="2"/>
      <c r="P51" s="2"/>
      <c r="Q51" s="2"/>
      <c r="R51" s="2"/>
      <c r="S51" s="2"/>
      <c r="T51" s="2"/>
      <c r="U51" s="2"/>
      <c r="V51" s="2"/>
      <c r="W51" s="2"/>
      <c r="X51" s="2"/>
      <c r="Y51" s="2"/>
      <c r="Z51" s="2"/>
    </row>
    <row r="52" spans="1:26" ht="12.75" customHeight="1">
      <c r="A52" s="2"/>
      <c r="B52" s="2"/>
      <c r="C52" s="2"/>
      <c r="D52" s="2"/>
      <c r="E52" s="2"/>
      <c r="F52" s="19"/>
      <c r="G52" s="19"/>
      <c r="H52" s="25" t="s">
        <v>600</v>
      </c>
      <c r="I52" s="19">
        <f t="shared" ref="I52:J52" si="7">SUM(I44:I50)</f>
        <v>0</v>
      </c>
      <c r="J52" s="19">
        <f t="shared" si="7"/>
        <v>8867388.7700000443</v>
      </c>
      <c r="K52" s="23">
        <f>I52+J52</f>
        <v>8867388.7700000443</v>
      </c>
      <c r="L52" s="30"/>
      <c r="M52" s="30"/>
      <c r="N52" s="2"/>
      <c r="O52" s="2"/>
      <c r="P52" s="2"/>
      <c r="Q52" s="2"/>
      <c r="R52" s="2"/>
      <c r="S52" s="2"/>
      <c r="T52" s="2"/>
      <c r="U52" s="2"/>
      <c r="V52" s="2"/>
      <c r="W52" s="2"/>
      <c r="X52" s="2"/>
      <c r="Y52" s="2"/>
      <c r="Z52" s="2"/>
    </row>
    <row r="53" spans="1:26" ht="12.75" customHeight="1">
      <c r="A53" s="2"/>
      <c r="B53" s="2"/>
      <c r="C53" s="2"/>
      <c r="D53" s="2"/>
      <c r="E53" s="2"/>
      <c r="F53" s="30"/>
      <c r="G53" s="19"/>
      <c r="H53" s="20"/>
      <c r="I53" s="20"/>
      <c r="J53" s="20"/>
      <c r="K53" s="23"/>
      <c r="L53" s="30"/>
      <c r="M53" s="19"/>
      <c r="N53" s="2"/>
      <c r="O53" s="2"/>
      <c r="P53" s="2"/>
      <c r="Q53" s="2"/>
      <c r="R53" s="2"/>
      <c r="S53" s="2"/>
      <c r="T53" s="2"/>
      <c r="U53" s="2"/>
      <c r="V53" s="2"/>
      <c r="W53" s="2"/>
      <c r="X53" s="2"/>
      <c r="Y53" s="2"/>
      <c r="Z53" s="2"/>
    </row>
    <row r="54" spans="1:26" ht="12.75" customHeight="1">
      <c r="A54" s="2"/>
      <c r="B54" s="2"/>
      <c r="C54" s="2"/>
      <c r="D54" s="2"/>
      <c r="E54" s="2"/>
      <c r="F54" s="19"/>
      <c r="G54" s="19"/>
      <c r="H54" s="25" t="s">
        <v>601</v>
      </c>
      <c r="I54" s="19">
        <f t="shared" ref="I54:J54" si="8">I40+I52</f>
        <v>26671250.330000002</v>
      </c>
      <c r="J54" s="19">
        <f t="shared" si="8"/>
        <v>36560527.460000046</v>
      </c>
      <c r="K54" s="23">
        <f>I54+J54</f>
        <v>63231777.790000051</v>
      </c>
      <c r="L54" s="30"/>
      <c r="M54" s="19"/>
      <c r="N54" s="2"/>
      <c r="O54" s="2"/>
      <c r="P54" s="2"/>
      <c r="Q54" s="2"/>
      <c r="R54" s="2"/>
      <c r="S54" s="2"/>
      <c r="T54" s="2"/>
      <c r="U54" s="2"/>
      <c r="V54" s="2"/>
      <c r="W54" s="2"/>
      <c r="X54" s="2"/>
      <c r="Y54" s="2"/>
      <c r="Z54" s="2"/>
    </row>
    <row r="55" spans="1:26" ht="12.75" customHeight="1">
      <c r="A55" s="2"/>
      <c r="B55" s="2"/>
      <c r="C55" s="2"/>
      <c r="D55" s="2"/>
      <c r="E55" s="2"/>
      <c r="F55" s="19"/>
      <c r="G55" s="19"/>
      <c r="H55" s="20"/>
      <c r="I55" s="20"/>
      <c r="J55" s="20"/>
      <c r="K55" s="19"/>
      <c r="L55" s="19"/>
      <c r="M55" s="19"/>
      <c r="N55" s="2"/>
      <c r="O55" s="2"/>
      <c r="P55" s="2"/>
      <c r="Q55" s="2"/>
      <c r="R55" s="2"/>
      <c r="S55" s="2"/>
      <c r="T55" s="2"/>
      <c r="U55" s="2"/>
      <c r="V55" s="2"/>
      <c r="W55" s="2"/>
      <c r="X55" s="2"/>
      <c r="Y55" s="2"/>
      <c r="Z55" s="2"/>
    </row>
    <row r="56" spans="1:26" ht="12.75" customHeight="1">
      <c r="A56" s="2"/>
      <c r="B56" s="2"/>
      <c r="C56" s="2"/>
      <c r="D56" s="2"/>
      <c r="E56" s="2"/>
      <c r="F56" s="19"/>
      <c r="G56" s="19"/>
      <c r="H56" s="20"/>
      <c r="I56" s="20"/>
      <c r="J56" s="20"/>
      <c r="K56" s="32">
        <f>F44-K54</f>
        <v>0</v>
      </c>
      <c r="L56" s="19"/>
      <c r="M56" s="30"/>
      <c r="N56" s="2"/>
      <c r="O56" s="2"/>
      <c r="P56" s="2"/>
      <c r="Q56" s="2"/>
      <c r="R56" s="2"/>
      <c r="S56" s="2"/>
      <c r="T56" s="2"/>
      <c r="U56" s="2"/>
      <c r="V56" s="2"/>
      <c r="W56" s="2"/>
      <c r="X56" s="2"/>
      <c r="Y56" s="2"/>
      <c r="Z56" s="2"/>
    </row>
    <row r="57" spans="1:26" ht="12.75" customHeight="1">
      <c r="A57" s="2"/>
      <c r="B57" s="2"/>
      <c r="C57" s="2"/>
      <c r="D57" s="2"/>
      <c r="E57" s="2"/>
      <c r="F57" s="19"/>
      <c r="G57" s="19"/>
      <c r="H57" s="20"/>
      <c r="I57" s="20"/>
      <c r="J57" s="20"/>
      <c r="K57" s="19"/>
      <c r="L57" s="30"/>
      <c r="M57" s="30"/>
      <c r="N57" s="2"/>
      <c r="O57" s="2"/>
      <c r="P57" s="2"/>
      <c r="Q57" s="2"/>
      <c r="R57" s="2"/>
      <c r="S57" s="2"/>
      <c r="T57" s="2"/>
      <c r="U57" s="2"/>
      <c r="V57" s="2"/>
      <c r="W57" s="2"/>
      <c r="X57" s="2"/>
      <c r="Y57" s="2"/>
      <c r="Z57" s="2"/>
    </row>
    <row r="58" spans="1:26" ht="12.75" customHeight="1">
      <c r="A58" s="2"/>
      <c r="B58" s="2"/>
      <c r="C58" s="2"/>
      <c r="D58" s="2"/>
      <c r="E58" s="2"/>
      <c r="F58" s="19"/>
      <c r="G58" s="19"/>
      <c r="H58" s="20"/>
      <c r="I58" s="20"/>
      <c r="J58" s="20"/>
      <c r="K58" s="30"/>
      <c r="L58" s="30"/>
      <c r="M58" s="30"/>
      <c r="N58" s="2"/>
      <c r="O58" s="2"/>
      <c r="P58" s="2"/>
      <c r="Q58" s="2"/>
      <c r="R58" s="2"/>
      <c r="S58" s="2"/>
      <c r="T58" s="2"/>
      <c r="U58" s="2"/>
      <c r="V58" s="2"/>
      <c r="W58" s="2"/>
      <c r="X58" s="2"/>
      <c r="Y58" s="2"/>
      <c r="Z58" s="2"/>
    </row>
    <row r="59" spans="1:26" ht="12.75" customHeight="1">
      <c r="A59" s="2"/>
      <c r="B59" s="2"/>
      <c r="C59" s="2"/>
      <c r="D59" s="2"/>
      <c r="E59" s="2"/>
      <c r="F59" s="19"/>
      <c r="G59" s="19"/>
      <c r="H59" s="20"/>
      <c r="I59" s="20"/>
      <c r="J59" s="20"/>
      <c r="K59" s="19"/>
      <c r="L59" s="30"/>
      <c r="M59" s="30"/>
      <c r="N59" s="2"/>
      <c r="O59" s="2"/>
      <c r="P59" s="2"/>
      <c r="Q59" s="2"/>
      <c r="R59" s="2"/>
      <c r="S59" s="2"/>
      <c r="T59" s="2"/>
      <c r="U59" s="2"/>
      <c r="V59" s="2"/>
      <c r="W59" s="2"/>
      <c r="X59" s="2"/>
      <c r="Y59" s="2"/>
      <c r="Z59" s="2"/>
    </row>
    <row r="60" spans="1:26" ht="12.75" customHeight="1">
      <c r="A60" s="2"/>
      <c r="B60" s="2"/>
      <c r="C60" s="2"/>
      <c r="D60" s="2"/>
      <c r="E60" s="2"/>
      <c r="F60" s="19"/>
      <c r="G60" s="19"/>
      <c r="H60" s="20"/>
      <c r="I60" s="20"/>
      <c r="J60" s="20"/>
      <c r="K60" s="19"/>
      <c r="L60" s="30"/>
      <c r="M60" s="30"/>
      <c r="N60" s="2"/>
      <c r="O60" s="2"/>
      <c r="P60" s="2"/>
      <c r="Q60" s="2"/>
      <c r="R60" s="2"/>
      <c r="S60" s="2"/>
      <c r="T60" s="2"/>
      <c r="U60" s="2"/>
      <c r="V60" s="2"/>
      <c r="W60" s="2"/>
      <c r="X60" s="2"/>
      <c r="Y60" s="2"/>
      <c r="Z60" s="2"/>
    </row>
    <row r="61" spans="1:26" ht="12.75" customHeight="1">
      <c r="A61" s="2"/>
      <c r="B61" s="2"/>
      <c r="C61" s="2"/>
      <c r="D61" s="2"/>
      <c r="E61" s="2"/>
      <c r="F61" s="19"/>
      <c r="G61" s="19"/>
      <c r="H61" s="20"/>
      <c r="I61" s="20"/>
      <c r="J61" s="20"/>
      <c r="K61" s="19"/>
      <c r="L61" s="30"/>
      <c r="M61" s="30"/>
      <c r="N61" s="2"/>
      <c r="O61" s="2"/>
      <c r="P61" s="2"/>
      <c r="Q61" s="2"/>
      <c r="R61" s="2"/>
      <c r="S61" s="2"/>
      <c r="T61" s="2"/>
      <c r="U61" s="2"/>
      <c r="V61" s="2"/>
      <c r="W61" s="2"/>
      <c r="X61" s="2"/>
      <c r="Y61" s="2"/>
      <c r="Z61" s="2"/>
    </row>
    <row r="62" spans="1:26" ht="12.75" customHeight="1">
      <c r="A62" s="2"/>
      <c r="B62" s="2"/>
      <c r="C62" s="2"/>
      <c r="D62" s="2"/>
      <c r="E62" s="2"/>
      <c r="F62" s="19"/>
      <c r="G62" s="19"/>
      <c r="H62" s="33"/>
      <c r="I62" s="33"/>
      <c r="J62" s="33"/>
      <c r="K62" s="30"/>
      <c r="L62" s="30"/>
      <c r="M62" s="30"/>
      <c r="N62" s="2"/>
      <c r="O62" s="2"/>
      <c r="P62" s="2"/>
      <c r="Q62" s="2"/>
      <c r="R62" s="2"/>
      <c r="S62" s="2"/>
      <c r="T62" s="2"/>
      <c r="U62" s="2"/>
      <c r="V62" s="2"/>
      <c r="W62" s="2"/>
      <c r="X62" s="2"/>
      <c r="Y62" s="2"/>
      <c r="Z62" s="2"/>
    </row>
    <row r="63" spans="1:26" ht="12.75" customHeight="1">
      <c r="A63" s="2"/>
      <c r="B63" s="2"/>
      <c r="C63" s="2"/>
      <c r="D63" s="2"/>
      <c r="E63" s="2"/>
      <c r="F63" s="19"/>
      <c r="G63" s="19"/>
      <c r="H63" s="20"/>
      <c r="I63" s="20"/>
      <c r="J63" s="20"/>
      <c r="K63" s="19"/>
      <c r="L63" s="30"/>
      <c r="M63" s="30"/>
      <c r="N63" s="2"/>
      <c r="O63" s="2"/>
      <c r="P63" s="2"/>
      <c r="Q63" s="2"/>
      <c r="R63" s="2"/>
      <c r="S63" s="2"/>
      <c r="T63" s="2"/>
      <c r="U63" s="2"/>
      <c r="V63" s="2"/>
      <c r="W63" s="2"/>
      <c r="X63" s="2"/>
      <c r="Y63" s="2"/>
      <c r="Z63" s="2"/>
    </row>
    <row r="64" spans="1:26" ht="12.75" customHeight="1">
      <c r="A64" s="2"/>
      <c r="B64" s="2"/>
      <c r="C64" s="2"/>
      <c r="D64" s="2"/>
      <c r="E64" s="2"/>
      <c r="F64" s="19"/>
      <c r="G64" s="19"/>
      <c r="H64" s="20"/>
      <c r="I64" s="20"/>
      <c r="J64" s="20"/>
      <c r="K64" s="19"/>
      <c r="L64" s="30"/>
      <c r="M64" s="34"/>
      <c r="N64" s="2"/>
      <c r="O64" s="2"/>
      <c r="P64" s="2"/>
      <c r="Q64" s="2"/>
      <c r="R64" s="2"/>
      <c r="S64" s="2"/>
      <c r="T64" s="2"/>
      <c r="U64" s="2"/>
      <c r="V64" s="2"/>
      <c r="W64" s="2"/>
      <c r="X64" s="2"/>
      <c r="Y64" s="2"/>
      <c r="Z64" s="2"/>
    </row>
    <row r="65" spans="1:26" ht="12.75" customHeight="1">
      <c r="A65" s="2"/>
      <c r="B65" s="2"/>
      <c r="C65" s="2"/>
      <c r="D65" s="2"/>
      <c r="E65" s="2"/>
      <c r="F65" s="30"/>
      <c r="G65" s="19"/>
      <c r="H65" s="20"/>
      <c r="I65" s="20"/>
      <c r="J65" s="20"/>
      <c r="K65" s="19"/>
      <c r="L65" s="34"/>
      <c r="M65" s="34"/>
      <c r="N65" s="2"/>
      <c r="O65" s="2"/>
      <c r="P65" s="2"/>
      <c r="Q65" s="2"/>
      <c r="R65" s="2"/>
      <c r="S65" s="2"/>
      <c r="T65" s="2"/>
      <c r="U65" s="2"/>
      <c r="V65" s="2"/>
      <c r="W65" s="2"/>
      <c r="X65" s="2"/>
      <c r="Y65" s="2"/>
      <c r="Z65" s="2"/>
    </row>
    <row r="66" spans="1:26" ht="12.75" customHeight="1">
      <c r="A66" s="2"/>
      <c r="B66" s="2"/>
      <c r="C66" s="2"/>
      <c r="D66" s="2"/>
      <c r="E66" s="2"/>
      <c r="F66" s="30"/>
      <c r="G66" s="19"/>
      <c r="H66" s="20"/>
      <c r="I66" s="20"/>
      <c r="J66" s="20"/>
      <c r="K66" s="19"/>
      <c r="L66" s="34"/>
      <c r="M66" s="19" t="s">
        <v>602</v>
      </c>
      <c r="N66" s="2"/>
      <c r="O66" s="2"/>
      <c r="P66" s="2"/>
      <c r="Q66" s="2"/>
      <c r="R66" s="2"/>
      <c r="S66" s="2"/>
      <c r="T66" s="2"/>
      <c r="U66" s="2"/>
      <c r="V66" s="2"/>
      <c r="W66" s="2"/>
      <c r="X66" s="2"/>
      <c r="Y66" s="2"/>
      <c r="Z66" s="2"/>
    </row>
    <row r="67" spans="1:26" ht="12.75" customHeight="1">
      <c r="A67" s="2"/>
      <c r="B67" s="2"/>
      <c r="C67" s="2"/>
      <c r="D67" s="2"/>
      <c r="E67" s="2"/>
      <c r="F67" s="30"/>
      <c r="G67" s="19"/>
      <c r="H67" s="20"/>
      <c r="I67" s="20"/>
      <c r="J67" s="20"/>
      <c r="K67" s="30"/>
      <c r="L67" s="19"/>
      <c r="M67" s="19"/>
      <c r="N67" s="2"/>
      <c r="O67" s="2"/>
      <c r="P67" s="2"/>
      <c r="Q67" s="2"/>
      <c r="R67" s="2"/>
      <c r="S67" s="2"/>
      <c r="T67" s="2"/>
      <c r="U67" s="2"/>
      <c r="V67" s="2"/>
      <c r="W67" s="2"/>
      <c r="X67" s="2"/>
      <c r="Y67" s="2"/>
      <c r="Z67" s="2"/>
    </row>
    <row r="68" spans="1:26" ht="12.75" customHeight="1">
      <c r="A68" s="2"/>
      <c r="B68" s="2"/>
      <c r="C68" s="35"/>
      <c r="D68" s="35"/>
      <c r="E68" s="35"/>
      <c r="F68" s="34"/>
      <c r="G68" s="19"/>
      <c r="H68" s="20"/>
      <c r="I68" s="20"/>
      <c r="J68" s="20"/>
      <c r="K68" s="19"/>
      <c r="L68" s="19"/>
      <c r="M68" s="19"/>
      <c r="N68" s="2"/>
      <c r="O68" s="2"/>
      <c r="P68" s="2"/>
      <c r="Q68" s="2"/>
      <c r="R68" s="2"/>
      <c r="S68" s="2"/>
      <c r="T68" s="2"/>
      <c r="U68" s="2"/>
      <c r="V68" s="2"/>
      <c r="W68" s="2"/>
      <c r="X68" s="2"/>
      <c r="Y68" s="2"/>
      <c r="Z68" s="2"/>
    </row>
    <row r="69" spans="1:26" ht="12.75" customHeight="1">
      <c r="A69" s="2"/>
      <c r="B69" s="2"/>
      <c r="C69" s="2"/>
      <c r="D69" s="2"/>
      <c r="E69" s="2"/>
      <c r="F69" s="19"/>
      <c r="G69" s="19"/>
      <c r="H69" s="20"/>
      <c r="I69" s="20"/>
      <c r="J69" s="20"/>
      <c r="K69" s="30"/>
      <c r="L69" s="19"/>
      <c r="M69" s="19"/>
      <c r="N69" s="2"/>
      <c r="O69" s="2"/>
      <c r="P69" s="2"/>
      <c r="Q69" s="2"/>
      <c r="R69" s="2"/>
      <c r="S69" s="2"/>
      <c r="T69" s="2"/>
      <c r="U69" s="2"/>
      <c r="V69" s="2"/>
      <c r="W69" s="2"/>
      <c r="X69" s="2"/>
      <c r="Y69" s="2"/>
      <c r="Z69" s="2"/>
    </row>
    <row r="70" spans="1:26" ht="12.75" customHeight="1">
      <c r="A70" s="2"/>
      <c r="B70" s="2"/>
      <c r="C70" s="2"/>
      <c r="D70" s="2"/>
      <c r="E70" s="2"/>
      <c r="F70" s="19"/>
      <c r="G70" s="19"/>
      <c r="H70" s="36"/>
      <c r="I70" s="36"/>
      <c r="J70" s="36"/>
      <c r="K70" s="34"/>
      <c r="L70" s="19"/>
      <c r="M70" s="19"/>
      <c r="N70" s="2"/>
      <c r="O70" s="2"/>
      <c r="P70" s="2"/>
      <c r="Q70" s="2"/>
      <c r="R70" s="2"/>
      <c r="S70" s="2"/>
      <c r="T70" s="2"/>
      <c r="U70" s="2"/>
      <c r="V70" s="2"/>
      <c r="W70" s="2"/>
      <c r="X70" s="2"/>
      <c r="Y70" s="2"/>
      <c r="Z70" s="2"/>
    </row>
    <row r="71" spans="1:26" ht="12.75" customHeight="1">
      <c r="A71" s="2"/>
      <c r="B71" s="2"/>
      <c r="C71" s="2"/>
      <c r="D71" s="2"/>
      <c r="E71" s="2"/>
      <c r="F71" s="19"/>
      <c r="G71" s="19"/>
      <c r="H71" s="20"/>
      <c r="I71" s="20"/>
      <c r="J71" s="20"/>
      <c r="K71" s="19"/>
      <c r="L71" s="19"/>
      <c r="M71" s="19"/>
      <c r="N71" s="2"/>
      <c r="O71" s="2"/>
      <c r="P71" s="2"/>
      <c r="Q71" s="2"/>
      <c r="R71" s="2"/>
      <c r="S71" s="2"/>
      <c r="T71" s="2"/>
      <c r="U71" s="2"/>
      <c r="V71" s="2"/>
      <c r="W71" s="2"/>
      <c r="X71" s="2"/>
      <c r="Y71" s="2"/>
      <c r="Z71" s="2"/>
    </row>
    <row r="72" spans="1:26" ht="12.75" customHeight="1">
      <c r="A72" s="2"/>
      <c r="B72" s="2"/>
      <c r="C72" s="2"/>
      <c r="D72" s="2"/>
      <c r="E72" s="2"/>
      <c r="F72" s="19"/>
      <c r="G72" s="19"/>
      <c r="H72" s="37"/>
      <c r="I72" s="37"/>
      <c r="J72" s="37"/>
      <c r="K72" s="19"/>
      <c r="L72" s="19"/>
      <c r="M72" s="19"/>
      <c r="N72" s="2"/>
      <c r="O72" s="2"/>
      <c r="P72" s="2"/>
      <c r="Q72" s="2"/>
      <c r="R72" s="2"/>
      <c r="S72" s="2"/>
      <c r="T72" s="2"/>
      <c r="U72" s="2"/>
      <c r="V72" s="2"/>
      <c r="W72" s="2"/>
      <c r="X72" s="2"/>
      <c r="Y72" s="2"/>
      <c r="Z72" s="2"/>
    </row>
    <row r="73" spans="1:26" ht="12.75" customHeight="1">
      <c r="A73" s="2"/>
      <c r="B73" s="2"/>
      <c r="C73" s="2"/>
      <c r="D73" s="2"/>
      <c r="E73" s="2"/>
      <c r="F73" s="19"/>
      <c r="G73" s="19"/>
      <c r="H73" s="20"/>
      <c r="I73" s="20"/>
      <c r="J73" s="20"/>
      <c r="K73" s="19"/>
      <c r="L73" s="19"/>
      <c r="M73" s="19"/>
      <c r="N73" s="2"/>
      <c r="O73" s="2"/>
      <c r="P73" s="2"/>
      <c r="Q73" s="2"/>
      <c r="R73" s="2"/>
      <c r="S73" s="2"/>
      <c r="T73" s="2"/>
      <c r="U73" s="2"/>
      <c r="V73" s="2"/>
      <c r="W73" s="2"/>
      <c r="X73" s="2"/>
      <c r="Y73" s="2"/>
      <c r="Z73" s="2"/>
    </row>
    <row r="74" spans="1:26" ht="12.75" customHeight="1">
      <c r="A74" s="2"/>
      <c r="B74" s="2"/>
      <c r="C74" s="2"/>
      <c r="D74" s="2"/>
      <c r="E74" s="2"/>
      <c r="F74" s="19"/>
      <c r="G74" s="19"/>
      <c r="H74" s="20"/>
      <c r="I74" s="20"/>
      <c r="J74" s="20"/>
      <c r="K74" s="19"/>
      <c r="L74" s="19"/>
      <c r="M74" s="19"/>
      <c r="N74" s="2"/>
      <c r="O74" s="2"/>
      <c r="P74" s="2"/>
      <c r="Q74" s="2"/>
      <c r="R74" s="2"/>
      <c r="S74" s="2"/>
      <c r="T74" s="2"/>
      <c r="U74" s="2"/>
      <c r="V74" s="2"/>
      <c r="W74" s="2"/>
      <c r="X74" s="2"/>
      <c r="Y74" s="2"/>
      <c r="Z74" s="2"/>
    </row>
    <row r="75" spans="1:26" ht="12.75" customHeight="1">
      <c r="A75" s="2"/>
      <c r="B75" s="2"/>
      <c r="C75" s="2"/>
      <c r="D75" s="2"/>
      <c r="E75" s="2"/>
      <c r="F75" s="19"/>
      <c r="G75" s="19"/>
      <c r="H75" s="20"/>
      <c r="I75" s="20"/>
      <c r="J75" s="20"/>
      <c r="K75" s="19"/>
      <c r="L75" s="19"/>
      <c r="M75" s="19"/>
      <c r="N75" s="2"/>
      <c r="O75" s="2"/>
      <c r="P75" s="2"/>
      <c r="Q75" s="2"/>
      <c r="R75" s="2"/>
      <c r="S75" s="2"/>
      <c r="T75" s="2"/>
      <c r="U75" s="2"/>
      <c r="V75" s="2"/>
      <c r="W75" s="2"/>
      <c r="X75" s="2"/>
      <c r="Y75" s="2"/>
      <c r="Z75" s="2"/>
    </row>
    <row r="76" spans="1:26" ht="12.75" customHeight="1">
      <c r="A76" s="2"/>
      <c r="B76" s="2"/>
      <c r="C76" s="2"/>
      <c r="D76" s="2"/>
      <c r="E76" s="2"/>
      <c r="F76" s="19"/>
      <c r="G76" s="19"/>
      <c r="H76" s="20"/>
      <c r="I76" s="20"/>
      <c r="J76" s="20"/>
      <c r="K76" s="19"/>
      <c r="L76" s="19"/>
      <c r="M76" s="19"/>
      <c r="N76" s="2"/>
      <c r="O76" s="2"/>
      <c r="P76" s="2"/>
      <c r="Q76" s="2"/>
      <c r="R76" s="2"/>
      <c r="S76" s="2"/>
      <c r="T76" s="2"/>
      <c r="U76" s="2"/>
      <c r="V76" s="2"/>
      <c r="W76" s="2"/>
      <c r="X76" s="2"/>
      <c r="Y76" s="2"/>
      <c r="Z76" s="2"/>
    </row>
    <row r="77" spans="1:26" ht="12.75" customHeight="1">
      <c r="A77" s="2"/>
      <c r="B77" s="2"/>
      <c r="C77" s="2"/>
      <c r="D77" s="2"/>
      <c r="E77" s="2"/>
      <c r="F77" s="19"/>
      <c r="G77" s="19"/>
      <c r="H77" s="20"/>
      <c r="I77" s="20"/>
      <c r="J77" s="20"/>
      <c r="K77" s="19"/>
      <c r="L77" s="19"/>
      <c r="M77" s="19"/>
      <c r="N77" s="2"/>
      <c r="O77" s="2"/>
      <c r="P77" s="2"/>
      <c r="Q77" s="2"/>
      <c r="R77" s="2"/>
      <c r="S77" s="2"/>
      <c r="T77" s="2"/>
      <c r="U77" s="2"/>
      <c r="V77" s="2"/>
      <c r="W77" s="2"/>
      <c r="X77" s="2"/>
      <c r="Y77" s="2"/>
      <c r="Z77" s="2"/>
    </row>
    <row r="78" spans="1:26" ht="12.75" customHeight="1">
      <c r="A78" s="2"/>
      <c r="B78" s="2"/>
      <c r="C78" s="2"/>
      <c r="D78" s="2"/>
      <c r="E78" s="2"/>
      <c r="F78" s="19"/>
      <c r="G78" s="19"/>
      <c r="H78" s="20"/>
      <c r="I78" s="20"/>
      <c r="J78" s="20"/>
      <c r="K78" s="19"/>
      <c r="L78" s="19"/>
      <c r="M78" s="19"/>
      <c r="N78" s="2"/>
      <c r="O78" s="2"/>
      <c r="P78" s="2"/>
      <c r="Q78" s="2"/>
      <c r="R78" s="2"/>
      <c r="S78" s="2"/>
      <c r="T78" s="2"/>
      <c r="U78" s="2"/>
      <c r="V78" s="2"/>
      <c r="W78" s="2"/>
      <c r="X78" s="2"/>
      <c r="Y78" s="2"/>
      <c r="Z78" s="2"/>
    </row>
    <row r="79" spans="1:26" ht="12.75" customHeight="1">
      <c r="A79" s="2"/>
      <c r="B79" s="2"/>
      <c r="C79" s="2"/>
      <c r="D79" s="2"/>
      <c r="E79" s="2"/>
      <c r="F79" s="19"/>
      <c r="G79" s="19"/>
      <c r="H79" s="20"/>
      <c r="I79" s="20"/>
      <c r="J79" s="20"/>
      <c r="K79" s="19"/>
      <c r="L79" s="19"/>
      <c r="M79" s="19"/>
      <c r="N79" s="2"/>
      <c r="O79" s="2"/>
      <c r="P79" s="2"/>
      <c r="Q79" s="2"/>
      <c r="R79" s="2"/>
      <c r="S79" s="2"/>
      <c r="T79" s="2"/>
      <c r="U79" s="2"/>
      <c r="V79" s="2"/>
      <c r="W79" s="2"/>
      <c r="X79" s="2"/>
      <c r="Y79" s="2"/>
      <c r="Z79" s="2"/>
    </row>
    <row r="80" spans="1:26" ht="12.75" customHeight="1">
      <c r="A80" s="2"/>
      <c r="B80" s="2"/>
      <c r="C80" s="2"/>
      <c r="D80" s="2"/>
      <c r="E80" s="2"/>
      <c r="F80" s="19"/>
      <c r="G80" s="19"/>
      <c r="H80" s="20"/>
      <c r="I80" s="20"/>
      <c r="J80" s="20"/>
      <c r="K80" s="19"/>
      <c r="L80" s="19"/>
      <c r="M80" s="19"/>
      <c r="N80" s="2"/>
      <c r="O80" s="2"/>
      <c r="P80" s="2"/>
      <c r="Q80" s="2"/>
      <c r="R80" s="2"/>
      <c r="S80" s="2"/>
      <c r="T80" s="2"/>
      <c r="U80" s="2"/>
      <c r="V80" s="2"/>
      <c r="W80" s="2"/>
      <c r="X80" s="2"/>
      <c r="Y80" s="2"/>
      <c r="Z80" s="2"/>
    </row>
    <row r="81" spans="1:26" ht="12.75" customHeight="1">
      <c r="A81" s="2"/>
      <c r="B81" s="2"/>
      <c r="C81" s="2"/>
      <c r="D81" s="2"/>
      <c r="E81" s="2"/>
      <c r="F81" s="19"/>
      <c r="G81" s="19"/>
      <c r="H81" s="20"/>
      <c r="I81" s="20"/>
      <c r="J81" s="20"/>
      <c r="K81" s="19"/>
      <c r="L81" s="19"/>
      <c r="M81" s="19"/>
      <c r="N81" s="2"/>
      <c r="O81" s="2"/>
      <c r="P81" s="2"/>
      <c r="Q81" s="2"/>
      <c r="R81" s="2"/>
      <c r="S81" s="2"/>
      <c r="T81" s="2"/>
      <c r="U81" s="2"/>
      <c r="V81" s="2"/>
      <c r="W81" s="2"/>
      <c r="X81" s="2"/>
      <c r="Y81" s="2"/>
      <c r="Z81" s="2"/>
    </row>
    <row r="82" spans="1:26" ht="12.75" customHeight="1">
      <c r="A82" s="2"/>
      <c r="B82" s="2"/>
      <c r="C82" s="2"/>
      <c r="D82" s="2"/>
      <c r="E82" s="2"/>
      <c r="F82" s="19"/>
      <c r="G82" s="19"/>
      <c r="H82" s="20"/>
      <c r="I82" s="20"/>
      <c r="J82" s="20"/>
      <c r="K82" s="19"/>
      <c r="L82" s="19"/>
      <c r="M82" s="19"/>
      <c r="N82" s="2"/>
      <c r="O82" s="2"/>
      <c r="P82" s="2"/>
      <c r="Q82" s="2"/>
      <c r="R82" s="2"/>
      <c r="S82" s="2"/>
      <c r="T82" s="2"/>
      <c r="U82" s="2"/>
      <c r="V82" s="2"/>
      <c r="W82" s="2"/>
      <c r="X82" s="2"/>
      <c r="Y82" s="2"/>
      <c r="Z82" s="2"/>
    </row>
    <row r="83" spans="1:26" ht="12.75" customHeight="1">
      <c r="A83" s="2"/>
      <c r="B83" s="2"/>
      <c r="C83" s="2"/>
      <c r="D83" s="2"/>
      <c r="E83" s="2"/>
      <c r="F83" s="19"/>
      <c r="G83" s="19"/>
      <c r="H83" s="20"/>
      <c r="I83" s="20"/>
      <c r="J83" s="20"/>
      <c r="K83" s="19"/>
      <c r="L83" s="19"/>
      <c r="M83" s="19"/>
      <c r="N83" s="2"/>
      <c r="O83" s="2"/>
      <c r="P83" s="2"/>
      <c r="Q83" s="2"/>
      <c r="R83" s="2"/>
      <c r="S83" s="2"/>
      <c r="T83" s="2"/>
      <c r="U83" s="2"/>
      <c r="V83" s="2"/>
      <c r="W83" s="2"/>
      <c r="X83" s="2"/>
      <c r="Y83" s="2"/>
      <c r="Z83" s="2"/>
    </row>
    <row r="84" spans="1:26" ht="12.75" customHeight="1">
      <c r="A84" s="2"/>
      <c r="B84" s="2"/>
      <c r="C84" s="2"/>
      <c r="D84" s="2"/>
      <c r="E84" s="2"/>
      <c r="F84" s="19"/>
      <c r="G84" s="19"/>
      <c r="H84" s="20"/>
      <c r="I84" s="20"/>
      <c r="J84" s="20"/>
      <c r="K84" s="19"/>
      <c r="L84" s="19"/>
      <c r="M84" s="19"/>
      <c r="N84" s="2"/>
      <c r="O84" s="2"/>
      <c r="P84" s="2"/>
      <c r="Q84" s="2"/>
      <c r="R84" s="2"/>
      <c r="S84" s="2"/>
      <c r="T84" s="2"/>
      <c r="U84" s="2"/>
      <c r="V84" s="2"/>
      <c r="W84" s="2"/>
      <c r="X84" s="2"/>
      <c r="Y84" s="2"/>
      <c r="Z84" s="2"/>
    </row>
    <row r="85" spans="1:26" ht="12.75" customHeight="1">
      <c r="A85" s="2"/>
      <c r="B85" s="2"/>
      <c r="C85" s="2"/>
      <c r="D85" s="2"/>
      <c r="E85" s="2"/>
      <c r="F85" s="19"/>
      <c r="G85" s="19"/>
      <c r="H85" s="20"/>
      <c r="I85" s="20"/>
      <c r="J85" s="20"/>
      <c r="K85" s="19"/>
      <c r="L85" s="19"/>
      <c r="M85" s="19"/>
      <c r="N85" s="2"/>
      <c r="O85" s="2"/>
      <c r="P85" s="2"/>
      <c r="Q85" s="2"/>
      <c r="R85" s="2"/>
      <c r="S85" s="2"/>
      <c r="T85" s="2"/>
      <c r="U85" s="2"/>
      <c r="V85" s="2"/>
      <c r="W85" s="2"/>
      <c r="X85" s="2"/>
      <c r="Y85" s="2"/>
      <c r="Z85" s="2"/>
    </row>
    <row r="86" spans="1:26" ht="12.75" customHeight="1">
      <c r="A86" s="2"/>
      <c r="B86" s="2"/>
      <c r="C86" s="2"/>
      <c r="D86" s="2"/>
      <c r="E86" s="2"/>
      <c r="F86" s="19"/>
      <c r="G86" s="19"/>
      <c r="H86" s="20"/>
      <c r="I86" s="20"/>
      <c r="J86" s="20"/>
      <c r="K86" s="19"/>
      <c r="L86" s="19"/>
      <c r="M86" s="19"/>
      <c r="N86" s="2"/>
      <c r="O86" s="2"/>
      <c r="P86" s="2"/>
      <c r="Q86" s="2"/>
      <c r="R86" s="2"/>
      <c r="S86" s="2"/>
      <c r="T86" s="2"/>
      <c r="U86" s="2"/>
      <c r="V86" s="2"/>
      <c r="W86" s="2"/>
      <c r="X86" s="2"/>
      <c r="Y86" s="2"/>
      <c r="Z86" s="2"/>
    </row>
    <row r="87" spans="1:26" ht="12.75" customHeight="1">
      <c r="A87" s="2"/>
      <c r="B87" s="2"/>
      <c r="C87" s="2"/>
      <c r="D87" s="2"/>
      <c r="E87" s="2"/>
      <c r="F87" s="19"/>
      <c r="G87" s="19"/>
      <c r="H87" s="20"/>
      <c r="I87" s="20"/>
      <c r="J87" s="20"/>
      <c r="K87" s="19"/>
      <c r="L87" s="19"/>
      <c r="M87" s="19"/>
      <c r="N87" s="2"/>
      <c r="O87" s="2"/>
      <c r="P87" s="2"/>
      <c r="Q87" s="2"/>
      <c r="R87" s="2"/>
      <c r="S87" s="2"/>
      <c r="T87" s="2"/>
      <c r="U87" s="2"/>
      <c r="V87" s="2"/>
      <c r="W87" s="2"/>
      <c r="X87" s="2"/>
      <c r="Y87" s="2"/>
      <c r="Z87" s="2"/>
    </row>
    <row r="88" spans="1:26" ht="12.75" customHeight="1">
      <c r="A88" s="2"/>
      <c r="B88" s="2"/>
      <c r="C88" s="2"/>
      <c r="D88" s="2"/>
      <c r="E88" s="2"/>
      <c r="F88" s="19"/>
      <c r="G88" s="19"/>
      <c r="H88" s="20"/>
      <c r="I88" s="20"/>
      <c r="J88" s="20"/>
      <c r="K88" s="19"/>
      <c r="L88" s="19"/>
      <c r="M88" s="19"/>
      <c r="N88" s="2"/>
      <c r="O88" s="2"/>
      <c r="P88" s="2"/>
      <c r="Q88" s="2"/>
      <c r="R88" s="2"/>
      <c r="S88" s="2"/>
      <c r="T88" s="2"/>
      <c r="U88" s="2"/>
      <c r="V88" s="2"/>
      <c r="W88" s="2"/>
      <c r="X88" s="2"/>
      <c r="Y88" s="2"/>
      <c r="Z88" s="2"/>
    </row>
    <row r="89" spans="1:26" ht="12.75" customHeight="1">
      <c r="A89" s="2"/>
      <c r="B89" s="2"/>
      <c r="C89" s="2"/>
      <c r="D89" s="2"/>
      <c r="E89" s="2"/>
      <c r="F89" s="19"/>
      <c r="G89" s="19"/>
      <c r="H89" s="20"/>
      <c r="I89" s="20"/>
      <c r="J89" s="20"/>
      <c r="K89" s="19"/>
      <c r="L89" s="19"/>
      <c r="M89" s="19"/>
      <c r="N89" s="2"/>
      <c r="O89" s="2"/>
      <c r="P89" s="2"/>
      <c r="Q89" s="2"/>
      <c r="R89" s="2"/>
      <c r="S89" s="2"/>
      <c r="T89" s="2"/>
      <c r="U89" s="2"/>
      <c r="V89" s="2"/>
      <c r="W89" s="2"/>
      <c r="X89" s="2"/>
      <c r="Y89" s="2"/>
      <c r="Z89" s="2"/>
    </row>
    <row r="90" spans="1:26" ht="12.75" customHeight="1">
      <c r="A90" s="2"/>
      <c r="B90" s="2"/>
      <c r="C90" s="2"/>
      <c r="D90" s="2"/>
      <c r="E90" s="2"/>
      <c r="F90" s="19"/>
      <c r="G90" s="19"/>
      <c r="H90" s="20"/>
      <c r="I90" s="20"/>
      <c r="J90" s="20"/>
      <c r="K90" s="19"/>
      <c r="L90" s="19"/>
      <c r="M90" s="19"/>
      <c r="N90" s="2"/>
      <c r="O90" s="2"/>
      <c r="P90" s="2"/>
      <c r="Q90" s="2"/>
      <c r="R90" s="2"/>
      <c r="S90" s="2"/>
      <c r="T90" s="2"/>
      <c r="U90" s="2"/>
      <c r="V90" s="2"/>
      <c r="W90" s="2"/>
      <c r="X90" s="2"/>
      <c r="Y90" s="2"/>
      <c r="Z90" s="2"/>
    </row>
    <row r="91" spans="1:26" ht="12.75" customHeight="1">
      <c r="A91" s="2"/>
      <c r="B91" s="2"/>
      <c r="C91" s="2"/>
      <c r="D91" s="2"/>
      <c r="E91" s="2"/>
      <c r="F91" s="19"/>
      <c r="G91" s="19"/>
      <c r="H91" s="20"/>
      <c r="I91" s="20"/>
      <c r="J91" s="20"/>
      <c r="K91" s="19"/>
      <c r="L91" s="19"/>
      <c r="M91" s="19"/>
      <c r="N91" s="2"/>
      <c r="O91" s="2"/>
      <c r="P91" s="2"/>
      <c r="Q91" s="2"/>
      <c r="R91" s="2"/>
      <c r="S91" s="2"/>
      <c r="T91" s="2"/>
      <c r="U91" s="2"/>
      <c r="V91" s="2"/>
      <c r="W91" s="2"/>
      <c r="X91" s="2"/>
      <c r="Y91" s="2"/>
      <c r="Z91" s="2"/>
    </row>
    <row r="92" spans="1:26" ht="12.75" customHeight="1">
      <c r="A92" s="2"/>
      <c r="B92" s="2"/>
      <c r="C92" s="2"/>
      <c r="D92" s="2"/>
      <c r="E92" s="2"/>
      <c r="F92" s="19"/>
      <c r="G92" s="19"/>
      <c r="H92" s="20"/>
      <c r="I92" s="20"/>
      <c r="J92" s="20"/>
      <c r="K92" s="19"/>
      <c r="L92" s="19"/>
      <c r="M92" s="19"/>
      <c r="N92" s="2"/>
      <c r="O92" s="2"/>
      <c r="P92" s="2"/>
      <c r="Q92" s="2"/>
      <c r="R92" s="2"/>
      <c r="S92" s="2"/>
      <c r="T92" s="2"/>
      <c r="U92" s="2"/>
      <c r="V92" s="2"/>
      <c r="W92" s="2"/>
      <c r="X92" s="2"/>
      <c r="Y92" s="2"/>
      <c r="Z92" s="2"/>
    </row>
    <row r="93" spans="1:26" ht="12.75" customHeight="1">
      <c r="A93" s="2"/>
      <c r="B93" s="2"/>
      <c r="C93" s="2"/>
      <c r="D93" s="2"/>
      <c r="E93" s="2"/>
      <c r="F93" s="19"/>
      <c r="G93" s="19"/>
      <c r="H93" s="20"/>
      <c r="I93" s="20"/>
      <c r="J93" s="20"/>
      <c r="K93" s="19"/>
      <c r="L93" s="19"/>
      <c r="M93" s="19"/>
      <c r="N93" s="2"/>
      <c r="O93" s="2"/>
      <c r="P93" s="2"/>
      <c r="Q93" s="2"/>
      <c r="R93" s="2"/>
      <c r="S93" s="2"/>
      <c r="T93" s="2"/>
      <c r="U93" s="2"/>
      <c r="V93" s="2"/>
      <c r="W93" s="2"/>
      <c r="X93" s="2"/>
      <c r="Y93" s="2"/>
      <c r="Z93" s="2"/>
    </row>
    <row r="94" spans="1:26" ht="12.75" customHeight="1">
      <c r="A94" s="2"/>
      <c r="B94" s="2"/>
      <c r="C94" s="2"/>
      <c r="D94" s="2"/>
      <c r="E94" s="2"/>
      <c r="F94" s="19"/>
      <c r="G94" s="19"/>
      <c r="H94" s="20"/>
      <c r="I94" s="20"/>
      <c r="J94" s="20"/>
      <c r="K94" s="19"/>
      <c r="L94" s="19"/>
      <c r="M94" s="19"/>
      <c r="N94" s="2"/>
      <c r="O94" s="2"/>
      <c r="P94" s="2"/>
      <c r="Q94" s="2"/>
      <c r="R94" s="2"/>
      <c r="S94" s="2"/>
      <c r="T94" s="2"/>
      <c r="U94" s="2"/>
      <c r="V94" s="2"/>
      <c r="W94" s="2"/>
      <c r="X94" s="2"/>
      <c r="Y94" s="2"/>
      <c r="Z94" s="2"/>
    </row>
    <row r="95" spans="1:26" ht="12.75" customHeight="1">
      <c r="A95" s="2"/>
      <c r="B95" s="2"/>
      <c r="C95" s="2"/>
      <c r="D95" s="2"/>
      <c r="E95" s="2"/>
      <c r="F95" s="19"/>
      <c r="G95" s="19"/>
      <c r="H95" s="20"/>
      <c r="I95" s="20"/>
      <c r="J95" s="20"/>
      <c r="K95" s="19"/>
      <c r="L95" s="19"/>
      <c r="M95" s="19"/>
      <c r="N95" s="2"/>
      <c r="O95" s="2"/>
      <c r="P95" s="2"/>
      <c r="Q95" s="2"/>
      <c r="R95" s="2"/>
      <c r="S95" s="2"/>
      <c r="T95" s="2"/>
      <c r="U95" s="2"/>
      <c r="V95" s="2"/>
      <c r="W95" s="2"/>
      <c r="X95" s="2"/>
      <c r="Y95" s="2"/>
      <c r="Z95" s="2"/>
    </row>
    <row r="96" spans="1:26" ht="12.75" customHeight="1">
      <c r="A96" s="2"/>
      <c r="B96" s="2"/>
      <c r="C96" s="2"/>
      <c r="D96" s="2"/>
      <c r="E96" s="2"/>
      <c r="F96" s="19"/>
      <c r="G96" s="19"/>
      <c r="H96" s="20"/>
      <c r="I96" s="20"/>
      <c r="J96" s="20"/>
      <c r="K96" s="19"/>
      <c r="L96" s="19"/>
      <c r="M96" s="19"/>
      <c r="N96" s="2"/>
      <c r="O96" s="2"/>
      <c r="P96" s="2"/>
      <c r="Q96" s="2"/>
      <c r="R96" s="2"/>
      <c r="S96" s="2"/>
      <c r="T96" s="2"/>
      <c r="U96" s="2"/>
      <c r="V96" s="2"/>
      <c r="W96" s="2"/>
      <c r="X96" s="2"/>
      <c r="Y96" s="2"/>
      <c r="Z96" s="2"/>
    </row>
    <row r="97" spans="1:26" ht="12.75" customHeight="1">
      <c r="A97" s="2"/>
      <c r="B97" s="2"/>
      <c r="C97" s="2"/>
      <c r="D97" s="2"/>
      <c r="E97" s="2"/>
      <c r="F97" s="19"/>
      <c r="G97" s="19"/>
      <c r="H97" s="20"/>
      <c r="I97" s="20"/>
      <c r="J97" s="20"/>
      <c r="K97" s="19"/>
      <c r="L97" s="19"/>
      <c r="M97" s="19"/>
      <c r="N97" s="2"/>
      <c r="O97" s="2"/>
      <c r="P97" s="2"/>
      <c r="Q97" s="2"/>
      <c r="R97" s="2"/>
      <c r="S97" s="2"/>
      <c r="T97" s="2"/>
      <c r="U97" s="2"/>
      <c r="V97" s="2"/>
      <c r="W97" s="2"/>
      <c r="X97" s="2"/>
      <c r="Y97" s="2"/>
      <c r="Z97" s="2"/>
    </row>
    <row r="98" spans="1:26" ht="12.75" customHeight="1">
      <c r="A98" s="2"/>
      <c r="B98" s="2"/>
      <c r="C98" s="2"/>
      <c r="D98" s="2"/>
      <c r="E98" s="2"/>
      <c r="F98" s="19"/>
      <c r="G98" s="19"/>
      <c r="H98" s="20"/>
      <c r="I98" s="20"/>
      <c r="J98" s="20"/>
      <c r="K98" s="19"/>
      <c r="L98" s="19"/>
      <c r="M98" s="19"/>
      <c r="N98" s="2"/>
      <c r="O98" s="2"/>
      <c r="P98" s="2"/>
      <c r="Q98" s="2"/>
      <c r="R98" s="2"/>
      <c r="S98" s="2"/>
      <c r="T98" s="2"/>
      <c r="U98" s="2"/>
      <c r="V98" s="2"/>
      <c r="W98" s="2"/>
      <c r="X98" s="2"/>
      <c r="Y98" s="2"/>
      <c r="Z98" s="2"/>
    </row>
    <row r="99" spans="1:26" ht="12.75" customHeight="1">
      <c r="A99" s="2"/>
      <c r="B99" s="2"/>
      <c r="C99" s="2"/>
      <c r="D99" s="2"/>
      <c r="E99" s="2"/>
      <c r="F99" s="19"/>
      <c r="G99" s="19"/>
      <c r="H99" s="20"/>
      <c r="I99" s="20"/>
      <c r="J99" s="20"/>
      <c r="K99" s="19"/>
      <c r="L99" s="19"/>
      <c r="M99" s="19"/>
      <c r="N99" s="2"/>
      <c r="O99" s="2"/>
      <c r="P99" s="2"/>
      <c r="Q99" s="2"/>
      <c r="R99" s="2"/>
      <c r="S99" s="2"/>
      <c r="T99" s="2"/>
      <c r="U99" s="2"/>
      <c r="V99" s="2"/>
      <c r="W99" s="2"/>
      <c r="X99" s="2"/>
      <c r="Y99" s="2"/>
      <c r="Z99" s="2"/>
    </row>
    <row r="100" spans="1:26" ht="12.75" customHeight="1">
      <c r="A100" s="2"/>
      <c r="B100" s="2"/>
      <c r="C100" s="2"/>
      <c r="D100" s="2"/>
      <c r="E100" s="2"/>
      <c r="F100" s="19"/>
      <c r="G100" s="19"/>
      <c r="H100" s="20"/>
      <c r="I100" s="20"/>
      <c r="J100" s="20"/>
      <c r="K100" s="19"/>
      <c r="L100" s="19"/>
      <c r="M100" s="19"/>
      <c r="N100" s="2"/>
      <c r="O100" s="2"/>
      <c r="P100" s="2"/>
      <c r="Q100" s="2"/>
      <c r="R100" s="2"/>
      <c r="S100" s="2"/>
      <c r="T100" s="2"/>
      <c r="U100" s="2"/>
      <c r="V100" s="2"/>
      <c r="W100" s="2"/>
      <c r="X100" s="2"/>
      <c r="Y100" s="2"/>
      <c r="Z100" s="2"/>
    </row>
    <row r="101" spans="1:26" ht="12.75" customHeight="1">
      <c r="A101" s="2"/>
      <c r="B101" s="2"/>
      <c r="C101" s="2"/>
      <c r="D101" s="2"/>
      <c r="E101" s="2"/>
      <c r="F101" s="19"/>
      <c r="G101" s="19"/>
      <c r="H101" s="20"/>
      <c r="I101" s="20"/>
      <c r="J101" s="20"/>
      <c r="K101" s="19"/>
      <c r="L101" s="19"/>
      <c r="M101" s="19"/>
      <c r="N101" s="2"/>
      <c r="O101" s="2"/>
      <c r="P101" s="2"/>
      <c r="Q101" s="2"/>
      <c r="R101" s="2"/>
      <c r="S101" s="2"/>
      <c r="T101" s="2"/>
      <c r="U101" s="2"/>
      <c r="V101" s="2"/>
      <c r="W101" s="2"/>
      <c r="X101" s="2"/>
      <c r="Y101" s="2"/>
      <c r="Z101" s="2"/>
    </row>
    <row r="102" spans="1:26" ht="12.75" customHeight="1">
      <c r="A102" s="2"/>
      <c r="B102" s="2"/>
      <c r="C102" s="2"/>
      <c r="D102" s="2"/>
      <c r="E102" s="2"/>
      <c r="F102" s="19"/>
      <c r="G102" s="19"/>
      <c r="H102" s="20"/>
      <c r="I102" s="20"/>
      <c r="J102" s="20"/>
      <c r="K102" s="19"/>
      <c r="L102" s="19"/>
      <c r="M102" s="19"/>
      <c r="N102" s="2"/>
      <c r="O102" s="2"/>
      <c r="P102" s="2"/>
      <c r="Q102" s="2"/>
      <c r="R102" s="2"/>
      <c r="S102" s="2"/>
      <c r="T102" s="2"/>
      <c r="U102" s="2"/>
      <c r="V102" s="2"/>
      <c r="W102" s="2"/>
      <c r="X102" s="2"/>
      <c r="Y102" s="2"/>
      <c r="Z102" s="2"/>
    </row>
    <row r="103" spans="1:26" ht="12.75" customHeight="1">
      <c r="A103" s="2"/>
      <c r="B103" s="2"/>
      <c r="C103" s="2"/>
      <c r="D103" s="2"/>
      <c r="E103" s="2"/>
      <c r="F103" s="19"/>
      <c r="G103" s="19"/>
      <c r="H103" s="20"/>
      <c r="I103" s="20"/>
      <c r="J103" s="20"/>
      <c r="K103" s="19"/>
      <c r="L103" s="19"/>
      <c r="M103" s="19"/>
      <c r="N103" s="2"/>
      <c r="O103" s="2"/>
      <c r="P103" s="2"/>
      <c r="Q103" s="2"/>
      <c r="R103" s="2"/>
      <c r="S103" s="2"/>
      <c r="T103" s="2"/>
      <c r="U103" s="2"/>
      <c r="V103" s="2"/>
      <c r="W103" s="2"/>
      <c r="X103" s="2"/>
      <c r="Y103" s="2"/>
      <c r="Z103" s="2"/>
    </row>
    <row r="104" spans="1:26" ht="12.75" customHeight="1">
      <c r="A104" s="2"/>
      <c r="B104" s="2"/>
      <c r="C104" s="2"/>
      <c r="D104" s="2"/>
      <c r="E104" s="2"/>
      <c r="F104" s="19"/>
      <c r="G104" s="19"/>
      <c r="H104" s="20"/>
      <c r="I104" s="20"/>
      <c r="J104" s="20"/>
      <c r="K104" s="19"/>
      <c r="L104" s="19"/>
      <c r="M104" s="19"/>
      <c r="N104" s="2"/>
      <c r="O104" s="2"/>
      <c r="P104" s="2"/>
      <c r="Q104" s="2"/>
      <c r="R104" s="2"/>
      <c r="S104" s="2"/>
      <c r="T104" s="2"/>
      <c r="U104" s="2"/>
      <c r="V104" s="2"/>
      <c r="W104" s="2"/>
      <c r="X104" s="2"/>
      <c r="Y104" s="2"/>
      <c r="Z104" s="2"/>
    </row>
    <row r="105" spans="1:26" ht="12.75" customHeight="1">
      <c r="A105" s="2"/>
      <c r="B105" s="2"/>
      <c r="C105" s="2"/>
      <c r="D105" s="2"/>
      <c r="E105" s="2"/>
      <c r="F105" s="19"/>
      <c r="G105" s="19"/>
      <c r="H105" s="20"/>
      <c r="I105" s="20"/>
      <c r="J105" s="20"/>
      <c r="K105" s="19"/>
      <c r="L105" s="19"/>
      <c r="M105" s="19"/>
      <c r="N105" s="2"/>
      <c r="O105" s="2"/>
      <c r="P105" s="2"/>
      <c r="Q105" s="2"/>
      <c r="R105" s="2"/>
      <c r="S105" s="2"/>
      <c r="T105" s="2"/>
      <c r="U105" s="2"/>
      <c r="V105" s="2"/>
      <c r="W105" s="2"/>
      <c r="X105" s="2"/>
      <c r="Y105" s="2"/>
      <c r="Z105" s="2"/>
    </row>
    <row r="106" spans="1:26" ht="12.75" customHeight="1">
      <c r="A106" s="2"/>
      <c r="B106" s="2"/>
      <c r="C106" s="2"/>
      <c r="D106" s="2"/>
      <c r="E106" s="2"/>
      <c r="F106" s="19"/>
      <c r="G106" s="19"/>
      <c r="H106" s="20"/>
      <c r="I106" s="20"/>
      <c r="J106" s="20"/>
      <c r="K106" s="19"/>
      <c r="L106" s="19"/>
      <c r="M106" s="19"/>
      <c r="N106" s="2"/>
      <c r="O106" s="2"/>
      <c r="P106" s="2"/>
      <c r="Q106" s="2"/>
      <c r="R106" s="2"/>
      <c r="S106" s="2"/>
      <c r="T106" s="2"/>
      <c r="U106" s="2"/>
      <c r="V106" s="2"/>
      <c r="W106" s="2"/>
      <c r="X106" s="2"/>
      <c r="Y106" s="2"/>
      <c r="Z106" s="2"/>
    </row>
    <row r="107" spans="1:26" ht="12.75" customHeight="1">
      <c r="A107" s="2"/>
      <c r="B107" s="2"/>
      <c r="C107" s="2"/>
      <c r="D107" s="2"/>
      <c r="E107" s="2"/>
      <c r="F107" s="19"/>
      <c r="G107" s="19"/>
      <c r="H107" s="20"/>
      <c r="I107" s="20"/>
      <c r="J107" s="20"/>
      <c r="K107" s="19"/>
      <c r="L107" s="19"/>
      <c r="M107" s="19"/>
      <c r="N107" s="2"/>
      <c r="O107" s="2"/>
      <c r="P107" s="2"/>
      <c r="Q107" s="2"/>
      <c r="R107" s="2"/>
      <c r="S107" s="2"/>
      <c r="T107" s="2"/>
      <c r="U107" s="2"/>
      <c r="V107" s="2"/>
      <c r="W107" s="2"/>
      <c r="X107" s="2"/>
      <c r="Y107" s="2"/>
      <c r="Z107" s="2"/>
    </row>
    <row r="108" spans="1:26" ht="12.75" customHeight="1">
      <c r="A108" s="2"/>
      <c r="B108" s="2"/>
      <c r="C108" s="2"/>
      <c r="D108" s="2"/>
      <c r="E108" s="2"/>
      <c r="F108" s="19"/>
      <c r="G108" s="19"/>
      <c r="H108" s="20"/>
      <c r="I108" s="20"/>
      <c r="J108" s="20"/>
      <c r="K108" s="19"/>
      <c r="L108" s="19"/>
      <c r="M108" s="19"/>
      <c r="N108" s="2"/>
      <c r="O108" s="2"/>
      <c r="P108" s="2"/>
      <c r="Q108" s="2"/>
      <c r="R108" s="2"/>
      <c r="S108" s="2"/>
      <c r="T108" s="2"/>
      <c r="U108" s="2"/>
      <c r="V108" s="2"/>
      <c r="W108" s="2"/>
      <c r="X108" s="2"/>
      <c r="Y108" s="2"/>
      <c r="Z108" s="2"/>
    </row>
    <row r="109" spans="1:26" ht="12.75" customHeight="1">
      <c r="A109" s="2"/>
      <c r="B109" s="2"/>
      <c r="C109" s="2"/>
      <c r="D109" s="2"/>
      <c r="E109" s="2"/>
      <c r="F109" s="19"/>
      <c r="G109" s="19"/>
      <c r="H109" s="20"/>
      <c r="I109" s="20"/>
      <c r="J109" s="20"/>
      <c r="K109" s="19"/>
      <c r="L109" s="19"/>
      <c r="M109" s="19"/>
      <c r="N109" s="2"/>
      <c r="O109" s="2"/>
      <c r="P109" s="2"/>
      <c r="Q109" s="2"/>
      <c r="R109" s="2"/>
      <c r="S109" s="2"/>
      <c r="T109" s="2"/>
      <c r="U109" s="2"/>
      <c r="V109" s="2"/>
      <c r="W109" s="2"/>
      <c r="X109" s="2"/>
      <c r="Y109" s="2"/>
      <c r="Z109" s="2"/>
    </row>
    <row r="110" spans="1:26" ht="12.75" customHeight="1">
      <c r="A110" s="2"/>
      <c r="B110" s="2"/>
      <c r="C110" s="2"/>
      <c r="D110" s="2"/>
      <c r="E110" s="2"/>
      <c r="F110" s="19"/>
      <c r="G110" s="19"/>
      <c r="H110" s="20"/>
      <c r="I110" s="20"/>
      <c r="J110" s="20"/>
      <c r="K110" s="19"/>
      <c r="L110" s="19"/>
      <c r="M110" s="19"/>
      <c r="N110" s="2"/>
      <c r="O110" s="2"/>
      <c r="P110" s="2"/>
      <c r="Q110" s="2"/>
      <c r="R110" s="2"/>
      <c r="S110" s="2"/>
      <c r="T110" s="2"/>
      <c r="U110" s="2"/>
      <c r="V110" s="2"/>
      <c r="W110" s="2"/>
      <c r="X110" s="2"/>
      <c r="Y110" s="2"/>
      <c r="Z110" s="2"/>
    </row>
    <row r="111" spans="1:26" ht="12.75" customHeight="1">
      <c r="A111" s="2"/>
      <c r="B111" s="2"/>
      <c r="C111" s="2"/>
      <c r="D111" s="2"/>
      <c r="E111" s="2"/>
      <c r="F111" s="19"/>
      <c r="G111" s="19"/>
      <c r="H111" s="20"/>
      <c r="I111" s="20"/>
      <c r="J111" s="20"/>
      <c r="K111" s="19"/>
      <c r="L111" s="19"/>
      <c r="M111" s="19"/>
      <c r="N111" s="2"/>
      <c r="O111" s="2"/>
      <c r="P111" s="2"/>
      <c r="Q111" s="2"/>
      <c r="R111" s="2"/>
      <c r="S111" s="2"/>
      <c r="T111" s="2"/>
      <c r="U111" s="2"/>
      <c r="V111" s="2"/>
      <c r="W111" s="2"/>
      <c r="X111" s="2"/>
      <c r="Y111" s="2"/>
      <c r="Z111" s="2"/>
    </row>
    <row r="112" spans="1:26" ht="12.75" customHeight="1">
      <c r="A112" s="2"/>
      <c r="B112" s="2"/>
      <c r="C112" s="2"/>
      <c r="D112" s="2"/>
      <c r="E112" s="2"/>
      <c r="F112" s="19"/>
      <c r="G112" s="19"/>
      <c r="H112" s="20"/>
      <c r="I112" s="20"/>
      <c r="J112" s="20"/>
      <c r="K112" s="19"/>
      <c r="L112" s="19"/>
      <c r="M112" s="19"/>
      <c r="N112" s="2"/>
      <c r="O112" s="2"/>
      <c r="P112" s="2"/>
      <c r="Q112" s="2"/>
      <c r="R112" s="2"/>
      <c r="S112" s="2"/>
      <c r="T112" s="2"/>
      <c r="U112" s="2"/>
      <c r="V112" s="2"/>
      <c r="W112" s="2"/>
      <c r="X112" s="2"/>
      <c r="Y112" s="2"/>
      <c r="Z112" s="2"/>
    </row>
    <row r="113" spans="1:26" ht="12.75" customHeight="1">
      <c r="A113" s="2"/>
      <c r="B113" s="2"/>
      <c r="C113" s="2"/>
      <c r="D113" s="2"/>
      <c r="E113" s="2"/>
      <c r="F113" s="19"/>
      <c r="G113" s="19"/>
      <c r="H113" s="20"/>
      <c r="I113" s="20"/>
      <c r="J113" s="20"/>
      <c r="K113" s="19"/>
      <c r="L113" s="19"/>
      <c r="M113" s="19"/>
      <c r="N113" s="2"/>
      <c r="O113" s="2"/>
      <c r="P113" s="2"/>
      <c r="Q113" s="2"/>
      <c r="R113" s="2"/>
      <c r="S113" s="2"/>
      <c r="T113" s="2"/>
      <c r="U113" s="2"/>
      <c r="V113" s="2"/>
      <c r="W113" s="2"/>
      <c r="X113" s="2"/>
      <c r="Y113" s="2"/>
      <c r="Z113" s="2"/>
    </row>
    <row r="114" spans="1:26" ht="12.75" customHeight="1">
      <c r="A114" s="2"/>
      <c r="B114" s="2"/>
      <c r="C114" s="2"/>
      <c r="D114" s="2"/>
      <c r="E114" s="2"/>
      <c r="F114" s="19"/>
      <c r="G114" s="19"/>
      <c r="H114" s="20"/>
      <c r="I114" s="20"/>
      <c r="J114" s="20"/>
      <c r="K114" s="19"/>
      <c r="L114" s="19"/>
      <c r="M114" s="19"/>
      <c r="N114" s="2"/>
      <c r="O114" s="2"/>
      <c r="P114" s="2"/>
      <c r="Q114" s="2"/>
      <c r="R114" s="2"/>
      <c r="S114" s="2"/>
      <c r="T114" s="2"/>
      <c r="U114" s="2"/>
      <c r="V114" s="2"/>
      <c r="W114" s="2"/>
      <c r="X114" s="2"/>
      <c r="Y114" s="2"/>
      <c r="Z114" s="2"/>
    </row>
    <row r="115" spans="1:26" ht="12.75" customHeight="1">
      <c r="A115" s="2"/>
      <c r="B115" s="2"/>
      <c r="C115" s="2"/>
      <c r="D115" s="2"/>
      <c r="E115" s="2"/>
      <c r="F115" s="19"/>
      <c r="G115" s="19"/>
      <c r="H115" s="20"/>
      <c r="I115" s="20"/>
      <c r="J115" s="20"/>
      <c r="K115" s="19"/>
      <c r="L115" s="19"/>
      <c r="M115" s="19"/>
      <c r="N115" s="2"/>
      <c r="O115" s="2"/>
      <c r="P115" s="2"/>
      <c r="Q115" s="2"/>
      <c r="R115" s="2"/>
      <c r="S115" s="2"/>
      <c r="T115" s="2"/>
      <c r="U115" s="2"/>
      <c r="V115" s="2"/>
      <c r="W115" s="2"/>
      <c r="X115" s="2"/>
      <c r="Y115" s="2"/>
      <c r="Z115" s="2"/>
    </row>
    <row r="116" spans="1:26" ht="12.75" customHeight="1">
      <c r="A116" s="2"/>
      <c r="B116" s="2"/>
      <c r="C116" s="2"/>
      <c r="D116" s="2"/>
      <c r="E116" s="2"/>
      <c r="F116" s="19"/>
      <c r="G116" s="19"/>
      <c r="H116" s="20"/>
      <c r="I116" s="20"/>
      <c r="J116" s="20"/>
      <c r="K116" s="19"/>
      <c r="L116" s="19"/>
      <c r="M116" s="19"/>
      <c r="N116" s="2"/>
      <c r="O116" s="2"/>
      <c r="P116" s="2"/>
      <c r="Q116" s="2"/>
      <c r="R116" s="2"/>
      <c r="S116" s="2"/>
      <c r="T116" s="2"/>
      <c r="U116" s="2"/>
      <c r="V116" s="2"/>
      <c r="W116" s="2"/>
      <c r="X116" s="2"/>
      <c r="Y116" s="2"/>
      <c r="Z116" s="2"/>
    </row>
    <row r="117" spans="1:26" ht="12.75" customHeight="1">
      <c r="A117" s="2"/>
      <c r="B117" s="2"/>
      <c r="C117" s="2"/>
      <c r="D117" s="2"/>
      <c r="E117" s="2"/>
      <c r="F117" s="19"/>
      <c r="G117" s="19"/>
      <c r="H117" s="20"/>
      <c r="I117" s="20"/>
      <c r="J117" s="20"/>
      <c r="K117" s="19"/>
      <c r="L117" s="19"/>
      <c r="M117" s="19"/>
      <c r="N117" s="2"/>
      <c r="O117" s="2"/>
      <c r="P117" s="2"/>
      <c r="Q117" s="2"/>
      <c r="R117" s="2"/>
      <c r="S117" s="2"/>
      <c r="T117" s="2"/>
      <c r="U117" s="2"/>
      <c r="V117" s="2"/>
      <c r="W117" s="2"/>
      <c r="X117" s="2"/>
      <c r="Y117" s="2"/>
      <c r="Z117" s="2"/>
    </row>
    <row r="118" spans="1:26" ht="12.75" customHeight="1">
      <c r="A118" s="2"/>
      <c r="B118" s="2"/>
      <c r="C118" s="2"/>
      <c r="D118" s="2"/>
      <c r="E118" s="2"/>
      <c r="F118" s="19"/>
      <c r="G118" s="19"/>
      <c r="H118" s="20"/>
      <c r="I118" s="20"/>
      <c r="J118" s="20"/>
      <c r="K118" s="19"/>
      <c r="L118" s="19"/>
      <c r="M118" s="19"/>
      <c r="N118" s="2"/>
      <c r="O118" s="2"/>
      <c r="P118" s="2"/>
      <c r="Q118" s="2"/>
      <c r="R118" s="2"/>
      <c r="S118" s="2"/>
      <c r="T118" s="2"/>
      <c r="U118" s="2"/>
      <c r="V118" s="2"/>
      <c r="W118" s="2"/>
      <c r="X118" s="2"/>
      <c r="Y118" s="2"/>
      <c r="Z118" s="2"/>
    </row>
    <row r="119" spans="1:26" ht="12.75" customHeight="1">
      <c r="A119" s="2"/>
      <c r="B119" s="2"/>
      <c r="C119" s="2"/>
      <c r="D119" s="2"/>
      <c r="E119" s="2"/>
      <c r="F119" s="19"/>
      <c r="G119" s="19"/>
      <c r="H119" s="20"/>
      <c r="I119" s="20"/>
      <c r="J119" s="20"/>
      <c r="K119" s="19"/>
      <c r="L119" s="19"/>
      <c r="M119" s="19"/>
      <c r="N119" s="2"/>
      <c r="O119" s="2"/>
      <c r="P119" s="2"/>
      <c r="Q119" s="2"/>
      <c r="R119" s="2"/>
      <c r="S119" s="2"/>
      <c r="T119" s="2"/>
      <c r="U119" s="2"/>
      <c r="V119" s="2"/>
      <c r="W119" s="2"/>
      <c r="X119" s="2"/>
      <c r="Y119" s="2"/>
      <c r="Z119" s="2"/>
    </row>
    <row r="120" spans="1:26" ht="12.75" customHeight="1">
      <c r="A120" s="2"/>
      <c r="B120" s="2"/>
      <c r="C120" s="2"/>
      <c r="D120" s="2"/>
      <c r="E120" s="2"/>
      <c r="F120" s="19"/>
      <c r="G120" s="19"/>
      <c r="H120" s="20"/>
      <c r="I120" s="20"/>
      <c r="J120" s="20"/>
      <c r="K120" s="19"/>
      <c r="L120" s="19"/>
      <c r="M120" s="19"/>
      <c r="N120" s="2"/>
      <c r="O120" s="2"/>
      <c r="P120" s="2"/>
      <c r="Q120" s="2"/>
      <c r="R120" s="2"/>
      <c r="S120" s="2"/>
      <c r="T120" s="2"/>
      <c r="U120" s="2"/>
      <c r="V120" s="2"/>
      <c r="W120" s="2"/>
      <c r="X120" s="2"/>
      <c r="Y120" s="2"/>
      <c r="Z120" s="2"/>
    </row>
    <row r="121" spans="1:26" ht="12.75" customHeight="1">
      <c r="A121" s="2"/>
      <c r="B121" s="2"/>
      <c r="C121" s="2"/>
      <c r="D121" s="2"/>
      <c r="E121" s="2"/>
      <c r="F121" s="19"/>
      <c r="G121" s="19"/>
      <c r="H121" s="20"/>
      <c r="I121" s="20"/>
      <c r="J121" s="20"/>
      <c r="K121" s="19"/>
      <c r="L121" s="19"/>
      <c r="M121" s="19"/>
      <c r="N121" s="2"/>
      <c r="O121" s="2"/>
      <c r="P121" s="2"/>
      <c r="Q121" s="2"/>
      <c r="R121" s="2"/>
      <c r="S121" s="2"/>
      <c r="T121" s="2"/>
      <c r="U121" s="2"/>
      <c r="V121" s="2"/>
      <c r="W121" s="2"/>
      <c r="X121" s="2"/>
      <c r="Y121" s="2"/>
      <c r="Z121" s="2"/>
    </row>
    <row r="122" spans="1:26" ht="12.75" customHeight="1">
      <c r="A122" s="2"/>
      <c r="B122" s="2"/>
      <c r="C122" s="2"/>
      <c r="D122" s="2"/>
      <c r="E122" s="2"/>
      <c r="F122" s="19"/>
      <c r="G122" s="19"/>
      <c r="H122" s="20"/>
      <c r="I122" s="20"/>
      <c r="J122" s="20"/>
      <c r="K122" s="19"/>
      <c r="L122" s="19"/>
      <c r="M122" s="19"/>
      <c r="N122" s="2"/>
      <c r="O122" s="2"/>
      <c r="P122" s="2"/>
      <c r="Q122" s="2"/>
      <c r="R122" s="2"/>
      <c r="S122" s="2"/>
      <c r="T122" s="2"/>
      <c r="U122" s="2"/>
      <c r="V122" s="2"/>
      <c r="W122" s="2"/>
      <c r="X122" s="2"/>
      <c r="Y122" s="2"/>
      <c r="Z122" s="2"/>
    </row>
    <row r="123" spans="1:26" ht="12.75" customHeight="1">
      <c r="A123" s="2"/>
      <c r="B123" s="2"/>
      <c r="C123" s="2"/>
      <c r="D123" s="2"/>
      <c r="E123" s="2"/>
      <c r="F123" s="19"/>
      <c r="G123" s="19"/>
      <c r="H123" s="20"/>
      <c r="I123" s="20"/>
      <c r="J123" s="20"/>
      <c r="K123" s="19"/>
      <c r="L123" s="19"/>
      <c r="M123" s="19"/>
      <c r="N123" s="2"/>
      <c r="O123" s="2"/>
      <c r="P123" s="2"/>
      <c r="Q123" s="2"/>
      <c r="R123" s="2"/>
      <c r="S123" s="2"/>
      <c r="T123" s="2"/>
      <c r="U123" s="2"/>
      <c r="V123" s="2"/>
      <c r="W123" s="2"/>
      <c r="X123" s="2"/>
      <c r="Y123" s="2"/>
      <c r="Z123" s="2"/>
    </row>
    <row r="124" spans="1:26" ht="12.75" customHeight="1">
      <c r="A124" s="2"/>
      <c r="B124" s="2"/>
      <c r="C124" s="2"/>
      <c r="D124" s="2"/>
      <c r="E124" s="2"/>
      <c r="F124" s="19"/>
      <c r="G124" s="19"/>
      <c r="H124" s="20"/>
      <c r="I124" s="20"/>
      <c r="J124" s="20"/>
      <c r="K124" s="19"/>
      <c r="L124" s="19"/>
      <c r="M124" s="19"/>
      <c r="N124" s="2"/>
      <c r="O124" s="2"/>
      <c r="P124" s="2"/>
      <c r="Q124" s="2"/>
      <c r="R124" s="2"/>
      <c r="S124" s="2"/>
      <c r="T124" s="2"/>
      <c r="U124" s="2"/>
      <c r="V124" s="2"/>
      <c r="W124" s="2"/>
      <c r="X124" s="2"/>
      <c r="Y124" s="2"/>
      <c r="Z124" s="2"/>
    </row>
    <row r="125" spans="1:26" ht="12.75" customHeight="1">
      <c r="A125" s="2"/>
      <c r="B125" s="2"/>
      <c r="C125" s="2"/>
      <c r="D125" s="2"/>
      <c r="E125" s="2"/>
      <c r="F125" s="19"/>
      <c r="G125" s="19"/>
      <c r="H125" s="20"/>
      <c r="I125" s="20"/>
      <c r="J125" s="20"/>
      <c r="K125" s="19"/>
      <c r="L125" s="19"/>
      <c r="M125" s="19"/>
      <c r="N125" s="2"/>
      <c r="O125" s="2"/>
      <c r="P125" s="2"/>
      <c r="Q125" s="2"/>
      <c r="R125" s="2"/>
      <c r="S125" s="2"/>
      <c r="T125" s="2"/>
      <c r="U125" s="2"/>
      <c r="V125" s="2"/>
      <c r="W125" s="2"/>
      <c r="X125" s="2"/>
      <c r="Y125" s="2"/>
      <c r="Z125" s="2"/>
    </row>
    <row r="126" spans="1:26" ht="12.75" customHeight="1">
      <c r="A126" s="2"/>
      <c r="B126" s="2"/>
      <c r="C126" s="2"/>
      <c r="D126" s="2"/>
      <c r="E126" s="2"/>
      <c r="F126" s="19"/>
      <c r="G126" s="19"/>
      <c r="H126" s="20"/>
      <c r="I126" s="20"/>
      <c r="J126" s="20"/>
      <c r="K126" s="19"/>
      <c r="L126" s="19"/>
      <c r="M126" s="19"/>
      <c r="N126" s="2"/>
      <c r="O126" s="2"/>
      <c r="P126" s="2"/>
      <c r="Q126" s="2"/>
      <c r="R126" s="2"/>
      <c r="S126" s="2"/>
      <c r="T126" s="2"/>
      <c r="U126" s="2"/>
      <c r="V126" s="2"/>
      <c r="W126" s="2"/>
      <c r="X126" s="2"/>
      <c r="Y126" s="2"/>
      <c r="Z126" s="2"/>
    </row>
    <row r="127" spans="1:26" ht="12.75" customHeight="1">
      <c r="A127" s="2"/>
      <c r="B127" s="2"/>
      <c r="C127" s="2"/>
      <c r="D127" s="2"/>
      <c r="E127" s="2"/>
      <c r="F127" s="19"/>
      <c r="G127" s="19"/>
      <c r="H127" s="20"/>
      <c r="I127" s="20"/>
      <c r="J127" s="20"/>
      <c r="K127" s="19"/>
      <c r="L127" s="19"/>
      <c r="M127" s="19"/>
      <c r="N127" s="2"/>
      <c r="O127" s="2"/>
      <c r="P127" s="2"/>
      <c r="Q127" s="2"/>
      <c r="R127" s="2"/>
      <c r="S127" s="2"/>
      <c r="T127" s="2"/>
      <c r="U127" s="2"/>
      <c r="V127" s="2"/>
      <c r="W127" s="2"/>
      <c r="X127" s="2"/>
      <c r="Y127" s="2"/>
      <c r="Z127" s="2"/>
    </row>
    <row r="128" spans="1:26" ht="12.75" customHeight="1">
      <c r="A128" s="2"/>
      <c r="B128" s="2"/>
      <c r="C128" s="2"/>
      <c r="D128" s="2"/>
      <c r="E128" s="2"/>
      <c r="F128" s="19"/>
      <c r="G128" s="19"/>
      <c r="H128" s="20"/>
      <c r="I128" s="20"/>
      <c r="J128" s="20"/>
      <c r="K128" s="19"/>
      <c r="L128" s="19"/>
      <c r="M128" s="19"/>
      <c r="N128" s="2"/>
      <c r="O128" s="2"/>
      <c r="P128" s="2"/>
      <c r="Q128" s="2"/>
      <c r="R128" s="2"/>
      <c r="S128" s="2"/>
      <c r="T128" s="2"/>
      <c r="U128" s="2"/>
      <c r="V128" s="2"/>
      <c r="W128" s="2"/>
      <c r="X128" s="2"/>
      <c r="Y128" s="2"/>
      <c r="Z128" s="2"/>
    </row>
    <row r="129" spans="1:26" ht="12.75" customHeight="1">
      <c r="A129" s="2"/>
      <c r="B129" s="2"/>
      <c r="C129" s="2"/>
      <c r="D129" s="2"/>
      <c r="E129" s="2"/>
      <c r="F129" s="19"/>
      <c r="G129" s="19"/>
      <c r="H129" s="20"/>
      <c r="I129" s="20"/>
      <c r="J129" s="20"/>
      <c r="K129" s="19"/>
      <c r="L129" s="19"/>
      <c r="M129" s="19"/>
      <c r="N129" s="2"/>
      <c r="O129" s="2"/>
      <c r="P129" s="2"/>
      <c r="Q129" s="2"/>
      <c r="R129" s="2"/>
      <c r="S129" s="2"/>
      <c r="T129" s="2"/>
      <c r="U129" s="2"/>
      <c r="V129" s="2"/>
      <c r="W129" s="2"/>
      <c r="X129" s="2"/>
      <c r="Y129" s="2"/>
      <c r="Z129" s="2"/>
    </row>
    <row r="130" spans="1:26" ht="12.75" customHeight="1">
      <c r="A130" s="2"/>
      <c r="B130" s="2"/>
      <c r="C130" s="2"/>
      <c r="D130" s="2"/>
      <c r="E130" s="2"/>
      <c r="F130" s="19"/>
      <c r="G130" s="19"/>
      <c r="H130" s="20"/>
      <c r="I130" s="20"/>
      <c r="J130" s="20"/>
      <c r="K130" s="19"/>
      <c r="L130" s="19"/>
      <c r="M130" s="19"/>
      <c r="N130" s="2"/>
      <c r="O130" s="2"/>
      <c r="P130" s="2"/>
      <c r="Q130" s="2"/>
      <c r="R130" s="2"/>
      <c r="S130" s="2"/>
      <c r="T130" s="2"/>
      <c r="U130" s="2"/>
      <c r="V130" s="2"/>
      <c r="W130" s="2"/>
      <c r="X130" s="2"/>
      <c r="Y130" s="2"/>
      <c r="Z130" s="2"/>
    </row>
    <row r="131" spans="1:26" ht="12.75" customHeight="1">
      <c r="A131" s="2"/>
      <c r="B131" s="2"/>
      <c r="C131" s="2"/>
      <c r="D131" s="2"/>
      <c r="E131" s="2"/>
      <c r="F131" s="19"/>
      <c r="G131" s="19"/>
      <c r="H131" s="20"/>
      <c r="I131" s="20"/>
      <c r="J131" s="20"/>
      <c r="K131" s="19"/>
      <c r="L131" s="19"/>
      <c r="M131" s="19"/>
      <c r="N131" s="2"/>
      <c r="O131" s="2"/>
      <c r="P131" s="2"/>
      <c r="Q131" s="2"/>
      <c r="R131" s="2"/>
      <c r="S131" s="2"/>
      <c r="T131" s="2"/>
      <c r="U131" s="2"/>
      <c r="V131" s="2"/>
      <c r="W131" s="2"/>
      <c r="X131" s="2"/>
      <c r="Y131" s="2"/>
      <c r="Z131" s="2"/>
    </row>
    <row r="132" spans="1:26" ht="12.75" customHeight="1">
      <c r="A132" s="2"/>
      <c r="B132" s="2"/>
      <c r="C132" s="2"/>
      <c r="D132" s="2"/>
      <c r="E132" s="2"/>
      <c r="F132" s="19"/>
      <c r="G132" s="19"/>
      <c r="H132" s="20"/>
      <c r="I132" s="20"/>
      <c r="J132" s="20"/>
      <c r="K132" s="19"/>
      <c r="L132" s="19"/>
      <c r="M132" s="19"/>
      <c r="N132" s="2"/>
      <c r="O132" s="2"/>
      <c r="P132" s="2"/>
      <c r="Q132" s="2"/>
      <c r="R132" s="2"/>
      <c r="S132" s="2"/>
      <c r="T132" s="2"/>
      <c r="U132" s="2"/>
      <c r="V132" s="2"/>
      <c r="W132" s="2"/>
      <c r="X132" s="2"/>
      <c r="Y132" s="2"/>
      <c r="Z132" s="2"/>
    </row>
    <row r="133" spans="1:26" ht="12.75" customHeight="1">
      <c r="A133" s="2"/>
      <c r="B133" s="2"/>
      <c r="C133" s="2"/>
      <c r="D133" s="2"/>
      <c r="E133" s="2"/>
      <c r="F133" s="19"/>
      <c r="G133" s="19"/>
      <c r="H133" s="20"/>
      <c r="I133" s="20"/>
      <c r="J133" s="20"/>
      <c r="K133" s="19"/>
      <c r="L133" s="19"/>
      <c r="M133" s="19"/>
      <c r="N133" s="2"/>
      <c r="O133" s="2"/>
      <c r="P133" s="2"/>
      <c r="Q133" s="2"/>
      <c r="R133" s="2"/>
      <c r="S133" s="2"/>
      <c r="T133" s="2"/>
      <c r="U133" s="2"/>
      <c r="V133" s="2"/>
      <c r="W133" s="2"/>
      <c r="X133" s="2"/>
      <c r="Y133" s="2"/>
      <c r="Z133" s="2"/>
    </row>
    <row r="134" spans="1:26" ht="12.75" customHeight="1">
      <c r="A134" s="2"/>
      <c r="B134" s="2"/>
      <c r="C134" s="2"/>
      <c r="D134" s="2"/>
      <c r="E134" s="2"/>
      <c r="F134" s="19"/>
      <c r="G134" s="19"/>
      <c r="H134" s="20"/>
      <c r="I134" s="20"/>
      <c r="J134" s="20"/>
      <c r="K134" s="19"/>
      <c r="L134" s="19"/>
      <c r="M134" s="19"/>
      <c r="N134" s="2"/>
      <c r="O134" s="2"/>
      <c r="P134" s="2"/>
      <c r="Q134" s="2"/>
      <c r="R134" s="2"/>
      <c r="S134" s="2"/>
      <c r="T134" s="2"/>
      <c r="U134" s="2"/>
      <c r="V134" s="2"/>
      <c r="W134" s="2"/>
      <c r="X134" s="2"/>
      <c r="Y134" s="2"/>
      <c r="Z134" s="2"/>
    </row>
    <row r="135" spans="1:26" ht="12.75" customHeight="1">
      <c r="A135" s="2"/>
      <c r="B135" s="2"/>
      <c r="C135" s="2"/>
      <c r="D135" s="2"/>
      <c r="E135" s="2"/>
      <c r="F135" s="19"/>
      <c r="G135" s="19"/>
      <c r="H135" s="20"/>
      <c r="I135" s="20"/>
      <c r="J135" s="20"/>
      <c r="K135" s="19"/>
      <c r="L135" s="19"/>
      <c r="M135" s="19"/>
      <c r="N135" s="2"/>
      <c r="O135" s="2"/>
      <c r="P135" s="2"/>
      <c r="Q135" s="2"/>
      <c r="R135" s="2"/>
      <c r="S135" s="2"/>
      <c r="T135" s="2"/>
      <c r="U135" s="2"/>
      <c r="V135" s="2"/>
      <c r="W135" s="2"/>
      <c r="X135" s="2"/>
      <c r="Y135" s="2"/>
      <c r="Z135" s="2"/>
    </row>
    <row r="136" spans="1:26" ht="12.75" customHeight="1">
      <c r="A136" s="2"/>
      <c r="B136" s="2"/>
      <c r="C136" s="2"/>
      <c r="D136" s="2"/>
      <c r="E136" s="2"/>
      <c r="F136" s="19"/>
      <c r="G136" s="19"/>
      <c r="H136" s="20"/>
      <c r="I136" s="20"/>
      <c r="J136" s="20"/>
      <c r="K136" s="19"/>
      <c r="L136" s="19"/>
      <c r="M136" s="19"/>
      <c r="N136" s="2"/>
      <c r="O136" s="2"/>
      <c r="P136" s="2"/>
      <c r="Q136" s="2"/>
      <c r="R136" s="2"/>
      <c r="S136" s="2"/>
      <c r="T136" s="2"/>
      <c r="U136" s="2"/>
      <c r="V136" s="2"/>
      <c r="W136" s="2"/>
      <c r="X136" s="2"/>
      <c r="Y136" s="2"/>
      <c r="Z136" s="2"/>
    </row>
    <row r="137" spans="1:26" ht="12.75" customHeight="1">
      <c r="A137" s="2"/>
      <c r="B137" s="2"/>
      <c r="C137" s="2"/>
      <c r="D137" s="2"/>
      <c r="E137" s="2"/>
      <c r="F137" s="19"/>
      <c r="G137" s="19"/>
      <c r="H137" s="20"/>
      <c r="I137" s="20"/>
      <c r="J137" s="20"/>
      <c r="K137" s="19"/>
      <c r="L137" s="19"/>
      <c r="M137" s="19"/>
      <c r="N137" s="2"/>
      <c r="O137" s="2"/>
      <c r="P137" s="2"/>
      <c r="Q137" s="2"/>
      <c r="R137" s="2"/>
      <c r="S137" s="2"/>
      <c r="T137" s="2"/>
      <c r="U137" s="2"/>
      <c r="V137" s="2"/>
      <c r="W137" s="2"/>
      <c r="X137" s="2"/>
      <c r="Y137" s="2"/>
      <c r="Z137" s="2"/>
    </row>
    <row r="138" spans="1:26" ht="12.75" customHeight="1">
      <c r="A138" s="2"/>
      <c r="B138" s="2"/>
      <c r="C138" s="2"/>
      <c r="D138" s="2"/>
      <c r="E138" s="2"/>
      <c r="F138" s="19"/>
      <c r="G138" s="19"/>
      <c r="H138" s="20"/>
      <c r="I138" s="20"/>
      <c r="J138" s="20"/>
      <c r="K138" s="19"/>
      <c r="L138" s="19"/>
      <c r="M138" s="19"/>
      <c r="N138" s="2"/>
      <c r="O138" s="2"/>
      <c r="P138" s="2"/>
      <c r="Q138" s="2"/>
      <c r="R138" s="2"/>
      <c r="S138" s="2"/>
      <c r="T138" s="2"/>
      <c r="U138" s="2"/>
      <c r="V138" s="2"/>
      <c r="W138" s="2"/>
      <c r="X138" s="2"/>
      <c r="Y138" s="2"/>
      <c r="Z138" s="2"/>
    </row>
    <row r="139" spans="1:26" ht="12.75" customHeight="1">
      <c r="A139" s="2"/>
      <c r="B139" s="2"/>
      <c r="C139" s="2"/>
      <c r="D139" s="2"/>
      <c r="E139" s="2"/>
      <c r="F139" s="19"/>
      <c r="G139" s="19"/>
      <c r="H139" s="20"/>
      <c r="I139" s="20"/>
      <c r="J139" s="20"/>
      <c r="K139" s="19"/>
      <c r="L139" s="19"/>
      <c r="M139" s="19"/>
      <c r="N139" s="2"/>
      <c r="O139" s="2"/>
      <c r="P139" s="2"/>
      <c r="Q139" s="2"/>
      <c r="R139" s="2"/>
      <c r="S139" s="2"/>
      <c r="T139" s="2"/>
      <c r="U139" s="2"/>
      <c r="V139" s="2"/>
      <c r="W139" s="2"/>
      <c r="X139" s="2"/>
      <c r="Y139" s="2"/>
      <c r="Z139" s="2"/>
    </row>
    <row r="140" spans="1:26" ht="12.75" customHeight="1">
      <c r="A140" s="2"/>
      <c r="B140" s="2"/>
      <c r="C140" s="2"/>
      <c r="D140" s="2"/>
      <c r="E140" s="2"/>
      <c r="F140" s="19"/>
      <c r="G140" s="19"/>
      <c r="H140" s="20"/>
      <c r="I140" s="20"/>
      <c r="J140" s="20"/>
      <c r="K140" s="19"/>
      <c r="L140" s="19"/>
      <c r="M140" s="19"/>
      <c r="N140" s="2"/>
      <c r="O140" s="2"/>
      <c r="P140" s="2"/>
      <c r="Q140" s="2"/>
      <c r="R140" s="2"/>
      <c r="S140" s="2"/>
      <c r="T140" s="2"/>
      <c r="U140" s="2"/>
      <c r="V140" s="2"/>
      <c r="W140" s="2"/>
      <c r="X140" s="2"/>
      <c r="Y140" s="2"/>
      <c r="Z140" s="2"/>
    </row>
    <row r="141" spans="1:26" ht="12.75" customHeight="1">
      <c r="A141" s="2"/>
      <c r="B141" s="2"/>
      <c r="C141" s="2"/>
      <c r="D141" s="2"/>
      <c r="E141" s="2"/>
      <c r="F141" s="19"/>
      <c r="G141" s="19"/>
      <c r="H141" s="20"/>
      <c r="I141" s="20"/>
      <c r="J141" s="20"/>
      <c r="K141" s="19"/>
      <c r="L141" s="19"/>
      <c r="M141" s="19"/>
      <c r="N141" s="2"/>
      <c r="O141" s="2"/>
      <c r="P141" s="2"/>
      <c r="Q141" s="2"/>
      <c r="R141" s="2"/>
      <c r="S141" s="2"/>
      <c r="T141" s="2"/>
      <c r="U141" s="2"/>
      <c r="V141" s="2"/>
      <c r="W141" s="2"/>
      <c r="X141" s="2"/>
      <c r="Y141" s="2"/>
      <c r="Z141" s="2"/>
    </row>
    <row r="142" spans="1:26" ht="12.75" customHeight="1">
      <c r="A142" s="2"/>
      <c r="B142" s="2"/>
      <c r="C142" s="2"/>
      <c r="D142" s="2"/>
      <c r="E142" s="2"/>
      <c r="F142" s="19"/>
      <c r="G142" s="19"/>
      <c r="H142" s="20"/>
      <c r="I142" s="20"/>
      <c r="J142" s="20"/>
      <c r="K142" s="19"/>
      <c r="L142" s="19"/>
      <c r="M142" s="19"/>
      <c r="N142" s="2"/>
      <c r="O142" s="2"/>
      <c r="P142" s="2"/>
      <c r="Q142" s="2"/>
      <c r="R142" s="2"/>
      <c r="S142" s="2"/>
      <c r="T142" s="2"/>
      <c r="U142" s="2"/>
      <c r="V142" s="2"/>
      <c r="W142" s="2"/>
      <c r="X142" s="2"/>
      <c r="Y142" s="2"/>
      <c r="Z142" s="2"/>
    </row>
    <row r="143" spans="1:26" ht="12.75" customHeight="1">
      <c r="A143" s="2"/>
      <c r="B143" s="2"/>
      <c r="C143" s="2"/>
      <c r="D143" s="2"/>
      <c r="E143" s="2"/>
      <c r="F143" s="19"/>
      <c r="G143" s="19"/>
      <c r="H143" s="20"/>
      <c r="I143" s="20"/>
      <c r="J143" s="20"/>
      <c r="K143" s="19"/>
      <c r="L143" s="19"/>
      <c r="M143" s="19"/>
      <c r="N143" s="2"/>
      <c r="O143" s="2"/>
      <c r="P143" s="2"/>
      <c r="Q143" s="2"/>
      <c r="R143" s="2"/>
      <c r="S143" s="2"/>
      <c r="T143" s="2"/>
      <c r="U143" s="2"/>
      <c r="V143" s="2"/>
      <c r="W143" s="2"/>
      <c r="X143" s="2"/>
      <c r="Y143" s="2"/>
      <c r="Z143" s="2"/>
    </row>
    <row r="144" spans="1:26" ht="12.75" customHeight="1">
      <c r="A144" s="2"/>
      <c r="B144" s="2"/>
      <c r="C144" s="2"/>
      <c r="D144" s="2"/>
      <c r="E144" s="2"/>
      <c r="F144" s="19"/>
      <c r="G144" s="19"/>
      <c r="H144" s="20"/>
      <c r="I144" s="20"/>
      <c r="J144" s="20"/>
      <c r="K144" s="19"/>
      <c r="L144" s="19"/>
      <c r="M144" s="19"/>
      <c r="N144" s="2"/>
      <c r="O144" s="2"/>
      <c r="P144" s="2"/>
      <c r="Q144" s="2"/>
      <c r="R144" s="2"/>
      <c r="S144" s="2"/>
      <c r="T144" s="2"/>
      <c r="U144" s="2"/>
      <c r="V144" s="2"/>
      <c r="W144" s="2"/>
      <c r="X144" s="2"/>
      <c r="Y144" s="2"/>
      <c r="Z144" s="2"/>
    </row>
    <row r="145" spans="1:26" ht="12.75" customHeight="1">
      <c r="A145" s="2"/>
      <c r="B145" s="2"/>
      <c r="C145" s="2"/>
      <c r="D145" s="2"/>
      <c r="E145" s="2"/>
      <c r="F145" s="19"/>
      <c r="G145" s="19"/>
      <c r="H145" s="20"/>
      <c r="I145" s="20"/>
      <c r="J145" s="20"/>
      <c r="K145" s="19"/>
      <c r="L145" s="19"/>
      <c r="M145" s="19"/>
      <c r="N145" s="2"/>
      <c r="O145" s="2"/>
      <c r="P145" s="2"/>
      <c r="Q145" s="2"/>
      <c r="R145" s="2"/>
      <c r="S145" s="2"/>
      <c r="T145" s="2"/>
      <c r="U145" s="2"/>
      <c r="V145" s="2"/>
      <c r="W145" s="2"/>
      <c r="X145" s="2"/>
      <c r="Y145" s="2"/>
      <c r="Z145" s="2"/>
    </row>
    <row r="146" spans="1:26" ht="12.75" customHeight="1">
      <c r="A146" s="2"/>
      <c r="B146" s="2"/>
      <c r="C146" s="2"/>
      <c r="D146" s="2"/>
      <c r="E146" s="2"/>
      <c r="F146" s="19"/>
      <c r="G146" s="19"/>
      <c r="H146" s="20"/>
      <c r="I146" s="20"/>
      <c r="J146" s="20"/>
      <c r="K146" s="19"/>
      <c r="L146" s="19"/>
      <c r="M146" s="19"/>
      <c r="N146" s="2"/>
      <c r="O146" s="2"/>
      <c r="P146" s="2"/>
      <c r="Q146" s="2"/>
      <c r="R146" s="2"/>
      <c r="S146" s="2"/>
      <c r="T146" s="2"/>
      <c r="U146" s="2"/>
      <c r="V146" s="2"/>
      <c r="W146" s="2"/>
      <c r="X146" s="2"/>
      <c r="Y146" s="2"/>
      <c r="Z146" s="2"/>
    </row>
    <row r="147" spans="1:26" ht="12.75" customHeight="1">
      <c r="A147" s="2"/>
      <c r="B147" s="2"/>
      <c r="C147" s="2"/>
      <c r="D147" s="2"/>
      <c r="E147" s="2"/>
      <c r="F147" s="19"/>
      <c r="G147" s="19"/>
      <c r="H147" s="20"/>
      <c r="I147" s="20"/>
      <c r="J147" s="20"/>
      <c r="K147" s="19"/>
      <c r="L147" s="19"/>
      <c r="M147" s="19"/>
      <c r="N147" s="2"/>
      <c r="O147" s="2"/>
      <c r="P147" s="2"/>
      <c r="Q147" s="2"/>
      <c r="R147" s="2"/>
      <c r="S147" s="2"/>
      <c r="T147" s="2"/>
      <c r="U147" s="2"/>
      <c r="V147" s="2"/>
      <c r="W147" s="2"/>
      <c r="X147" s="2"/>
      <c r="Y147" s="2"/>
      <c r="Z147" s="2"/>
    </row>
    <row r="148" spans="1:26" ht="12.75" customHeight="1">
      <c r="A148" s="2"/>
      <c r="B148" s="2"/>
      <c r="C148" s="2"/>
      <c r="D148" s="2"/>
      <c r="E148" s="2"/>
      <c r="F148" s="19"/>
      <c r="G148" s="19"/>
      <c r="H148" s="20"/>
      <c r="I148" s="20"/>
      <c r="J148" s="20"/>
      <c r="K148" s="19"/>
      <c r="L148" s="19"/>
      <c r="M148" s="19"/>
      <c r="N148" s="2"/>
      <c r="O148" s="2"/>
      <c r="P148" s="2"/>
      <c r="Q148" s="2"/>
      <c r="R148" s="2"/>
      <c r="S148" s="2"/>
      <c r="T148" s="2"/>
      <c r="U148" s="2"/>
      <c r="V148" s="2"/>
      <c r="W148" s="2"/>
      <c r="X148" s="2"/>
      <c r="Y148" s="2"/>
      <c r="Z148" s="2"/>
    </row>
    <row r="149" spans="1:26" ht="12.75" customHeight="1">
      <c r="A149" s="2"/>
      <c r="B149" s="2"/>
      <c r="C149" s="2"/>
      <c r="D149" s="2"/>
      <c r="E149" s="2"/>
      <c r="F149" s="19"/>
      <c r="G149" s="19"/>
      <c r="H149" s="20"/>
      <c r="I149" s="20"/>
      <c r="J149" s="20"/>
      <c r="K149" s="19"/>
      <c r="L149" s="19"/>
      <c r="M149" s="19"/>
      <c r="N149" s="2"/>
      <c r="O149" s="2"/>
      <c r="P149" s="2"/>
      <c r="Q149" s="2"/>
      <c r="R149" s="2"/>
      <c r="S149" s="2"/>
      <c r="T149" s="2"/>
      <c r="U149" s="2"/>
      <c r="V149" s="2"/>
      <c r="W149" s="2"/>
      <c r="X149" s="2"/>
      <c r="Y149" s="2"/>
      <c r="Z149" s="2"/>
    </row>
    <row r="150" spans="1:26" ht="12.75" customHeight="1">
      <c r="A150" s="2"/>
      <c r="B150" s="2"/>
      <c r="C150" s="2"/>
      <c r="D150" s="2"/>
      <c r="E150" s="2"/>
      <c r="F150" s="19"/>
      <c r="G150" s="19"/>
      <c r="H150" s="20"/>
      <c r="I150" s="20"/>
      <c r="J150" s="20"/>
      <c r="K150" s="19"/>
      <c r="L150" s="19"/>
      <c r="M150" s="19"/>
      <c r="N150" s="2"/>
      <c r="O150" s="2"/>
      <c r="P150" s="2"/>
      <c r="Q150" s="2"/>
      <c r="R150" s="2"/>
      <c r="S150" s="2"/>
      <c r="T150" s="2"/>
      <c r="U150" s="2"/>
      <c r="V150" s="2"/>
      <c r="W150" s="2"/>
      <c r="X150" s="2"/>
      <c r="Y150" s="2"/>
      <c r="Z150" s="2"/>
    </row>
    <row r="151" spans="1:26" ht="12.75" customHeight="1">
      <c r="A151" s="2"/>
      <c r="B151" s="2"/>
      <c r="C151" s="2"/>
      <c r="D151" s="2"/>
      <c r="E151" s="2"/>
      <c r="F151" s="19"/>
      <c r="G151" s="19"/>
      <c r="H151" s="20"/>
      <c r="I151" s="20"/>
      <c r="J151" s="20"/>
      <c r="K151" s="19"/>
      <c r="L151" s="19"/>
      <c r="M151" s="19"/>
      <c r="N151" s="2"/>
      <c r="O151" s="2"/>
      <c r="P151" s="2"/>
      <c r="Q151" s="2"/>
      <c r="R151" s="2"/>
      <c r="S151" s="2"/>
      <c r="T151" s="2"/>
      <c r="U151" s="2"/>
      <c r="V151" s="2"/>
      <c r="W151" s="2"/>
      <c r="X151" s="2"/>
      <c r="Y151" s="2"/>
      <c r="Z151" s="2"/>
    </row>
    <row r="152" spans="1:26" ht="12.75" customHeight="1">
      <c r="A152" s="2"/>
      <c r="B152" s="2"/>
      <c r="C152" s="2"/>
      <c r="D152" s="2"/>
      <c r="E152" s="2"/>
      <c r="F152" s="19"/>
      <c r="G152" s="19"/>
      <c r="H152" s="20"/>
      <c r="I152" s="20"/>
      <c r="J152" s="20"/>
      <c r="K152" s="19"/>
      <c r="L152" s="19"/>
      <c r="M152" s="19"/>
      <c r="N152" s="2"/>
      <c r="O152" s="2"/>
      <c r="P152" s="2"/>
      <c r="Q152" s="2"/>
      <c r="R152" s="2"/>
      <c r="S152" s="2"/>
      <c r="T152" s="2"/>
      <c r="U152" s="2"/>
      <c r="V152" s="2"/>
      <c r="W152" s="2"/>
      <c r="X152" s="2"/>
      <c r="Y152" s="2"/>
      <c r="Z152" s="2"/>
    </row>
    <row r="153" spans="1:26" ht="12.75" customHeight="1">
      <c r="A153" s="2"/>
      <c r="B153" s="2"/>
      <c r="C153" s="2"/>
      <c r="D153" s="2"/>
      <c r="E153" s="2"/>
      <c r="F153" s="19"/>
      <c r="G153" s="19"/>
      <c r="H153" s="20"/>
      <c r="I153" s="20"/>
      <c r="J153" s="20"/>
      <c r="K153" s="19"/>
      <c r="L153" s="19"/>
      <c r="M153" s="19"/>
      <c r="N153" s="2"/>
      <c r="O153" s="2"/>
      <c r="P153" s="2"/>
      <c r="Q153" s="2"/>
      <c r="R153" s="2"/>
      <c r="S153" s="2"/>
      <c r="T153" s="2"/>
      <c r="U153" s="2"/>
      <c r="V153" s="2"/>
      <c r="W153" s="2"/>
      <c r="X153" s="2"/>
      <c r="Y153" s="2"/>
      <c r="Z153" s="2"/>
    </row>
    <row r="154" spans="1:26" ht="12.75" customHeight="1">
      <c r="A154" s="2"/>
      <c r="B154" s="2"/>
      <c r="C154" s="2"/>
      <c r="D154" s="2"/>
      <c r="E154" s="2"/>
      <c r="F154" s="19"/>
      <c r="G154" s="19"/>
      <c r="H154" s="20"/>
      <c r="I154" s="20"/>
      <c r="J154" s="20"/>
      <c r="K154" s="19"/>
      <c r="L154" s="19"/>
      <c r="M154" s="19"/>
      <c r="N154" s="2"/>
      <c r="O154" s="2"/>
      <c r="P154" s="2"/>
      <c r="Q154" s="2"/>
      <c r="R154" s="2"/>
      <c r="S154" s="2"/>
      <c r="T154" s="2"/>
      <c r="U154" s="2"/>
      <c r="V154" s="2"/>
      <c r="W154" s="2"/>
      <c r="X154" s="2"/>
      <c r="Y154" s="2"/>
      <c r="Z154" s="2"/>
    </row>
    <row r="155" spans="1:26" ht="12.75" customHeight="1">
      <c r="A155" s="2"/>
      <c r="B155" s="2"/>
      <c r="C155" s="2"/>
      <c r="D155" s="2"/>
      <c r="E155" s="2"/>
      <c r="F155" s="19"/>
      <c r="G155" s="19"/>
      <c r="H155" s="20"/>
      <c r="I155" s="20"/>
      <c r="J155" s="20"/>
      <c r="K155" s="19"/>
      <c r="L155" s="19"/>
      <c r="M155" s="19"/>
      <c r="N155" s="2"/>
      <c r="O155" s="2"/>
      <c r="P155" s="2"/>
      <c r="Q155" s="2"/>
      <c r="R155" s="2"/>
      <c r="S155" s="2"/>
      <c r="T155" s="2"/>
      <c r="U155" s="2"/>
      <c r="V155" s="2"/>
      <c r="W155" s="2"/>
      <c r="X155" s="2"/>
      <c r="Y155" s="2"/>
      <c r="Z155" s="2"/>
    </row>
    <row r="156" spans="1:26" ht="12.75" customHeight="1">
      <c r="A156" s="2"/>
      <c r="B156" s="2"/>
      <c r="C156" s="2"/>
      <c r="D156" s="2"/>
      <c r="E156" s="2"/>
      <c r="F156" s="19"/>
      <c r="G156" s="19"/>
      <c r="H156" s="20"/>
      <c r="I156" s="20"/>
      <c r="J156" s="20"/>
      <c r="K156" s="19"/>
      <c r="L156" s="19"/>
      <c r="M156" s="19"/>
      <c r="N156" s="2"/>
      <c r="O156" s="2"/>
      <c r="P156" s="2"/>
      <c r="Q156" s="2"/>
      <c r="R156" s="2"/>
      <c r="S156" s="2"/>
      <c r="T156" s="2"/>
      <c r="U156" s="2"/>
      <c r="V156" s="2"/>
      <c r="W156" s="2"/>
      <c r="X156" s="2"/>
      <c r="Y156" s="2"/>
      <c r="Z156" s="2"/>
    </row>
    <row r="157" spans="1:26" ht="12.75" customHeight="1">
      <c r="A157" s="2"/>
      <c r="B157" s="2"/>
      <c r="C157" s="2"/>
      <c r="D157" s="2"/>
      <c r="E157" s="2"/>
      <c r="F157" s="19"/>
      <c r="G157" s="19"/>
      <c r="H157" s="20"/>
      <c r="I157" s="20"/>
      <c r="J157" s="20"/>
      <c r="K157" s="19"/>
      <c r="L157" s="19"/>
      <c r="M157" s="19"/>
      <c r="N157" s="2"/>
      <c r="O157" s="2"/>
      <c r="P157" s="2"/>
      <c r="Q157" s="2"/>
      <c r="R157" s="2"/>
      <c r="S157" s="2"/>
      <c r="T157" s="2"/>
      <c r="U157" s="2"/>
      <c r="V157" s="2"/>
      <c r="W157" s="2"/>
      <c r="X157" s="2"/>
      <c r="Y157" s="2"/>
      <c r="Z157" s="2"/>
    </row>
    <row r="158" spans="1:26" ht="12.75" customHeight="1">
      <c r="A158" s="2"/>
      <c r="B158" s="2"/>
      <c r="C158" s="2"/>
      <c r="D158" s="2"/>
      <c r="E158" s="2"/>
      <c r="F158" s="19"/>
      <c r="G158" s="19"/>
      <c r="H158" s="20"/>
      <c r="I158" s="20"/>
      <c r="J158" s="20"/>
      <c r="K158" s="19"/>
      <c r="L158" s="19"/>
      <c r="M158" s="19"/>
      <c r="N158" s="2"/>
      <c r="O158" s="2"/>
      <c r="P158" s="2"/>
      <c r="Q158" s="2"/>
      <c r="R158" s="2"/>
      <c r="S158" s="2"/>
      <c r="T158" s="2"/>
      <c r="U158" s="2"/>
      <c r="V158" s="2"/>
      <c r="W158" s="2"/>
      <c r="X158" s="2"/>
      <c r="Y158" s="2"/>
      <c r="Z158" s="2"/>
    </row>
    <row r="159" spans="1:26" ht="12.75" customHeight="1">
      <c r="A159" s="2"/>
      <c r="B159" s="2"/>
      <c r="C159" s="2"/>
      <c r="D159" s="2"/>
      <c r="E159" s="2"/>
      <c r="F159" s="19"/>
      <c r="G159" s="19"/>
      <c r="H159" s="20"/>
      <c r="I159" s="20"/>
      <c r="J159" s="20"/>
      <c r="K159" s="19"/>
      <c r="L159" s="19"/>
      <c r="M159" s="19"/>
      <c r="N159" s="2"/>
      <c r="O159" s="2"/>
      <c r="P159" s="2"/>
      <c r="Q159" s="2"/>
      <c r="R159" s="2"/>
      <c r="S159" s="2"/>
      <c r="T159" s="2"/>
      <c r="U159" s="2"/>
      <c r="V159" s="2"/>
      <c r="W159" s="2"/>
      <c r="X159" s="2"/>
      <c r="Y159" s="2"/>
      <c r="Z159" s="2"/>
    </row>
    <row r="160" spans="1:26" ht="12.75" customHeight="1">
      <c r="A160" s="2"/>
      <c r="B160" s="2"/>
      <c r="C160" s="2"/>
      <c r="D160" s="2"/>
      <c r="E160" s="2"/>
      <c r="F160" s="19"/>
      <c r="G160" s="19"/>
      <c r="H160" s="20"/>
      <c r="I160" s="20"/>
      <c r="J160" s="20"/>
      <c r="K160" s="19"/>
      <c r="L160" s="19"/>
      <c r="M160" s="19"/>
      <c r="N160" s="2"/>
      <c r="O160" s="2"/>
      <c r="P160" s="2"/>
      <c r="Q160" s="2"/>
      <c r="R160" s="2"/>
      <c r="S160" s="2"/>
      <c r="T160" s="2"/>
      <c r="U160" s="2"/>
      <c r="V160" s="2"/>
      <c r="W160" s="2"/>
      <c r="X160" s="2"/>
      <c r="Y160" s="2"/>
      <c r="Z160" s="2"/>
    </row>
    <row r="161" spans="1:26" ht="12.75" customHeight="1">
      <c r="A161" s="2"/>
      <c r="B161" s="2"/>
      <c r="C161" s="2"/>
      <c r="D161" s="2"/>
      <c r="E161" s="2"/>
      <c r="F161" s="19"/>
      <c r="G161" s="19"/>
      <c r="H161" s="20"/>
      <c r="I161" s="20"/>
      <c r="J161" s="20"/>
      <c r="K161" s="19"/>
      <c r="L161" s="19"/>
      <c r="M161" s="19"/>
      <c r="N161" s="2"/>
      <c r="O161" s="2"/>
      <c r="P161" s="2"/>
      <c r="Q161" s="2"/>
      <c r="R161" s="2"/>
      <c r="S161" s="2"/>
      <c r="T161" s="2"/>
      <c r="U161" s="2"/>
      <c r="V161" s="2"/>
      <c r="W161" s="2"/>
      <c r="X161" s="2"/>
      <c r="Y161" s="2"/>
      <c r="Z161" s="2"/>
    </row>
    <row r="162" spans="1:26" ht="12.75" customHeight="1">
      <c r="A162" s="2"/>
      <c r="B162" s="2"/>
      <c r="C162" s="2"/>
      <c r="D162" s="2"/>
      <c r="E162" s="2"/>
      <c r="F162" s="19"/>
      <c r="G162" s="19"/>
      <c r="H162" s="20"/>
      <c r="I162" s="20"/>
      <c r="J162" s="20"/>
      <c r="K162" s="19"/>
      <c r="L162" s="19"/>
      <c r="M162" s="19"/>
      <c r="N162" s="2"/>
      <c r="O162" s="2"/>
      <c r="P162" s="2"/>
      <c r="Q162" s="2"/>
      <c r="R162" s="2"/>
      <c r="S162" s="2"/>
      <c r="T162" s="2"/>
      <c r="U162" s="2"/>
      <c r="V162" s="2"/>
      <c r="W162" s="2"/>
      <c r="X162" s="2"/>
      <c r="Y162" s="2"/>
      <c r="Z162" s="2"/>
    </row>
    <row r="163" spans="1:26" ht="12.75" customHeight="1">
      <c r="A163" s="2"/>
      <c r="B163" s="2"/>
      <c r="C163" s="2"/>
      <c r="D163" s="2"/>
      <c r="E163" s="2"/>
      <c r="F163" s="19"/>
      <c r="G163" s="19"/>
      <c r="H163" s="20"/>
      <c r="I163" s="20"/>
      <c r="J163" s="20"/>
      <c r="K163" s="19"/>
      <c r="L163" s="19"/>
      <c r="M163" s="19"/>
      <c r="N163" s="2"/>
      <c r="O163" s="2"/>
      <c r="P163" s="2"/>
      <c r="Q163" s="2"/>
      <c r="R163" s="2"/>
      <c r="S163" s="2"/>
      <c r="T163" s="2"/>
      <c r="U163" s="2"/>
      <c r="V163" s="2"/>
      <c r="W163" s="2"/>
      <c r="X163" s="2"/>
      <c r="Y163" s="2"/>
      <c r="Z163" s="2"/>
    </row>
    <row r="164" spans="1:26" ht="12.75" customHeight="1">
      <c r="A164" s="2"/>
      <c r="B164" s="2"/>
      <c r="C164" s="2"/>
      <c r="D164" s="2"/>
      <c r="E164" s="2"/>
      <c r="F164" s="19"/>
      <c r="G164" s="19"/>
      <c r="H164" s="20"/>
      <c r="I164" s="20"/>
      <c r="J164" s="20"/>
      <c r="K164" s="19"/>
      <c r="L164" s="19"/>
      <c r="M164" s="19"/>
      <c r="N164" s="2"/>
      <c r="O164" s="2"/>
      <c r="P164" s="2"/>
      <c r="Q164" s="2"/>
      <c r="R164" s="2"/>
      <c r="S164" s="2"/>
      <c r="T164" s="2"/>
      <c r="U164" s="2"/>
      <c r="V164" s="2"/>
      <c r="W164" s="2"/>
      <c r="X164" s="2"/>
      <c r="Y164" s="2"/>
      <c r="Z164" s="2"/>
    </row>
    <row r="165" spans="1:26" ht="12.75" customHeight="1">
      <c r="A165" s="2"/>
      <c r="B165" s="2"/>
      <c r="C165" s="2"/>
      <c r="D165" s="2"/>
      <c r="E165" s="2"/>
      <c r="F165" s="19"/>
      <c r="G165" s="19"/>
      <c r="H165" s="20"/>
      <c r="I165" s="20"/>
      <c r="J165" s="20"/>
      <c r="K165" s="19"/>
      <c r="L165" s="19"/>
      <c r="M165" s="19"/>
      <c r="N165" s="2"/>
      <c r="O165" s="2"/>
      <c r="P165" s="2"/>
      <c r="Q165" s="2"/>
      <c r="R165" s="2"/>
      <c r="S165" s="2"/>
      <c r="T165" s="2"/>
      <c r="U165" s="2"/>
      <c r="V165" s="2"/>
      <c r="W165" s="2"/>
      <c r="X165" s="2"/>
      <c r="Y165" s="2"/>
      <c r="Z165" s="2"/>
    </row>
    <row r="166" spans="1:26" ht="12.75" customHeight="1">
      <c r="A166" s="2"/>
      <c r="B166" s="2"/>
      <c r="C166" s="2"/>
      <c r="D166" s="2"/>
      <c r="E166" s="2"/>
      <c r="F166" s="19"/>
      <c r="G166" s="19"/>
      <c r="H166" s="20"/>
      <c r="I166" s="20"/>
      <c r="J166" s="20"/>
      <c r="K166" s="19"/>
      <c r="L166" s="19"/>
      <c r="M166" s="19"/>
      <c r="N166" s="2"/>
      <c r="O166" s="2"/>
      <c r="P166" s="2"/>
      <c r="Q166" s="2"/>
      <c r="R166" s="2"/>
      <c r="S166" s="2"/>
      <c r="T166" s="2"/>
      <c r="U166" s="2"/>
      <c r="V166" s="2"/>
      <c r="W166" s="2"/>
      <c r="X166" s="2"/>
      <c r="Y166" s="2"/>
      <c r="Z166" s="2"/>
    </row>
    <row r="167" spans="1:26" ht="12.75" customHeight="1">
      <c r="A167" s="2"/>
      <c r="B167" s="2"/>
      <c r="C167" s="2"/>
      <c r="D167" s="2"/>
      <c r="E167" s="2"/>
      <c r="F167" s="19"/>
      <c r="G167" s="19"/>
      <c r="H167" s="20"/>
      <c r="I167" s="20"/>
      <c r="J167" s="20"/>
      <c r="K167" s="19"/>
      <c r="L167" s="19"/>
      <c r="M167" s="19"/>
      <c r="N167" s="2"/>
      <c r="O167" s="2"/>
      <c r="P167" s="2"/>
      <c r="Q167" s="2"/>
      <c r="R167" s="2"/>
      <c r="S167" s="2"/>
      <c r="T167" s="2"/>
      <c r="U167" s="2"/>
      <c r="V167" s="2"/>
      <c r="W167" s="2"/>
      <c r="X167" s="2"/>
      <c r="Y167" s="2"/>
      <c r="Z167" s="2"/>
    </row>
    <row r="168" spans="1:26" ht="12.75" customHeight="1">
      <c r="A168" s="2"/>
      <c r="B168" s="2"/>
      <c r="C168" s="2"/>
      <c r="D168" s="2"/>
      <c r="E168" s="2"/>
      <c r="F168" s="19"/>
      <c r="G168" s="19"/>
      <c r="H168" s="20"/>
      <c r="I168" s="20"/>
      <c r="J168" s="20"/>
      <c r="K168" s="19"/>
      <c r="L168" s="19"/>
      <c r="M168" s="19"/>
      <c r="N168" s="2"/>
      <c r="O168" s="2"/>
      <c r="P168" s="2"/>
      <c r="Q168" s="2"/>
      <c r="R168" s="2"/>
      <c r="S168" s="2"/>
      <c r="T168" s="2"/>
      <c r="U168" s="2"/>
      <c r="V168" s="2"/>
      <c r="W168" s="2"/>
      <c r="X168" s="2"/>
      <c r="Y168" s="2"/>
      <c r="Z168" s="2"/>
    </row>
    <row r="169" spans="1:26" ht="12.75" customHeight="1">
      <c r="A169" s="2"/>
      <c r="B169" s="2"/>
      <c r="C169" s="2"/>
      <c r="D169" s="2"/>
      <c r="E169" s="2"/>
      <c r="F169" s="19"/>
      <c r="G169" s="19"/>
      <c r="H169" s="20"/>
      <c r="I169" s="20"/>
      <c r="J169" s="20"/>
      <c r="K169" s="19"/>
      <c r="L169" s="19"/>
      <c r="M169" s="19"/>
      <c r="N169" s="2"/>
      <c r="O169" s="2"/>
      <c r="P169" s="2"/>
      <c r="Q169" s="2"/>
      <c r="R169" s="2"/>
      <c r="S169" s="2"/>
      <c r="T169" s="2"/>
      <c r="U169" s="2"/>
      <c r="V169" s="2"/>
      <c r="W169" s="2"/>
      <c r="X169" s="2"/>
      <c r="Y169" s="2"/>
      <c r="Z169" s="2"/>
    </row>
    <row r="170" spans="1:26" ht="12.75" customHeight="1">
      <c r="A170" s="2"/>
      <c r="B170" s="2"/>
      <c r="C170" s="2"/>
      <c r="D170" s="2"/>
      <c r="E170" s="2"/>
      <c r="F170" s="19"/>
      <c r="G170" s="19"/>
      <c r="H170" s="20"/>
      <c r="I170" s="20"/>
      <c r="J170" s="20"/>
      <c r="K170" s="19"/>
      <c r="L170" s="19"/>
      <c r="M170" s="19"/>
      <c r="N170" s="2"/>
      <c r="O170" s="2"/>
      <c r="P170" s="2"/>
      <c r="Q170" s="2"/>
      <c r="R170" s="2"/>
      <c r="S170" s="2"/>
      <c r="T170" s="2"/>
      <c r="U170" s="2"/>
      <c r="V170" s="2"/>
      <c r="W170" s="2"/>
      <c r="X170" s="2"/>
      <c r="Y170" s="2"/>
      <c r="Z170" s="2"/>
    </row>
    <row r="171" spans="1:26" ht="12.75" customHeight="1">
      <c r="A171" s="2"/>
      <c r="B171" s="2"/>
      <c r="C171" s="2"/>
      <c r="D171" s="2"/>
      <c r="E171" s="2"/>
      <c r="F171" s="19"/>
      <c r="G171" s="19"/>
      <c r="H171" s="20"/>
      <c r="I171" s="20"/>
      <c r="J171" s="20"/>
      <c r="K171" s="19"/>
      <c r="L171" s="19"/>
      <c r="M171" s="19"/>
      <c r="N171" s="2"/>
      <c r="O171" s="2"/>
      <c r="P171" s="2"/>
      <c r="Q171" s="2"/>
      <c r="R171" s="2"/>
      <c r="S171" s="2"/>
      <c r="T171" s="2"/>
      <c r="U171" s="2"/>
      <c r="V171" s="2"/>
      <c r="W171" s="2"/>
      <c r="X171" s="2"/>
      <c r="Y171" s="2"/>
      <c r="Z171" s="2"/>
    </row>
    <row r="172" spans="1:26" ht="12.75" customHeight="1">
      <c r="A172" s="2"/>
      <c r="B172" s="2"/>
      <c r="C172" s="2"/>
      <c r="D172" s="2"/>
      <c r="E172" s="2"/>
      <c r="F172" s="19"/>
      <c r="G172" s="19"/>
      <c r="H172" s="20"/>
      <c r="I172" s="20"/>
      <c r="J172" s="20"/>
      <c r="K172" s="19"/>
      <c r="L172" s="19"/>
      <c r="M172" s="19"/>
      <c r="N172" s="2"/>
      <c r="O172" s="2"/>
      <c r="P172" s="2"/>
      <c r="Q172" s="2"/>
      <c r="R172" s="2"/>
      <c r="S172" s="2"/>
      <c r="T172" s="2"/>
      <c r="U172" s="2"/>
      <c r="V172" s="2"/>
      <c r="W172" s="2"/>
      <c r="X172" s="2"/>
      <c r="Y172" s="2"/>
      <c r="Z172" s="2"/>
    </row>
    <row r="173" spans="1:26" ht="12.75" customHeight="1">
      <c r="A173" s="2"/>
      <c r="B173" s="2"/>
      <c r="C173" s="2"/>
      <c r="D173" s="2"/>
      <c r="E173" s="2"/>
      <c r="F173" s="19"/>
      <c r="G173" s="19"/>
      <c r="H173" s="20"/>
      <c r="I173" s="20"/>
      <c r="J173" s="20"/>
      <c r="K173" s="19"/>
      <c r="L173" s="19"/>
      <c r="M173" s="19"/>
      <c r="N173" s="2"/>
      <c r="O173" s="2"/>
      <c r="P173" s="2"/>
      <c r="Q173" s="2"/>
      <c r="R173" s="2"/>
      <c r="S173" s="2"/>
      <c r="T173" s="2"/>
      <c r="U173" s="2"/>
      <c r="V173" s="2"/>
      <c r="W173" s="2"/>
      <c r="X173" s="2"/>
      <c r="Y173" s="2"/>
      <c r="Z173" s="2"/>
    </row>
    <row r="174" spans="1:26" ht="12.75" customHeight="1">
      <c r="A174" s="2"/>
      <c r="B174" s="2"/>
      <c r="C174" s="2"/>
      <c r="D174" s="2"/>
      <c r="E174" s="2"/>
      <c r="F174" s="19"/>
      <c r="G174" s="19"/>
      <c r="H174" s="20"/>
      <c r="I174" s="20"/>
      <c r="J174" s="20"/>
      <c r="K174" s="19"/>
      <c r="L174" s="19"/>
      <c r="M174" s="19"/>
      <c r="N174" s="2"/>
      <c r="O174" s="2"/>
      <c r="P174" s="2"/>
      <c r="Q174" s="2"/>
      <c r="R174" s="2"/>
      <c r="S174" s="2"/>
      <c r="T174" s="2"/>
      <c r="U174" s="2"/>
      <c r="V174" s="2"/>
      <c r="W174" s="2"/>
      <c r="X174" s="2"/>
      <c r="Y174" s="2"/>
      <c r="Z174" s="2"/>
    </row>
    <row r="175" spans="1:26" ht="12.75" customHeight="1">
      <c r="A175" s="2"/>
      <c r="B175" s="2"/>
      <c r="C175" s="2"/>
      <c r="D175" s="2"/>
      <c r="E175" s="2"/>
      <c r="F175" s="19"/>
      <c r="G175" s="19"/>
      <c r="H175" s="20"/>
      <c r="I175" s="20"/>
      <c r="J175" s="20"/>
      <c r="K175" s="19"/>
      <c r="L175" s="19"/>
      <c r="M175" s="19"/>
      <c r="N175" s="2"/>
      <c r="O175" s="2"/>
      <c r="P175" s="2"/>
      <c r="Q175" s="2"/>
      <c r="R175" s="2"/>
      <c r="S175" s="2"/>
      <c r="T175" s="2"/>
      <c r="U175" s="2"/>
      <c r="V175" s="2"/>
      <c r="W175" s="2"/>
      <c r="X175" s="2"/>
      <c r="Y175" s="2"/>
      <c r="Z175" s="2"/>
    </row>
    <row r="176" spans="1:26" ht="12.75" customHeight="1">
      <c r="A176" s="2"/>
      <c r="B176" s="2"/>
      <c r="C176" s="2"/>
      <c r="D176" s="2"/>
      <c r="E176" s="2"/>
      <c r="F176" s="19"/>
      <c r="G176" s="19"/>
      <c r="H176" s="20"/>
      <c r="I176" s="20"/>
      <c r="J176" s="20"/>
      <c r="K176" s="19"/>
      <c r="L176" s="19"/>
      <c r="M176" s="19"/>
      <c r="N176" s="2"/>
      <c r="O176" s="2"/>
      <c r="P176" s="2"/>
      <c r="Q176" s="2"/>
      <c r="R176" s="2"/>
      <c r="S176" s="2"/>
      <c r="T176" s="2"/>
      <c r="U176" s="2"/>
      <c r="V176" s="2"/>
      <c r="W176" s="2"/>
      <c r="X176" s="2"/>
      <c r="Y176" s="2"/>
      <c r="Z176" s="2"/>
    </row>
    <row r="177" spans="1:26" ht="12.75" customHeight="1">
      <c r="A177" s="2"/>
      <c r="B177" s="2"/>
      <c r="C177" s="2"/>
      <c r="D177" s="2"/>
      <c r="E177" s="2"/>
      <c r="F177" s="19"/>
      <c r="G177" s="19"/>
      <c r="H177" s="20"/>
      <c r="I177" s="20"/>
      <c r="J177" s="20"/>
      <c r="K177" s="19"/>
      <c r="L177" s="19"/>
      <c r="M177" s="19"/>
      <c r="N177" s="2"/>
      <c r="O177" s="2"/>
      <c r="P177" s="2"/>
      <c r="Q177" s="2"/>
      <c r="R177" s="2"/>
      <c r="S177" s="2"/>
      <c r="T177" s="2"/>
      <c r="U177" s="2"/>
      <c r="V177" s="2"/>
      <c r="W177" s="2"/>
      <c r="X177" s="2"/>
      <c r="Y177" s="2"/>
      <c r="Z177" s="2"/>
    </row>
    <row r="178" spans="1:26" ht="12.75" customHeight="1">
      <c r="A178" s="2"/>
      <c r="B178" s="2"/>
      <c r="C178" s="2"/>
      <c r="D178" s="2"/>
      <c r="E178" s="2"/>
      <c r="F178" s="19"/>
      <c r="G178" s="19"/>
      <c r="H178" s="20"/>
      <c r="I178" s="20"/>
      <c r="J178" s="20"/>
      <c r="K178" s="19"/>
      <c r="L178" s="19"/>
      <c r="M178" s="19"/>
      <c r="N178" s="2"/>
      <c r="O178" s="2"/>
      <c r="P178" s="2"/>
      <c r="Q178" s="2"/>
      <c r="R178" s="2"/>
      <c r="S178" s="2"/>
      <c r="T178" s="2"/>
      <c r="U178" s="2"/>
      <c r="V178" s="2"/>
      <c r="W178" s="2"/>
      <c r="X178" s="2"/>
      <c r="Y178" s="2"/>
      <c r="Z178" s="2"/>
    </row>
    <row r="179" spans="1:26" ht="12.75" customHeight="1">
      <c r="A179" s="2"/>
      <c r="B179" s="2"/>
      <c r="C179" s="2"/>
      <c r="D179" s="2"/>
      <c r="E179" s="2"/>
      <c r="F179" s="19"/>
      <c r="G179" s="19"/>
      <c r="H179" s="20"/>
      <c r="I179" s="20"/>
      <c r="J179" s="20"/>
      <c r="K179" s="19"/>
      <c r="L179" s="19"/>
      <c r="M179" s="19"/>
      <c r="N179" s="2"/>
      <c r="O179" s="2"/>
      <c r="P179" s="2"/>
      <c r="Q179" s="2"/>
      <c r="R179" s="2"/>
      <c r="S179" s="2"/>
      <c r="T179" s="2"/>
      <c r="U179" s="2"/>
      <c r="V179" s="2"/>
      <c r="W179" s="2"/>
      <c r="X179" s="2"/>
      <c r="Y179" s="2"/>
      <c r="Z179" s="2"/>
    </row>
    <row r="180" spans="1:26" ht="12.75" customHeight="1">
      <c r="A180" s="2"/>
      <c r="B180" s="2"/>
      <c r="C180" s="2"/>
      <c r="D180" s="2"/>
      <c r="E180" s="2"/>
      <c r="F180" s="19"/>
      <c r="G180" s="19"/>
      <c r="H180" s="20"/>
      <c r="I180" s="20"/>
      <c r="J180" s="20"/>
      <c r="K180" s="19"/>
      <c r="L180" s="19"/>
      <c r="M180" s="19"/>
      <c r="N180" s="2"/>
      <c r="O180" s="2"/>
      <c r="P180" s="2"/>
      <c r="Q180" s="2"/>
      <c r="R180" s="2"/>
      <c r="S180" s="2"/>
      <c r="T180" s="2"/>
      <c r="U180" s="2"/>
      <c r="V180" s="2"/>
      <c r="W180" s="2"/>
      <c r="X180" s="2"/>
      <c r="Y180" s="2"/>
      <c r="Z180" s="2"/>
    </row>
    <row r="181" spans="1:26" ht="12.75" customHeight="1">
      <c r="A181" s="2"/>
      <c r="B181" s="2"/>
      <c r="C181" s="2"/>
      <c r="D181" s="2"/>
      <c r="E181" s="2"/>
      <c r="F181" s="19"/>
      <c r="G181" s="19"/>
      <c r="H181" s="20"/>
      <c r="I181" s="20"/>
      <c r="J181" s="20"/>
      <c r="K181" s="19"/>
      <c r="L181" s="19"/>
      <c r="M181" s="19"/>
      <c r="N181" s="2"/>
      <c r="O181" s="2"/>
      <c r="P181" s="2"/>
      <c r="Q181" s="2"/>
      <c r="R181" s="2"/>
      <c r="S181" s="2"/>
      <c r="T181" s="2"/>
      <c r="U181" s="2"/>
      <c r="V181" s="2"/>
      <c r="W181" s="2"/>
      <c r="X181" s="2"/>
      <c r="Y181" s="2"/>
      <c r="Z181" s="2"/>
    </row>
    <row r="182" spans="1:26" ht="12.75" customHeight="1">
      <c r="A182" s="2"/>
      <c r="B182" s="2"/>
      <c r="C182" s="2"/>
      <c r="D182" s="2"/>
      <c r="E182" s="2"/>
      <c r="F182" s="19"/>
      <c r="G182" s="19"/>
      <c r="H182" s="20"/>
      <c r="I182" s="20"/>
      <c r="J182" s="20"/>
      <c r="K182" s="19"/>
      <c r="L182" s="19"/>
      <c r="M182" s="19"/>
      <c r="N182" s="2"/>
      <c r="O182" s="2"/>
      <c r="P182" s="2"/>
      <c r="Q182" s="2"/>
      <c r="R182" s="2"/>
      <c r="S182" s="2"/>
      <c r="T182" s="2"/>
      <c r="U182" s="2"/>
      <c r="V182" s="2"/>
      <c r="W182" s="2"/>
      <c r="X182" s="2"/>
      <c r="Y182" s="2"/>
      <c r="Z182" s="2"/>
    </row>
    <row r="183" spans="1:26" ht="12.75" customHeight="1">
      <c r="A183" s="2"/>
      <c r="B183" s="2"/>
      <c r="C183" s="2"/>
      <c r="D183" s="2"/>
      <c r="E183" s="2"/>
      <c r="F183" s="19"/>
      <c r="G183" s="19"/>
      <c r="H183" s="20"/>
      <c r="I183" s="20"/>
      <c r="J183" s="20"/>
      <c r="K183" s="19"/>
      <c r="L183" s="19"/>
      <c r="M183" s="19"/>
      <c r="N183" s="2"/>
      <c r="O183" s="2"/>
      <c r="P183" s="2"/>
      <c r="Q183" s="2"/>
      <c r="R183" s="2"/>
      <c r="S183" s="2"/>
      <c r="T183" s="2"/>
      <c r="U183" s="2"/>
      <c r="V183" s="2"/>
      <c r="W183" s="2"/>
      <c r="X183" s="2"/>
      <c r="Y183" s="2"/>
      <c r="Z183" s="2"/>
    </row>
    <row r="184" spans="1:26" ht="12.75" customHeight="1">
      <c r="A184" s="2"/>
      <c r="B184" s="2"/>
      <c r="C184" s="2"/>
      <c r="D184" s="2"/>
      <c r="E184" s="2"/>
      <c r="F184" s="19"/>
      <c r="G184" s="19"/>
      <c r="H184" s="20"/>
      <c r="I184" s="20"/>
      <c r="J184" s="20"/>
      <c r="K184" s="19"/>
      <c r="L184" s="19"/>
      <c r="M184" s="19"/>
      <c r="N184" s="2"/>
      <c r="O184" s="2"/>
      <c r="P184" s="2"/>
      <c r="Q184" s="2"/>
      <c r="R184" s="2"/>
      <c r="S184" s="2"/>
      <c r="T184" s="2"/>
      <c r="U184" s="2"/>
      <c r="V184" s="2"/>
      <c r="W184" s="2"/>
      <c r="X184" s="2"/>
      <c r="Y184" s="2"/>
      <c r="Z184" s="2"/>
    </row>
    <row r="185" spans="1:26" ht="12.75" customHeight="1">
      <c r="A185" s="2"/>
      <c r="B185" s="2"/>
      <c r="C185" s="2"/>
      <c r="D185" s="2"/>
      <c r="E185" s="2"/>
      <c r="F185" s="19"/>
      <c r="G185" s="19"/>
      <c r="H185" s="20"/>
      <c r="I185" s="20"/>
      <c r="J185" s="20"/>
      <c r="K185" s="19"/>
      <c r="L185" s="19"/>
      <c r="M185" s="19"/>
      <c r="N185" s="2"/>
      <c r="O185" s="2"/>
      <c r="P185" s="2"/>
      <c r="Q185" s="2"/>
      <c r="R185" s="2"/>
      <c r="S185" s="2"/>
      <c r="T185" s="2"/>
      <c r="U185" s="2"/>
      <c r="V185" s="2"/>
      <c r="W185" s="2"/>
      <c r="X185" s="2"/>
      <c r="Y185" s="2"/>
      <c r="Z185" s="2"/>
    </row>
    <row r="186" spans="1:26" ht="12.75" customHeight="1">
      <c r="A186" s="2"/>
      <c r="B186" s="2"/>
      <c r="C186" s="2"/>
      <c r="D186" s="2"/>
      <c r="E186" s="2"/>
      <c r="F186" s="19"/>
      <c r="G186" s="19"/>
      <c r="H186" s="20"/>
      <c r="I186" s="20"/>
      <c r="J186" s="20"/>
      <c r="K186" s="19"/>
      <c r="L186" s="19"/>
      <c r="M186" s="19"/>
      <c r="N186" s="2"/>
      <c r="O186" s="2"/>
      <c r="P186" s="2"/>
      <c r="Q186" s="2"/>
      <c r="R186" s="2"/>
      <c r="S186" s="2"/>
      <c r="T186" s="2"/>
      <c r="U186" s="2"/>
      <c r="V186" s="2"/>
      <c r="W186" s="2"/>
      <c r="X186" s="2"/>
      <c r="Y186" s="2"/>
      <c r="Z186" s="2"/>
    </row>
    <row r="187" spans="1:26" ht="12.75" customHeight="1">
      <c r="A187" s="2"/>
      <c r="B187" s="2"/>
      <c r="C187" s="2"/>
      <c r="D187" s="2"/>
      <c r="E187" s="2"/>
      <c r="F187" s="19"/>
      <c r="G187" s="19"/>
      <c r="H187" s="20"/>
      <c r="I187" s="20"/>
      <c r="J187" s="20"/>
      <c r="K187" s="19"/>
      <c r="L187" s="19"/>
      <c r="M187" s="19"/>
      <c r="N187" s="2"/>
      <c r="O187" s="2"/>
      <c r="P187" s="2"/>
      <c r="Q187" s="2"/>
      <c r="R187" s="2"/>
      <c r="S187" s="2"/>
      <c r="T187" s="2"/>
      <c r="U187" s="2"/>
      <c r="V187" s="2"/>
      <c r="W187" s="2"/>
      <c r="X187" s="2"/>
      <c r="Y187" s="2"/>
      <c r="Z187" s="2"/>
    </row>
    <row r="188" spans="1:26" ht="12.75" customHeight="1">
      <c r="A188" s="2"/>
      <c r="B188" s="2"/>
      <c r="C188" s="2"/>
      <c r="D188" s="2"/>
      <c r="E188" s="2"/>
      <c r="F188" s="19"/>
      <c r="G188" s="19"/>
      <c r="H188" s="20"/>
      <c r="I188" s="20"/>
      <c r="J188" s="20"/>
      <c r="K188" s="19"/>
      <c r="L188" s="19"/>
      <c r="M188" s="19"/>
      <c r="N188" s="2"/>
      <c r="O188" s="2"/>
      <c r="P188" s="2"/>
      <c r="Q188" s="2"/>
      <c r="R188" s="2"/>
      <c r="S188" s="2"/>
      <c r="T188" s="2"/>
      <c r="U188" s="2"/>
      <c r="V188" s="2"/>
      <c r="W188" s="2"/>
      <c r="X188" s="2"/>
      <c r="Y188" s="2"/>
      <c r="Z188" s="2"/>
    </row>
    <row r="189" spans="1:26" ht="12.75" customHeight="1">
      <c r="A189" s="2"/>
      <c r="B189" s="2"/>
      <c r="C189" s="2"/>
      <c r="D189" s="2"/>
      <c r="E189" s="2"/>
      <c r="F189" s="19"/>
      <c r="G189" s="19"/>
      <c r="H189" s="20"/>
      <c r="I189" s="20"/>
      <c r="J189" s="20"/>
      <c r="K189" s="19"/>
      <c r="L189" s="19"/>
      <c r="M189" s="19"/>
      <c r="N189" s="2"/>
      <c r="O189" s="2"/>
      <c r="P189" s="2"/>
      <c r="Q189" s="2"/>
      <c r="R189" s="2"/>
      <c r="S189" s="2"/>
      <c r="T189" s="2"/>
      <c r="U189" s="2"/>
      <c r="V189" s="2"/>
      <c r="W189" s="2"/>
      <c r="X189" s="2"/>
      <c r="Y189" s="2"/>
      <c r="Z189" s="2"/>
    </row>
    <row r="190" spans="1:26" ht="12.75" customHeight="1">
      <c r="A190" s="2"/>
      <c r="B190" s="2"/>
      <c r="C190" s="2"/>
      <c r="D190" s="2"/>
      <c r="E190" s="2"/>
      <c r="F190" s="19"/>
      <c r="G190" s="19"/>
      <c r="H190" s="20"/>
      <c r="I190" s="20"/>
      <c r="J190" s="20"/>
      <c r="K190" s="19"/>
      <c r="L190" s="19"/>
      <c r="M190" s="19"/>
      <c r="N190" s="2"/>
      <c r="O190" s="2"/>
      <c r="P190" s="2"/>
      <c r="Q190" s="2"/>
      <c r="R190" s="2"/>
      <c r="S190" s="2"/>
      <c r="T190" s="2"/>
      <c r="U190" s="2"/>
      <c r="V190" s="2"/>
      <c r="W190" s="2"/>
      <c r="X190" s="2"/>
      <c r="Y190" s="2"/>
      <c r="Z190" s="2"/>
    </row>
    <row r="191" spans="1:26" ht="12.75" customHeight="1">
      <c r="A191" s="2"/>
      <c r="B191" s="2"/>
      <c r="C191" s="2"/>
      <c r="D191" s="2"/>
      <c r="E191" s="2"/>
      <c r="F191" s="19"/>
      <c r="G191" s="19"/>
      <c r="H191" s="20"/>
      <c r="I191" s="20"/>
      <c r="J191" s="20"/>
      <c r="K191" s="19"/>
      <c r="L191" s="19"/>
      <c r="M191" s="19"/>
      <c r="N191" s="2"/>
      <c r="O191" s="2"/>
      <c r="P191" s="2"/>
      <c r="Q191" s="2"/>
      <c r="R191" s="2"/>
      <c r="S191" s="2"/>
      <c r="T191" s="2"/>
      <c r="U191" s="2"/>
      <c r="V191" s="2"/>
      <c r="W191" s="2"/>
      <c r="X191" s="2"/>
      <c r="Y191" s="2"/>
      <c r="Z191" s="2"/>
    </row>
    <row r="192" spans="1:26" ht="12.75" customHeight="1">
      <c r="A192" s="2"/>
      <c r="B192" s="2"/>
      <c r="C192" s="2"/>
      <c r="D192" s="2"/>
      <c r="E192" s="2"/>
      <c r="F192" s="19"/>
      <c r="G192" s="19"/>
      <c r="H192" s="20"/>
      <c r="I192" s="20"/>
      <c r="J192" s="20"/>
      <c r="K192" s="19"/>
      <c r="L192" s="19"/>
      <c r="M192" s="19"/>
      <c r="N192" s="2"/>
      <c r="O192" s="2"/>
      <c r="P192" s="2"/>
      <c r="Q192" s="2"/>
      <c r="R192" s="2"/>
      <c r="S192" s="2"/>
      <c r="T192" s="2"/>
      <c r="U192" s="2"/>
      <c r="V192" s="2"/>
      <c r="W192" s="2"/>
      <c r="X192" s="2"/>
      <c r="Y192" s="2"/>
      <c r="Z192" s="2"/>
    </row>
    <row r="193" spans="1:26" ht="12.75" customHeight="1">
      <c r="A193" s="2"/>
      <c r="B193" s="2"/>
      <c r="C193" s="2"/>
      <c r="D193" s="2"/>
      <c r="E193" s="2"/>
      <c r="F193" s="19"/>
      <c r="G193" s="19"/>
      <c r="H193" s="20"/>
      <c r="I193" s="20"/>
      <c r="J193" s="20"/>
      <c r="K193" s="19"/>
      <c r="L193" s="19"/>
      <c r="M193" s="19"/>
      <c r="N193" s="2"/>
      <c r="O193" s="2"/>
      <c r="P193" s="2"/>
      <c r="Q193" s="2"/>
      <c r="R193" s="2"/>
      <c r="S193" s="2"/>
      <c r="T193" s="2"/>
      <c r="U193" s="2"/>
      <c r="V193" s="2"/>
      <c r="W193" s="2"/>
      <c r="X193" s="2"/>
      <c r="Y193" s="2"/>
      <c r="Z193" s="2"/>
    </row>
    <row r="194" spans="1:26" ht="12.75" customHeight="1">
      <c r="A194" s="2"/>
      <c r="B194" s="2"/>
      <c r="C194" s="2"/>
      <c r="D194" s="2"/>
      <c r="E194" s="2"/>
      <c r="F194" s="19"/>
      <c r="G194" s="19"/>
      <c r="H194" s="20"/>
      <c r="I194" s="20"/>
      <c r="J194" s="20"/>
      <c r="K194" s="19"/>
      <c r="L194" s="19"/>
      <c r="M194" s="19"/>
      <c r="N194" s="2"/>
      <c r="O194" s="2"/>
      <c r="P194" s="2"/>
      <c r="Q194" s="2"/>
      <c r="R194" s="2"/>
      <c r="S194" s="2"/>
      <c r="T194" s="2"/>
      <c r="U194" s="2"/>
      <c r="V194" s="2"/>
      <c r="W194" s="2"/>
      <c r="X194" s="2"/>
      <c r="Y194" s="2"/>
      <c r="Z194" s="2"/>
    </row>
    <row r="195" spans="1:26" ht="12.75" customHeight="1">
      <c r="A195" s="2"/>
      <c r="B195" s="2"/>
      <c r="C195" s="2"/>
      <c r="D195" s="2"/>
      <c r="E195" s="2"/>
      <c r="F195" s="19"/>
      <c r="G195" s="19"/>
      <c r="H195" s="20"/>
      <c r="I195" s="20"/>
      <c r="J195" s="20"/>
      <c r="K195" s="19"/>
      <c r="L195" s="19"/>
      <c r="M195" s="19"/>
      <c r="N195" s="2"/>
      <c r="O195" s="2"/>
      <c r="P195" s="2"/>
      <c r="Q195" s="2"/>
      <c r="R195" s="2"/>
      <c r="S195" s="2"/>
      <c r="T195" s="2"/>
      <c r="U195" s="2"/>
      <c r="V195" s="2"/>
      <c r="W195" s="2"/>
      <c r="X195" s="2"/>
      <c r="Y195" s="2"/>
      <c r="Z195" s="2"/>
    </row>
    <row r="196" spans="1:26" ht="12.75" customHeight="1">
      <c r="A196" s="2"/>
      <c r="B196" s="2"/>
      <c r="C196" s="2"/>
      <c r="D196" s="2"/>
      <c r="E196" s="2"/>
      <c r="F196" s="19"/>
      <c r="G196" s="19"/>
      <c r="H196" s="20"/>
      <c r="I196" s="20"/>
      <c r="J196" s="20"/>
      <c r="K196" s="19"/>
      <c r="L196" s="19"/>
      <c r="M196" s="19"/>
      <c r="N196" s="2"/>
      <c r="O196" s="2"/>
      <c r="P196" s="2"/>
      <c r="Q196" s="2"/>
      <c r="R196" s="2"/>
      <c r="S196" s="2"/>
      <c r="T196" s="2"/>
      <c r="U196" s="2"/>
      <c r="V196" s="2"/>
      <c r="W196" s="2"/>
      <c r="X196" s="2"/>
      <c r="Y196" s="2"/>
      <c r="Z196" s="2"/>
    </row>
    <row r="197" spans="1:26" ht="12.75" customHeight="1">
      <c r="A197" s="2"/>
      <c r="B197" s="2"/>
      <c r="C197" s="2"/>
      <c r="D197" s="2"/>
      <c r="E197" s="2"/>
      <c r="F197" s="19"/>
      <c r="G197" s="19"/>
      <c r="H197" s="20"/>
      <c r="I197" s="20"/>
      <c r="J197" s="20"/>
      <c r="K197" s="19"/>
      <c r="L197" s="19"/>
      <c r="M197" s="19"/>
      <c r="N197" s="2"/>
      <c r="O197" s="2"/>
      <c r="P197" s="2"/>
      <c r="Q197" s="2"/>
      <c r="R197" s="2"/>
      <c r="S197" s="2"/>
      <c r="T197" s="2"/>
      <c r="U197" s="2"/>
      <c r="V197" s="2"/>
      <c r="W197" s="2"/>
      <c r="X197" s="2"/>
      <c r="Y197" s="2"/>
      <c r="Z197" s="2"/>
    </row>
    <row r="198" spans="1:26" ht="12.75" customHeight="1">
      <c r="A198" s="2"/>
      <c r="B198" s="2"/>
      <c r="C198" s="2"/>
      <c r="D198" s="2"/>
      <c r="E198" s="2"/>
      <c r="F198" s="19"/>
      <c r="G198" s="19"/>
      <c r="H198" s="20"/>
      <c r="I198" s="20"/>
      <c r="J198" s="20"/>
      <c r="K198" s="19"/>
      <c r="L198" s="19"/>
      <c r="M198" s="19"/>
      <c r="N198" s="2"/>
      <c r="O198" s="2"/>
      <c r="P198" s="2"/>
      <c r="Q198" s="2"/>
      <c r="R198" s="2"/>
      <c r="S198" s="2"/>
      <c r="T198" s="2"/>
      <c r="U198" s="2"/>
      <c r="V198" s="2"/>
      <c r="W198" s="2"/>
      <c r="X198" s="2"/>
      <c r="Y198" s="2"/>
      <c r="Z198" s="2"/>
    </row>
    <row r="199" spans="1:26" ht="12.75" customHeight="1">
      <c r="A199" s="2"/>
      <c r="B199" s="2"/>
      <c r="C199" s="2"/>
      <c r="D199" s="2"/>
      <c r="E199" s="2"/>
      <c r="F199" s="19"/>
      <c r="G199" s="19"/>
      <c r="H199" s="20"/>
      <c r="I199" s="20"/>
      <c r="J199" s="20"/>
      <c r="K199" s="19"/>
      <c r="L199" s="19"/>
      <c r="M199" s="19"/>
      <c r="N199" s="2"/>
      <c r="O199" s="2"/>
      <c r="P199" s="2"/>
      <c r="Q199" s="2"/>
      <c r="R199" s="2"/>
      <c r="S199" s="2"/>
      <c r="T199" s="2"/>
      <c r="U199" s="2"/>
      <c r="V199" s="2"/>
      <c r="W199" s="2"/>
      <c r="X199" s="2"/>
      <c r="Y199" s="2"/>
      <c r="Z199" s="2"/>
    </row>
    <row r="200" spans="1:26" ht="12.75" customHeight="1">
      <c r="A200" s="2"/>
      <c r="B200" s="2"/>
      <c r="C200" s="2"/>
      <c r="D200" s="2"/>
      <c r="E200" s="2"/>
      <c r="F200" s="19"/>
      <c r="G200" s="19"/>
      <c r="H200" s="20"/>
      <c r="I200" s="20"/>
      <c r="J200" s="20"/>
      <c r="K200" s="19"/>
      <c r="L200" s="19"/>
      <c r="M200" s="19"/>
      <c r="N200" s="2"/>
      <c r="O200" s="2"/>
      <c r="P200" s="2"/>
      <c r="Q200" s="2"/>
      <c r="R200" s="2"/>
      <c r="S200" s="2"/>
      <c r="T200" s="2"/>
      <c r="U200" s="2"/>
      <c r="V200" s="2"/>
      <c r="W200" s="2"/>
      <c r="X200" s="2"/>
      <c r="Y200" s="2"/>
      <c r="Z200" s="2"/>
    </row>
    <row r="201" spans="1:26" ht="12.75" customHeight="1">
      <c r="A201" s="2"/>
      <c r="B201" s="2"/>
      <c r="C201" s="2"/>
      <c r="D201" s="2"/>
      <c r="E201" s="2"/>
      <c r="F201" s="19"/>
      <c r="G201" s="19"/>
      <c r="H201" s="20"/>
      <c r="I201" s="20"/>
      <c r="J201" s="20"/>
      <c r="K201" s="19"/>
      <c r="L201" s="19"/>
      <c r="M201" s="19"/>
      <c r="N201" s="2"/>
      <c r="O201" s="2"/>
      <c r="P201" s="2"/>
      <c r="Q201" s="2"/>
      <c r="R201" s="2"/>
      <c r="S201" s="2"/>
      <c r="T201" s="2"/>
      <c r="U201" s="2"/>
      <c r="V201" s="2"/>
      <c r="W201" s="2"/>
      <c r="X201" s="2"/>
      <c r="Y201" s="2"/>
      <c r="Z201" s="2"/>
    </row>
    <row r="202" spans="1:26" ht="12.75" customHeight="1">
      <c r="A202" s="2"/>
      <c r="B202" s="2"/>
      <c r="C202" s="2"/>
      <c r="D202" s="2"/>
      <c r="E202" s="2"/>
      <c r="F202" s="19"/>
      <c r="G202" s="19"/>
      <c r="H202" s="20"/>
      <c r="I202" s="20"/>
      <c r="J202" s="20"/>
      <c r="K202" s="19"/>
      <c r="L202" s="19"/>
      <c r="M202" s="19"/>
      <c r="N202" s="2"/>
      <c r="O202" s="2"/>
      <c r="P202" s="2"/>
      <c r="Q202" s="2"/>
      <c r="R202" s="2"/>
      <c r="S202" s="2"/>
      <c r="T202" s="2"/>
      <c r="U202" s="2"/>
      <c r="V202" s="2"/>
      <c r="W202" s="2"/>
      <c r="X202" s="2"/>
      <c r="Y202" s="2"/>
      <c r="Z202" s="2"/>
    </row>
    <row r="203" spans="1:26" ht="12.75" customHeight="1">
      <c r="A203" s="2"/>
      <c r="B203" s="2"/>
      <c r="C203" s="2"/>
      <c r="D203" s="2"/>
      <c r="E203" s="2"/>
      <c r="F203" s="19"/>
      <c r="G203" s="19"/>
      <c r="H203" s="20"/>
      <c r="I203" s="20"/>
      <c r="J203" s="20"/>
      <c r="K203" s="19"/>
      <c r="L203" s="19"/>
      <c r="M203" s="19"/>
      <c r="N203" s="2"/>
      <c r="O203" s="2"/>
      <c r="P203" s="2"/>
      <c r="Q203" s="2"/>
      <c r="R203" s="2"/>
      <c r="S203" s="2"/>
      <c r="T203" s="2"/>
      <c r="U203" s="2"/>
      <c r="V203" s="2"/>
      <c r="W203" s="2"/>
      <c r="X203" s="2"/>
      <c r="Y203" s="2"/>
      <c r="Z203" s="2"/>
    </row>
    <row r="204" spans="1:26" ht="12.75" customHeight="1">
      <c r="A204" s="2"/>
      <c r="B204" s="2"/>
      <c r="C204" s="2"/>
      <c r="D204" s="2"/>
      <c r="E204" s="2"/>
      <c r="F204" s="19"/>
      <c r="G204" s="19"/>
      <c r="H204" s="20"/>
      <c r="I204" s="20"/>
      <c r="J204" s="20"/>
      <c r="K204" s="19"/>
      <c r="L204" s="19"/>
      <c r="M204" s="19"/>
      <c r="N204" s="2"/>
      <c r="O204" s="2"/>
      <c r="P204" s="2"/>
      <c r="Q204" s="2"/>
      <c r="R204" s="2"/>
      <c r="S204" s="2"/>
      <c r="T204" s="2"/>
      <c r="U204" s="2"/>
      <c r="V204" s="2"/>
      <c r="W204" s="2"/>
      <c r="X204" s="2"/>
      <c r="Y204" s="2"/>
      <c r="Z204" s="2"/>
    </row>
    <row r="205" spans="1:26" ht="12.75" customHeight="1">
      <c r="A205" s="2"/>
      <c r="B205" s="2"/>
      <c r="C205" s="2"/>
      <c r="D205" s="2"/>
      <c r="E205" s="2"/>
      <c r="F205" s="19"/>
      <c r="G205" s="19"/>
      <c r="H205" s="20"/>
      <c r="I205" s="20"/>
      <c r="J205" s="20"/>
      <c r="K205" s="19"/>
      <c r="L205" s="19"/>
      <c r="M205" s="19"/>
      <c r="N205" s="2"/>
      <c r="O205" s="2"/>
      <c r="P205" s="2"/>
      <c r="Q205" s="2"/>
      <c r="R205" s="2"/>
      <c r="S205" s="2"/>
      <c r="T205" s="2"/>
      <c r="U205" s="2"/>
      <c r="V205" s="2"/>
      <c r="W205" s="2"/>
      <c r="X205" s="2"/>
      <c r="Y205" s="2"/>
      <c r="Z205" s="2"/>
    </row>
    <row r="206" spans="1:26" ht="12.75" customHeight="1">
      <c r="A206" s="2"/>
      <c r="B206" s="2"/>
      <c r="C206" s="2"/>
      <c r="D206" s="2"/>
      <c r="E206" s="2"/>
      <c r="F206" s="19"/>
      <c r="G206" s="19"/>
      <c r="H206" s="20"/>
      <c r="I206" s="20"/>
      <c r="J206" s="20"/>
      <c r="K206" s="19"/>
      <c r="L206" s="19"/>
      <c r="M206" s="19"/>
      <c r="N206" s="2"/>
      <c r="O206" s="2"/>
      <c r="P206" s="2"/>
      <c r="Q206" s="2"/>
      <c r="R206" s="2"/>
      <c r="S206" s="2"/>
      <c r="T206" s="2"/>
      <c r="U206" s="2"/>
      <c r="V206" s="2"/>
      <c r="W206" s="2"/>
      <c r="X206" s="2"/>
      <c r="Y206" s="2"/>
      <c r="Z206" s="2"/>
    </row>
    <row r="207" spans="1:26" ht="12.75" customHeight="1">
      <c r="A207" s="2"/>
      <c r="B207" s="2"/>
      <c r="C207" s="2"/>
      <c r="D207" s="2"/>
      <c r="E207" s="2"/>
      <c r="F207" s="19"/>
      <c r="G207" s="19"/>
      <c r="H207" s="20"/>
      <c r="I207" s="20"/>
      <c r="J207" s="20"/>
      <c r="K207" s="19"/>
      <c r="L207" s="19"/>
      <c r="M207" s="19"/>
      <c r="N207" s="2"/>
      <c r="O207" s="2"/>
      <c r="P207" s="2"/>
      <c r="Q207" s="2"/>
      <c r="R207" s="2"/>
      <c r="S207" s="2"/>
      <c r="T207" s="2"/>
      <c r="U207" s="2"/>
      <c r="V207" s="2"/>
      <c r="W207" s="2"/>
      <c r="X207" s="2"/>
      <c r="Y207" s="2"/>
      <c r="Z207" s="2"/>
    </row>
    <row r="208" spans="1:26" ht="12.75" customHeight="1">
      <c r="A208" s="2"/>
      <c r="B208" s="2"/>
      <c r="C208" s="2"/>
      <c r="D208" s="2"/>
      <c r="E208" s="2"/>
      <c r="F208" s="19"/>
      <c r="G208" s="19"/>
      <c r="H208" s="20"/>
      <c r="I208" s="20"/>
      <c r="J208" s="20"/>
      <c r="K208" s="19"/>
      <c r="L208" s="19"/>
      <c r="M208" s="19"/>
      <c r="N208" s="2"/>
      <c r="O208" s="2"/>
      <c r="P208" s="2"/>
      <c r="Q208" s="2"/>
      <c r="R208" s="2"/>
      <c r="S208" s="2"/>
      <c r="T208" s="2"/>
      <c r="U208" s="2"/>
      <c r="V208" s="2"/>
      <c r="W208" s="2"/>
      <c r="X208" s="2"/>
      <c r="Y208" s="2"/>
      <c r="Z208" s="2"/>
    </row>
    <row r="209" spans="1:26" ht="12.75" customHeight="1">
      <c r="A209" s="2"/>
      <c r="B209" s="2"/>
      <c r="C209" s="2"/>
      <c r="D209" s="2"/>
      <c r="E209" s="2"/>
      <c r="F209" s="19"/>
      <c r="G209" s="19"/>
      <c r="H209" s="20"/>
      <c r="I209" s="20"/>
      <c r="J209" s="20"/>
      <c r="K209" s="19"/>
      <c r="L209" s="19"/>
      <c r="M209" s="19"/>
      <c r="N209" s="2"/>
      <c r="O209" s="2"/>
      <c r="P209" s="2"/>
      <c r="Q209" s="2"/>
      <c r="R209" s="2"/>
      <c r="S209" s="2"/>
      <c r="T209" s="2"/>
      <c r="U209" s="2"/>
      <c r="V209" s="2"/>
      <c r="W209" s="2"/>
      <c r="X209" s="2"/>
      <c r="Y209" s="2"/>
      <c r="Z209" s="2"/>
    </row>
    <row r="210" spans="1:26" ht="12.75" customHeight="1">
      <c r="A210" s="2"/>
      <c r="B210" s="2"/>
      <c r="C210" s="2"/>
      <c r="D210" s="2"/>
      <c r="E210" s="2"/>
      <c r="F210" s="19"/>
      <c r="G210" s="19"/>
      <c r="H210" s="20"/>
      <c r="I210" s="20"/>
      <c r="J210" s="20"/>
      <c r="K210" s="19"/>
      <c r="L210" s="19"/>
      <c r="M210" s="19"/>
      <c r="N210" s="2"/>
      <c r="O210" s="2"/>
      <c r="P210" s="2"/>
      <c r="Q210" s="2"/>
      <c r="R210" s="2"/>
      <c r="S210" s="2"/>
      <c r="T210" s="2"/>
      <c r="U210" s="2"/>
      <c r="V210" s="2"/>
      <c r="W210" s="2"/>
      <c r="X210" s="2"/>
      <c r="Y210" s="2"/>
      <c r="Z210" s="2"/>
    </row>
    <row r="211" spans="1:26" ht="12.75" customHeight="1">
      <c r="A211" s="2"/>
      <c r="B211" s="2"/>
      <c r="C211" s="2"/>
      <c r="D211" s="2"/>
      <c r="E211" s="2"/>
      <c r="F211" s="19"/>
      <c r="G211" s="19"/>
      <c r="H211" s="20"/>
      <c r="I211" s="20"/>
      <c r="J211" s="20"/>
      <c r="K211" s="19"/>
      <c r="L211" s="19"/>
      <c r="M211" s="19"/>
      <c r="N211" s="2"/>
      <c r="O211" s="2"/>
      <c r="P211" s="2"/>
      <c r="Q211" s="2"/>
      <c r="R211" s="2"/>
      <c r="S211" s="2"/>
      <c r="T211" s="2"/>
      <c r="U211" s="2"/>
      <c r="V211" s="2"/>
      <c r="W211" s="2"/>
      <c r="X211" s="2"/>
      <c r="Y211" s="2"/>
      <c r="Z211" s="2"/>
    </row>
    <row r="212" spans="1:26" ht="12.75" customHeight="1">
      <c r="A212" s="2"/>
      <c r="B212" s="2"/>
      <c r="C212" s="2"/>
      <c r="D212" s="2"/>
      <c r="E212" s="2"/>
      <c r="F212" s="19"/>
      <c r="G212" s="19"/>
      <c r="H212" s="20"/>
      <c r="I212" s="20"/>
      <c r="J212" s="20"/>
      <c r="K212" s="19"/>
      <c r="L212" s="19"/>
      <c r="M212" s="19"/>
      <c r="N212" s="2"/>
      <c r="O212" s="2"/>
      <c r="P212" s="2"/>
      <c r="Q212" s="2"/>
      <c r="R212" s="2"/>
      <c r="S212" s="2"/>
      <c r="T212" s="2"/>
      <c r="U212" s="2"/>
      <c r="V212" s="2"/>
      <c r="W212" s="2"/>
      <c r="X212" s="2"/>
      <c r="Y212" s="2"/>
      <c r="Z212" s="2"/>
    </row>
    <row r="213" spans="1:26" ht="12.75" customHeight="1">
      <c r="A213" s="2"/>
      <c r="B213" s="2"/>
      <c r="C213" s="2"/>
      <c r="D213" s="2"/>
      <c r="E213" s="2"/>
      <c r="F213" s="19"/>
      <c r="G213" s="19"/>
      <c r="H213" s="20"/>
      <c r="I213" s="20"/>
      <c r="J213" s="20"/>
      <c r="K213" s="19"/>
      <c r="L213" s="19"/>
      <c r="M213" s="19"/>
      <c r="N213" s="2"/>
      <c r="O213" s="2"/>
      <c r="P213" s="2"/>
      <c r="Q213" s="2"/>
      <c r="R213" s="2"/>
      <c r="S213" s="2"/>
      <c r="T213" s="2"/>
      <c r="U213" s="2"/>
      <c r="V213" s="2"/>
      <c r="W213" s="2"/>
      <c r="X213" s="2"/>
      <c r="Y213" s="2"/>
      <c r="Z213" s="2"/>
    </row>
    <row r="214" spans="1:26" ht="12.75" customHeight="1">
      <c r="A214" s="2"/>
      <c r="B214" s="2"/>
      <c r="C214" s="2"/>
      <c r="D214" s="2"/>
      <c r="E214" s="2"/>
      <c r="F214" s="19"/>
      <c r="G214" s="19"/>
      <c r="H214" s="20"/>
      <c r="I214" s="20"/>
      <c r="J214" s="20"/>
      <c r="K214" s="19"/>
      <c r="L214" s="19"/>
      <c r="M214" s="19"/>
      <c r="N214" s="2"/>
      <c r="O214" s="2"/>
      <c r="P214" s="2"/>
      <c r="Q214" s="2"/>
      <c r="R214" s="2"/>
      <c r="S214" s="2"/>
      <c r="T214" s="2"/>
      <c r="U214" s="2"/>
      <c r="V214" s="2"/>
      <c r="W214" s="2"/>
      <c r="X214" s="2"/>
      <c r="Y214" s="2"/>
      <c r="Z214" s="2"/>
    </row>
    <row r="215" spans="1:26" ht="12.75" customHeight="1">
      <c r="A215" s="2"/>
      <c r="B215" s="2"/>
      <c r="C215" s="2"/>
      <c r="D215" s="2"/>
      <c r="E215" s="2"/>
      <c r="F215" s="19"/>
      <c r="G215" s="19"/>
      <c r="H215" s="20"/>
      <c r="I215" s="20"/>
      <c r="J215" s="20"/>
      <c r="K215" s="19"/>
      <c r="L215" s="19"/>
      <c r="M215" s="19"/>
      <c r="N215" s="2"/>
      <c r="O215" s="2"/>
      <c r="P215" s="2"/>
      <c r="Q215" s="2"/>
      <c r="R215" s="2"/>
      <c r="S215" s="2"/>
      <c r="T215" s="2"/>
      <c r="U215" s="2"/>
      <c r="V215" s="2"/>
      <c r="W215" s="2"/>
      <c r="X215" s="2"/>
      <c r="Y215" s="2"/>
      <c r="Z215" s="2"/>
    </row>
    <row r="216" spans="1:26" ht="12.75" customHeight="1">
      <c r="A216" s="2"/>
      <c r="B216" s="2"/>
      <c r="C216" s="2"/>
      <c r="D216" s="2"/>
      <c r="E216" s="2"/>
      <c r="F216" s="19"/>
      <c r="G216" s="19"/>
      <c r="H216" s="20"/>
      <c r="I216" s="20"/>
      <c r="J216" s="20"/>
      <c r="K216" s="19"/>
      <c r="L216" s="19"/>
      <c r="M216" s="19"/>
      <c r="N216" s="2"/>
      <c r="O216" s="2"/>
      <c r="P216" s="2"/>
      <c r="Q216" s="2"/>
      <c r="R216" s="2"/>
      <c r="S216" s="2"/>
      <c r="T216" s="2"/>
      <c r="U216" s="2"/>
      <c r="V216" s="2"/>
      <c r="W216" s="2"/>
      <c r="X216" s="2"/>
      <c r="Y216" s="2"/>
      <c r="Z216" s="2"/>
    </row>
    <row r="217" spans="1:26" ht="12.75" customHeight="1">
      <c r="A217" s="2"/>
      <c r="B217" s="2"/>
      <c r="C217" s="2"/>
      <c r="D217" s="2"/>
      <c r="E217" s="2"/>
      <c r="F217" s="19"/>
      <c r="G217" s="19"/>
      <c r="H217" s="20"/>
      <c r="I217" s="20"/>
      <c r="J217" s="20"/>
      <c r="K217" s="19"/>
      <c r="L217" s="19"/>
      <c r="M217" s="19"/>
      <c r="N217" s="2"/>
      <c r="O217" s="2"/>
      <c r="P217" s="2"/>
      <c r="Q217" s="2"/>
      <c r="R217" s="2"/>
      <c r="S217" s="2"/>
      <c r="T217" s="2"/>
      <c r="U217" s="2"/>
      <c r="V217" s="2"/>
      <c r="W217" s="2"/>
      <c r="X217" s="2"/>
      <c r="Y217" s="2"/>
      <c r="Z217" s="2"/>
    </row>
    <row r="218" spans="1:26" ht="12.75" customHeight="1">
      <c r="A218" s="2"/>
      <c r="B218" s="2"/>
      <c r="C218" s="2"/>
      <c r="D218" s="2"/>
      <c r="E218" s="2"/>
      <c r="F218" s="19"/>
      <c r="G218" s="19"/>
      <c r="H218" s="20"/>
      <c r="I218" s="20"/>
      <c r="J218" s="20"/>
      <c r="K218" s="19"/>
      <c r="L218" s="19"/>
      <c r="M218" s="19"/>
      <c r="N218" s="2"/>
      <c r="O218" s="2"/>
      <c r="P218" s="2"/>
      <c r="Q218" s="2"/>
      <c r="R218" s="2"/>
      <c r="S218" s="2"/>
      <c r="T218" s="2"/>
      <c r="U218" s="2"/>
      <c r="V218" s="2"/>
      <c r="W218" s="2"/>
      <c r="X218" s="2"/>
      <c r="Y218" s="2"/>
      <c r="Z218" s="2"/>
    </row>
    <row r="219" spans="1:26" ht="12.75" customHeight="1">
      <c r="A219" s="2"/>
      <c r="B219" s="2"/>
      <c r="C219" s="2"/>
      <c r="D219" s="2"/>
      <c r="E219" s="2"/>
      <c r="F219" s="19"/>
      <c r="G219" s="19"/>
      <c r="H219" s="20"/>
      <c r="I219" s="20"/>
      <c r="J219" s="20"/>
      <c r="K219" s="19"/>
      <c r="L219" s="19"/>
      <c r="M219" s="19"/>
      <c r="N219" s="2"/>
      <c r="O219" s="2"/>
      <c r="P219" s="2"/>
      <c r="Q219" s="2"/>
      <c r="R219" s="2"/>
      <c r="S219" s="2"/>
      <c r="T219" s="2"/>
      <c r="U219" s="2"/>
      <c r="V219" s="2"/>
      <c r="W219" s="2"/>
      <c r="X219" s="2"/>
      <c r="Y219" s="2"/>
      <c r="Z219" s="2"/>
    </row>
    <row r="220" spans="1:26" ht="12.75" customHeight="1">
      <c r="A220" s="2"/>
      <c r="B220" s="2"/>
      <c r="C220" s="2"/>
      <c r="D220" s="2"/>
      <c r="E220" s="2"/>
      <c r="F220" s="19"/>
      <c r="G220" s="19"/>
      <c r="H220" s="20"/>
      <c r="I220" s="20"/>
      <c r="J220" s="20"/>
      <c r="K220" s="19"/>
      <c r="L220" s="19"/>
      <c r="M220" s="19"/>
      <c r="N220" s="2"/>
      <c r="O220" s="2"/>
      <c r="P220" s="2"/>
      <c r="Q220" s="2"/>
      <c r="R220" s="2"/>
      <c r="S220" s="2"/>
      <c r="T220" s="2"/>
      <c r="U220" s="2"/>
      <c r="V220" s="2"/>
      <c r="W220" s="2"/>
      <c r="X220" s="2"/>
      <c r="Y220" s="2"/>
      <c r="Z220" s="2"/>
    </row>
    <row r="221" spans="1:26" ht="12.75" customHeight="1">
      <c r="A221" s="2"/>
      <c r="B221" s="2"/>
      <c r="C221" s="2"/>
      <c r="D221" s="2"/>
      <c r="E221" s="2"/>
      <c r="F221" s="19"/>
      <c r="G221" s="19"/>
      <c r="H221" s="20"/>
      <c r="I221" s="20"/>
      <c r="J221" s="20"/>
      <c r="K221" s="19"/>
      <c r="L221" s="19"/>
      <c r="M221" s="19"/>
      <c r="N221" s="2"/>
      <c r="O221" s="2"/>
      <c r="P221" s="2"/>
      <c r="Q221" s="2"/>
      <c r="R221" s="2"/>
      <c r="S221" s="2"/>
      <c r="T221" s="2"/>
      <c r="U221" s="2"/>
      <c r="V221" s="2"/>
      <c r="W221" s="2"/>
      <c r="X221" s="2"/>
      <c r="Y221" s="2"/>
      <c r="Z221" s="2"/>
    </row>
    <row r="222" spans="1:26" ht="12.75" customHeight="1">
      <c r="A222" s="2"/>
      <c r="B222" s="2"/>
      <c r="C222" s="2"/>
      <c r="D222" s="2"/>
      <c r="E222" s="2"/>
      <c r="F222" s="19"/>
      <c r="G222" s="19"/>
      <c r="H222" s="20"/>
      <c r="I222" s="20"/>
      <c r="J222" s="20"/>
      <c r="K222" s="19"/>
      <c r="L222" s="19"/>
      <c r="M222" s="19"/>
      <c r="N222" s="2"/>
      <c r="O222" s="2"/>
      <c r="P222" s="2"/>
      <c r="Q222" s="2"/>
      <c r="R222" s="2"/>
      <c r="S222" s="2"/>
      <c r="T222" s="2"/>
      <c r="U222" s="2"/>
      <c r="V222" s="2"/>
      <c r="W222" s="2"/>
      <c r="X222" s="2"/>
      <c r="Y222" s="2"/>
      <c r="Z222" s="2"/>
    </row>
    <row r="223" spans="1:26" ht="12.75" customHeight="1">
      <c r="A223" s="2"/>
      <c r="B223" s="2"/>
      <c r="C223" s="2"/>
      <c r="D223" s="2"/>
      <c r="E223" s="2"/>
      <c r="F223" s="19"/>
      <c r="G223" s="19"/>
      <c r="H223" s="20"/>
      <c r="I223" s="20"/>
      <c r="J223" s="20"/>
      <c r="K223" s="19"/>
      <c r="L223" s="19"/>
      <c r="M223" s="19"/>
      <c r="N223" s="2"/>
      <c r="O223" s="2"/>
      <c r="P223" s="2"/>
      <c r="Q223" s="2"/>
      <c r="R223" s="2"/>
      <c r="S223" s="2"/>
      <c r="T223" s="2"/>
      <c r="U223" s="2"/>
      <c r="V223" s="2"/>
      <c r="W223" s="2"/>
      <c r="X223" s="2"/>
      <c r="Y223" s="2"/>
      <c r="Z223" s="2"/>
    </row>
    <row r="224" spans="1:26" ht="12.75" customHeight="1">
      <c r="A224" s="2"/>
      <c r="B224" s="2"/>
      <c r="C224" s="2"/>
      <c r="D224" s="2"/>
      <c r="E224" s="2"/>
      <c r="F224" s="19"/>
      <c r="G224" s="19"/>
      <c r="H224" s="20"/>
      <c r="I224" s="20"/>
      <c r="J224" s="20"/>
      <c r="K224" s="19"/>
      <c r="L224" s="19"/>
      <c r="M224" s="19"/>
      <c r="N224" s="2"/>
      <c r="O224" s="2"/>
      <c r="P224" s="2"/>
      <c r="Q224" s="2"/>
      <c r="R224" s="2"/>
      <c r="S224" s="2"/>
      <c r="T224" s="2"/>
      <c r="U224" s="2"/>
      <c r="V224" s="2"/>
      <c r="W224" s="2"/>
      <c r="X224" s="2"/>
      <c r="Y224" s="2"/>
      <c r="Z224" s="2"/>
    </row>
    <row r="225" spans="1:26" ht="12.75" customHeight="1">
      <c r="A225" s="2"/>
      <c r="B225" s="2"/>
      <c r="C225" s="2"/>
      <c r="D225" s="2"/>
      <c r="E225" s="2"/>
      <c r="F225" s="19"/>
      <c r="G225" s="19"/>
      <c r="H225" s="20"/>
      <c r="I225" s="20"/>
      <c r="J225" s="20"/>
      <c r="K225" s="19"/>
      <c r="L225" s="19"/>
      <c r="M225" s="19"/>
      <c r="N225" s="2"/>
      <c r="O225" s="2"/>
      <c r="P225" s="2"/>
      <c r="Q225" s="2"/>
      <c r="R225" s="2"/>
      <c r="S225" s="2"/>
      <c r="T225" s="2"/>
      <c r="U225" s="2"/>
      <c r="V225" s="2"/>
      <c r="W225" s="2"/>
      <c r="X225" s="2"/>
      <c r="Y225" s="2"/>
      <c r="Z225" s="2"/>
    </row>
    <row r="226" spans="1:26" ht="12.75" customHeight="1">
      <c r="A226" s="2"/>
      <c r="B226" s="2"/>
      <c r="C226" s="2"/>
      <c r="D226" s="2"/>
      <c r="E226" s="2"/>
      <c r="F226" s="19"/>
      <c r="G226" s="19"/>
      <c r="H226" s="20"/>
      <c r="I226" s="20"/>
      <c r="J226" s="20"/>
      <c r="K226" s="19"/>
      <c r="L226" s="19"/>
      <c r="M226" s="19"/>
      <c r="N226" s="2"/>
      <c r="O226" s="2"/>
      <c r="P226" s="2"/>
      <c r="Q226" s="2"/>
      <c r="R226" s="2"/>
      <c r="S226" s="2"/>
      <c r="T226" s="2"/>
      <c r="U226" s="2"/>
      <c r="V226" s="2"/>
      <c r="W226" s="2"/>
      <c r="X226" s="2"/>
      <c r="Y226" s="2"/>
      <c r="Z226" s="2"/>
    </row>
    <row r="227" spans="1:26" ht="12.75" customHeight="1">
      <c r="A227" s="2"/>
      <c r="B227" s="2"/>
      <c r="C227" s="2"/>
      <c r="D227" s="2"/>
      <c r="E227" s="2"/>
      <c r="F227" s="19"/>
      <c r="G227" s="19"/>
      <c r="H227" s="20"/>
      <c r="I227" s="20"/>
      <c r="J227" s="20"/>
      <c r="K227" s="19"/>
      <c r="L227" s="19"/>
      <c r="M227" s="19"/>
      <c r="N227" s="2"/>
      <c r="O227" s="2"/>
      <c r="P227" s="2"/>
      <c r="Q227" s="2"/>
      <c r="R227" s="2"/>
      <c r="S227" s="2"/>
      <c r="T227" s="2"/>
      <c r="U227" s="2"/>
      <c r="V227" s="2"/>
      <c r="W227" s="2"/>
      <c r="X227" s="2"/>
      <c r="Y227" s="2"/>
      <c r="Z227" s="2"/>
    </row>
    <row r="228" spans="1:26" ht="12.75" customHeight="1">
      <c r="A228" s="2"/>
      <c r="B228" s="2"/>
      <c r="C228" s="2"/>
      <c r="D228" s="2"/>
      <c r="E228" s="2"/>
      <c r="F228" s="19"/>
      <c r="G228" s="19"/>
      <c r="H228" s="20"/>
      <c r="I228" s="20"/>
      <c r="J228" s="20"/>
      <c r="K228" s="19"/>
      <c r="L228" s="19"/>
      <c r="M228" s="19"/>
      <c r="N228" s="2"/>
      <c r="O228" s="2"/>
      <c r="P228" s="2"/>
      <c r="Q228" s="2"/>
      <c r="R228" s="2"/>
      <c r="S228" s="2"/>
      <c r="T228" s="2"/>
      <c r="U228" s="2"/>
      <c r="V228" s="2"/>
      <c r="W228" s="2"/>
      <c r="X228" s="2"/>
      <c r="Y228" s="2"/>
      <c r="Z228" s="2"/>
    </row>
    <row r="229" spans="1:26" ht="12.75" customHeight="1">
      <c r="A229" s="2"/>
      <c r="B229" s="2"/>
      <c r="C229" s="2"/>
      <c r="D229" s="2"/>
      <c r="E229" s="2"/>
      <c r="F229" s="19"/>
      <c r="G229" s="19"/>
      <c r="H229" s="20"/>
      <c r="I229" s="20"/>
      <c r="J229" s="20"/>
      <c r="K229" s="19"/>
      <c r="L229" s="19"/>
      <c r="M229" s="19"/>
      <c r="N229" s="2"/>
      <c r="O229" s="2"/>
      <c r="P229" s="2"/>
      <c r="Q229" s="2"/>
      <c r="R229" s="2"/>
      <c r="S229" s="2"/>
      <c r="T229" s="2"/>
      <c r="U229" s="2"/>
      <c r="V229" s="2"/>
      <c r="W229" s="2"/>
      <c r="X229" s="2"/>
      <c r="Y229" s="2"/>
      <c r="Z229" s="2"/>
    </row>
    <row r="230" spans="1:26" ht="12.75" customHeight="1">
      <c r="A230" s="2"/>
      <c r="B230" s="2"/>
      <c r="C230" s="2"/>
      <c r="D230" s="2"/>
      <c r="E230" s="2"/>
      <c r="F230" s="19"/>
      <c r="G230" s="19"/>
      <c r="H230" s="20"/>
      <c r="I230" s="20"/>
      <c r="J230" s="20"/>
      <c r="K230" s="19"/>
      <c r="L230" s="19"/>
      <c r="M230" s="19"/>
      <c r="N230" s="2"/>
      <c r="O230" s="2"/>
      <c r="P230" s="2"/>
      <c r="Q230" s="2"/>
      <c r="R230" s="2"/>
      <c r="S230" s="2"/>
      <c r="T230" s="2"/>
      <c r="U230" s="2"/>
      <c r="V230" s="2"/>
      <c r="W230" s="2"/>
      <c r="X230" s="2"/>
      <c r="Y230" s="2"/>
      <c r="Z230" s="2"/>
    </row>
    <row r="231" spans="1:26" ht="12.75" customHeight="1">
      <c r="A231" s="2"/>
      <c r="B231" s="2"/>
      <c r="C231" s="2"/>
      <c r="D231" s="2"/>
      <c r="E231" s="2"/>
      <c r="F231" s="19"/>
      <c r="G231" s="19"/>
      <c r="H231" s="20"/>
      <c r="I231" s="20"/>
      <c r="J231" s="20"/>
      <c r="K231" s="19"/>
      <c r="L231" s="19"/>
      <c r="M231" s="19"/>
      <c r="N231" s="2"/>
      <c r="O231" s="2"/>
      <c r="P231" s="2"/>
      <c r="Q231" s="2"/>
      <c r="R231" s="2"/>
      <c r="S231" s="2"/>
      <c r="T231" s="2"/>
      <c r="U231" s="2"/>
      <c r="V231" s="2"/>
      <c r="W231" s="2"/>
      <c r="X231" s="2"/>
      <c r="Y231" s="2"/>
      <c r="Z231" s="2"/>
    </row>
    <row r="232" spans="1:26" ht="12.75" customHeight="1">
      <c r="A232" s="2"/>
      <c r="B232" s="2"/>
      <c r="C232" s="2"/>
      <c r="D232" s="2"/>
      <c r="E232" s="2"/>
      <c r="F232" s="19"/>
      <c r="G232" s="19"/>
      <c r="H232" s="20"/>
      <c r="I232" s="20"/>
      <c r="J232" s="20"/>
      <c r="K232" s="19"/>
      <c r="L232" s="19"/>
      <c r="M232" s="19"/>
      <c r="N232" s="2"/>
      <c r="O232" s="2"/>
      <c r="P232" s="2"/>
      <c r="Q232" s="2"/>
      <c r="R232" s="2"/>
      <c r="S232" s="2"/>
      <c r="T232" s="2"/>
      <c r="U232" s="2"/>
      <c r="V232" s="2"/>
      <c r="W232" s="2"/>
      <c r="X232" s="2"/>
      <c r="Y232" s="2"/>
      <c r="Z232" s="2"/>
    </row>
    <row r="233" spans="1:26" ht="12.75" customHeight="1">
      <c r="A233" s="2"/>
      <c r="B233" s="2"/>
      <c r="C233" s="2"/>
      <c r="D233" s="2"/>
      <c r="E233" s="2"/>
      <c r="F233" s="19"/>
      <c r="G233" s="19"/>
      <c r="H233" s="20"/>
      <c r="I233" s="20"/>
      <c r="J233" s="20"/>
      <c r="K233" s="19"/>
      <c r="L233" s="19"/>
      <c r="M233" s="19"/>
      <c r="N233" s="2"/>
      <c r="O233" s="2"/>
      <c r="P233" s="2"/>
      <c r="Q233" s="2"/>
      <c r="R233" s="2"/>
      <c r="S233" s="2"/>
      <c r="T233" s="2"/>
      <c r="U233" s="2"/>
      <c r="V233" s="2"/>
      <c r="W233" s="2"/>
      <c r="X233" s="2"/>
      <c r="Y233" s="2"/>
      <c r="Z233" s="2"/>
    </row>
    <row r="234" spans="1:26" ht="12.75" customHeight="1">
      <c r="A234" s="2"/>
      <c r="B234" s="2"/>
      <c r="C234" s="2"/>
      <c r="D234" s="2"/>
      <c r="E234" s="2"/>
      <c r="F234" s="19"/>
      <c r="G234" s="19"/>
      <c r="H234" s="20"/>
      <c r="I234" s="20"/>
      <c r="J234" s="20"/>
      <c r="K234" s="19"/>
      <c r="L234" s="19"/>
      <c r="M234" s="19"/>
      <c r="N234" s="2"/>
      <c r="O234" s="2"/>
      <c r="P234" s="2"/>
      <c r="Q234" s="2"/>
      <c r="R234" s="2"/>
      <c r="S234" s="2"/>
      <c r="T234" s="2"/>
      <c r="U234" s="2"/>
      <c r="V234" s="2"/>
      <c r="W234" s="2"/>
      <c r="X234" s="2"/>
      <c r="Y234" s="2"/>
      <c r="Z234" s="2"/>
    </row>
    <row r="235" spans="1:26" ht="12.75" customHeight="1">
      <c r="A235" s="2"/>
      <c r="B235" s="2"/>
      <c r="C235" s="2"/>
      <c r="D235" s="2"/>
      <c r="E235" s="2"/>
      <c r="F235" s="19"/>
      <c r="G235" s="19"/>
      <c r="H235" s="20"/>
      <c r="I235" s="20"/>
      <c r="J235" s="20"/>
      <c r="K235" s="19"/>
      <c r="L235" s="19"/>
      <c r="M235" s="19"/>
      <c r="N235" s="2"/>
      <c r="O235" s="2"/>
      <c r="P235" s="2"/>
      <c r="Q235" s="2"/>
      <c r="R235" s="2"/>
      <c r="S235" s="2"/>
      <c r="T235" s="2"/>
      <c r="U235" s="2"/>
      <c r="V235" s="2"/>
      <c r="W235" s="2"/>
      <c r="X235" s="2"/>
      <c r="Y235" s="2"/>
      <c r="Z235" s="2"/>
    </row>
    <row r="236" spans="1:26" ht="12.75" customHeight="1">
      <c r="A236" s="2"/>
      <c r="B236" s="2"/>
      <c r="C236" s="2"/>
      <c r="D236" s="2"/>
      <c r="E236" s="2"/>
      <c r="F236" s="19"/>
      <c r="G236" s="19"/>
      <c r="H236" s="20"/>
      <c r="I236" s="20"/>
      <c r="J236" s="20"/>
      <c r="K236" s="19"/>
      <c r="L236" s="19"/>
      <c r="M236" s="19"/>
      <c r="N236" s="2"/>
      <c r="O236" s="2"/>
      <c r="P236" s="2"/>
      <c r="Q236" s="2"/>
      <c r="R236" s="2"/>
      <c r="S236" s="2"/>
      <c r="T236" s="2"/>
      <c r="U236" s="2"/>
      <c r="V236" s="2"/>
      <c r="W236" s="2"/>
      <c r="X236" s="2"/>
      <c r="Y236" s="2"/>
      <c r="Z236" s="2"/>
    </row>
    <row r="237" spans="1:26" ht="12.75" customHeight="1">
      <c r="A237" s="2"/>
      <c r="B237" s="2"/>
      <c r="C237" s="2"/>
      <c r="D237" s="2"/>
      <c r="E237" s="2"/>
      <c r="F237" s="19"/>
      <c r="G237" s="19"/>
      <c r="H237" s="20"/>
      <c r="I237" s="20"/>
      <c r="J237" s="20"/>
      <c r="K237" s="19"/>
      <c r="L237" s="19"/>
      <c r="M237" s="19"/>
      <c r="N237" s="2"/>
      <c r="O237" s="2"/>
      <c r="P237" s="2"/>
      <c r="Q237" s="2"/>
      <c r="R237" s="2"/>
      <c r="S237" s="2"/>
      <c r="T237" s="2"/>
      <c r="U237" s="2"/>
      <c r="V237" s="2"/>
      <c r="W237" s="2"/>
      <c r="X237" s="2"/>
      <c r="Y237" s="2"/>
      <c r="Z237" s="2"/>
    </row>
    <row r="238" spans="1:26" ht="12.75" customHeight="1">
      <c r="A238" s="2"/>
      <c r="B238" s="2"/>
      <c r="C238" s="2"/>
      <c r="D238" s="2"/>
      <c r="E238" s="2"/>
      <c r="F238" s="19"/>
      <c r="G238" s="19"/>
      <c r="H238" s="20"/>
      <c r="I238" s="20"/>
      <c r="J238" s="20"/>
      <c r="K238" s="19"/>
      <c r="L238" s="19"/>
      <c r="M238" s="19"/>
      <c r="N238" s="2"/>
      <c r="O238" s="2"/>
      <c r="P238" s="2"/>
      <c r="Q238" s="2"/>
      <c r="R238" s="2"/>
      <c r="S238" s="2"/>
      <c r="T238" s="2"/>
      <c r="U238" s="2"/>
      <c r="V238" s="2"/>
      <c r="W238" s="2"/>
      <c r="X238" s="2"/>
      <c r="Y238" s="2"/>
      <c r="Z238" s="2"/>
    </row>
    <row r="239" spans="1:26" ht="12.75" customHeight="1">
      <c r="A239" s="2"/>
      <c r="B239" s="2"/>
      <c r="C239" s="2"/>
      <c r="D239" s="2"/>
      <c r="E239" s="2"/>
      <c r="F239" s="19"/>
      <c r="G239" s="19"/>
      <c r="H239" s="20"/>
      <c r="I239" s="20"/>
      <c r="J239" s="20"/>
      <c r="K239" s="19"/>
      <c r="L239" s="19"/>
      <c r="M239" s="19"/>
      <c r="N239" s="2"/>
      <c r="O239" s="2"/>
      <c r="P239" s="2"/>
      <c r="Q239" s="2"/>
      <c r="R239" s="2"/>
      <c r="S239" s="2"/>
      <c r="T239" s="2"/>
      <c r="U239" s="2"/>
      <c r="V239" s="2"/>
      <c r="W239" s="2"/>
      <c r="X239" s="2"/>
      <c r="Y239" s="2"/>
      <c r="Z239" s="2"/>
    </row>
    <row r="240" spans="1:26" ht="12.75" customHeight="1">
      <c r="A240" s="2"/>
      <c r="B240" s="2"/>
      <c r="C240" s="2"/>
      <c r="D240" s="2"/>
      <c r="E240" s="2"/>
      <c r="F240" s="19"/>
      <c r="G240" s="19"/>
      <c r="H240" s="20"/>
      <c r="I240" s="20"/>
      <c r="J240" s="20"/>
      <c r="K240" s="19"/>
      <c r="L240" s="19"/>
      <c r="M240" s="19"/>
      <c r="N240" s="2"/>
      <c r="O240" s="2"/>
      <c r="P240" s="2"/>
      <c r="Q240" s="2"/>
      <c r="R240" s="2"/>
      <c r="S240" s="2"/>
      <c r="T240" s="2"/>
      <c r="U240" s="2"/>
      <c r="V240" s="2"/>
      <c r="W240" s="2"/>
      <c r="X240" s="2"/>
      <c r="Y240" s="2"/>
      <c r="Z240" s="2"/>
    </row>
    <row r="241" spans="1:26" ht="12.75" customHeight="1">
      <c r="A241" s="2"/>
      <c r="B241" s="2"/>
      <c r="C241" s="2"/>
      <c r="D241" s="2"/>
      <c r="E241" s="2"/>
      <c r="F241" s="19"/>
      <c r="G241" s="19"/>
      <c r="H241" s="20"/>
      <c r="I241" s="20"/>
      <c r="J241" s="20"/>
      <c r="K241" s="19"/>
      <c r="L241" s="19"/>
      <c r="M241" s="19"/>
      <c r="N241" s="2"/>
      <c r="O241" s="2"/>
      <c r="P241" s="2"/>
      <c r="Q241" s="2"/>
      <c r="R241" s="2"/>
      <c r="S241" s="2"/>
      <c r="T241" s="2"/>
      <c r="U241" s="2"/>
      <c r="V241" s="2"/>
      <c r="W241" s="2"/>
      <c r="X241" s="2"/>
      <c r="Y241" s="2"/>
      <c r="Z241" s="2"/>
    </row>
    <row r="242" spans="1:26" ht="12.75" customHeight="1">
      <c r="A242" s="2"/>
      <c r="B242" s="2"/>
      <c r="C242" s="2"/>
      <c r="D242" s="2"/>
      <c r="E242" s="2"/>
      <c r="F242" s="19"/>
      <c r="G242" s="19"/>
      <c r="H242" s="20"/>
      <c r="I242" s="20"/>
      <c r="J242" s="20"/>
      <c r="K242" s="19"/>
      <c r="L242" s="19"/>
      <c r="M242" s="19"/>
      <c r="N242" s="2"/>
      <c r="O242" s="2"/>
      <c r="P242" s="2"/>
      <c r="Q242" s="2"/>
      <c r="R242" s="2"/>
      <c r="S242" s="2"/>
      <c r="T242" s="2"/>
      <c r="U242" s="2"/>
      <c r="V242" s="2"/>
      <c r="W242" s="2"/>
      <c r="X242" s="2"/>
      <c r="Y242" s="2"/>
      <c r="Z242" s="2"/>
    </row>
    <row r="243" spans="1:26" ht="12.75" customHeight="1">
      <c r="A243" s="2"/>
      <c r="B243" s="2"/>
      <c r="C243" s="2"/>
      <c r="D243" s="2"/>
      <c r="E243" s="2"/>
      <c r="F243" s="19"/>
      <c r="G243" s="19"/>
      <c r="H243" s="20"/>
      <c r="I243" s="20"/>
      <c r="J243" s="20"/>
      <c r="K243" s="19"/>
      <c r="L243" s="19"/>
      <c r="M243" s="19"/>
      <c r="N243" s="2"/>
      <c r="O243" s="2"/>
      <c r="P243" s="2"/>
      <c r="Q243" s="2"/>
      <c r="R243" s="2"/>
      <c r="S243" s="2"/>
      <c r="T243" s="2"/>
      <c r="U243" s="2"/>
      <c r="V243" s="2"/>
      <c r="W243" s="2"/>
      <c r="X243" s="2"/>
      <c r="Y243" s="2"/>
      <c r="Z243" s="2"/>
    </row>
    <row r="244" spans="1:26" ht="12.75" customHeight="1">
      <c r="A244" s="2"/>
      <c r="B244" s="2"/>
      <c r="C244" s="2"/>
      <c r="D244" s="2"/>
      <c r="E244" s="2"/>
      <c r="F244" s="19"/>
      <c r="G244" s="19"/>
      <c r="H244" s="20"/>
      <c r="I244" s="20"/>
      <c r="J244" s="20"/>
      <c r="K244" s="19"/>
      <c r="L244" s="19"/>
      <c r="M244" s="19"/>
      <c r="N244" s="2"/>
      <c r="O244" s="2"/>
      <c r="P244" s="2"/>
      <c r="Q244" s="2"/>
      <c r="R244" s="2"/>
      <c r="S244" s="2"/>
      <c r="T244" s="2"/>
      <c r="U244" s="2"/>
      <c r="V244" s="2"/>
      <c r="W244" s="2"/>
      <c r="X244" s="2"/>
      <c r="Y244" s="2"/>
      <c r="Z244" s="2"/>
    </row>
    <row r="245" spans="1:26" ht="12.75" customHeight="1">
      <c r="A245" s="2"/>
      <c r="B245" s="2"/>
      <c r="C245" s="2"/>
      <c r="D245" s="2"/>
      <c r="E245" s="2"/>
      <c r="F245" s="19"/>
      <c r="G245" s="19"/>
      <c r="H245" s="20"/>
      <c r="I245" s="20"/>
      <c r="J245" s="20"/>
      <c r="K245" s="19"/>
      <c r="L245" s="19"/>
      <c r="M245" s="19"/>
      <c r="N245" s="2"/>
      <c r="O245" s="2"/>
      <c r="P245" s="2"/>
      <c r="Q245" s="2"/>
      <c r="R245" s="2"/>
      <c r="S245" s="2"/>
      <c r="T245" s="2"/>
      <c r="U245" s="2"/>
      <c r="V245" s="2"/>
      <c r="W245" s="2"/>
      <c r="X245" s="2"/>
      <c r="Y245" s="2"/>
      <c r="Z245" s="2"/>
    </row>
    <row r="246" spans="1:26" ht="12.75" customHeight="1">
      <c r="A246" s="2"/>
      <c r="B246" s="2"/>
      <c r="C246" s="2"/>
      <c r="D246" s="2"/>
      <c r="E246" s="2"/>
      <c r="F246" s="19"/>
      <c r="G246" s="19"/>
      <c r="H246" s="20"/>
      <c r="I246" s="20"/>
      <c r="J246" s="20"/>
      <c r="K246" s="19"/>
      <c r="L246" s="19"/>
      <c r="M246" s="19"/>
      <c r="N246" s="2"/>
      <c r="O246" s="2"/>
      <c r="P246" s="2"/>
      <c r="Q246" s="2"/>
      <c r="R246" s="2"/>
      <c r="S246" s="2"/>
      <c r="T246" s="2"/>
      <c r="U246" s="2"/>
      <c r="V246" s="2"/>
      <c r="W246" s="2"/>
      <c r="X246" s="2"/>
      <c r="Y246" s="2"/>
      <c r="Z246" s="2"/>
    </row>
    <row r="247" spans="1:26" ht="12.75" customHeight="1">
      <c r="A247" s="2"/>
      <c r="B247" s="2"/>
      <c r="C247" s="2"/>
      <c r="D247" s="2"/>
      <c r="E247" s="2"/>
      <c r="F247" s="19"/>
      <c r="G247" s="19"/>
      <c r="H247" s="20"/>
      <c r="I247" s="20"/>
      <c r="J247" s="20"/>
      <c r="K247" s="19"/>
      <c r="L247" s="19"/>
      <c r="M247" s="19"/>
      <c r="N247" s="2"/>
      <c r="O247" s="2"/>
      <c r="P247" s="2"/>
      <c r="Q247" s="2"/>
      <c r="R247" s="2"/>
      <c r="S247" s="2"/>
      <c r="T247" s="2"/>
      <c r="U247" s="2"/>
      <c r="V247" s="2"/>
      <c r="W247" s="2"/>
      <c r="X247" s="2"/>
      <c r="Y247" s="2"/>
      <c r="Z247" s="2"/>
    </row>
    <row r="248" spans="1:26" ht="12.75" customHeight="1">
      <c r="A248" s="2"/>
      <c r="B248" s="2"/>
      <c r="C248" s="2"/>
      <c r="D248" s="2"/>
      <c r="E248" s="2"/>
      <c r="F248" s="19"/>
      <c r="G248" s="19"/>
      <c r="H248" s="20"/>
      <c r="I248" s="20"/>
      <c r="J248" s="20"/>
      <c r="K248" s="19"/>
      <c r="L248" s="19"/>
      <c r="M248" s="19"/>
      <c r="N248" s="2"/>
      <c r="O248" s="2"/>
      <c r="P248" s="2"/>
      <c r="Q248" s="2"/>
      <c r="R248" s="2"/>
      <c r="S248" s="2"/>
      <c r="T248" s="2"/>
      <c r="U248" s="2"/>
      <c r="V248" s="2"/>
      <c r="W248" s="2"/>
      <c r="X248" s="2"/>
      <c r="Y248" s="2"/>
      <c r="Z248" s="2"/>
    </row>
    <row r="249" spans="1:26" ht="12.75" customHeight="1">
      <c r="A249" s="2"/>
      <c r="B249" s="2"/>
      <c r="C249" s="2"/>
      <c r="D249" s="2"/>
      <c r="E249" s="2"/>
      <c r="F249" s="19"/>
      <c r="G249" s="19"/>
      <c r="H249" s="20"/>
      <c r="I249" s="20"/>
      <c r="J249" s="20"/>
      <c r="K249" s="19"/>
      <c r="L249" s="19"/>
      <c r="M249" s="19"/>
      <c r="N249" s="2"/>
      <c r="O249" s="2"/>
      <c r="P249" s="2"/>
      <c r="Q249" s="2"/>
      <c r="R249" s="2"/>
      <c r="S249" s="2"/>
      <c r="T249" s="2"/>
      <c r="U249" s="2"/>
      <c r="V249" s="2"/>
      <c r="W249" s="2"/>
      <c r="X249" s="2"/>
      <c r="Y249" s="2"/>
      <c r="Z249" s="2"/>
    </row>
    <row r="250" spans="1:26" ht="12.75" customHeight="1">
      <c r="A250" s="2"/>
      <c r="B250" s="2"/>
      <c r="C250" s="2"/>
      <c r="D250" s="2"/>
      <c r="E250" s="2"/>
      <c r="F250" s="19"/>
      <c r="G250" s="19"/>
      <c r="H250" s="20"/>
      <c r="I250" s="20"/>
      <c r="J250" s="20"/>
      <c r="K250" s="19"/>
      <c r="L250" s="19"/>
      <c r="M250" s="19"/>
      <c r="N250" s="2"/>
      <c r="O250" s="2"/>
      <c r="P250" s="2"/>
      <c r="Q250" s="2"/>
      <c r="R250" s="2"/>
      <c r="S250" s="2"/>
      <c r="T250" s="2"/>
      <c r="U250" s="2"/>
      <c r="V250" s="2"/>
      <c r="W250" s="2"/>
      <c r="X250" s="2"/>
      <c r="Y250" s="2"/>
      <c r="Z250" s="2"/>
    </row>
    <row r="251" spans="1:26" ht="12.75" customHeight="1">
      <c r="A251" s="2"/>
      <c r="B251" s="2"/>
      <c r="C251" s="2"/>
      <c r="D251" s="2"/>
      <c r="E251" s="2"/>
      <c r="F251" s="19"/>
      <c r="G251" s="19"/>
      <c r="H251" s="20"/>
      <c r="I251" s="20"/>
      <c r="J251" s="20"/>
      <c r="K251" s="19"/>
      <c r="L251" s="19"/>
      <c r="M251" s="19"/>
      <c r="N251" s="2"/>
      <c r="O251" s="2"/>
      <c r="P251" s="2"/>
      <c r="Q251" s="2"/>
      <c r="R251" s="2"/>
      <c r="S251" s="2"/>
      <c r="T251" s="2"/>
      <c r="U251" s="2"/>
      <c r="V251" s="2"/>
      <c r="W251" s="2"/>
      <c r="X251" s="2"/>
      <c r="Y251" s="2"/>
      <c r="Z251" s="2"/>
    </row>
    <row r="252" spans="1:26" ht="12.75" customHeight="1">
      <c r="A252" s="2"/>
      <c r="B252" s="2"/>
      <c r="C252" s="2"/>
      <c r="D252" s="2"/>
      <c r="E252" s="2"/>
      <c r="F252" s="19"/>
      <c r="G252" s="19"/>
      <c r="H252" s="20"/>
      <c r="I252" s="20"/>
      <c r="J252" s="20"/>
      <c r="K252" s="19"/>
      <c r="L252" s="19"/>
      <c r="M252" s="19"/>
      <c r="N252" s="2"/>
      <c r="O252" s="2"/>
      <c r="P252" s="2"/>
      <c r="Q252" s="2"/>
      <c r="R252" s="2"/>
      <c r="S252" s="2"/>
      <c r="T252" s="2"/>
      <c r="U252" s="2"/>
      <c r="V252" s="2"/>
      <c r="W252" s="2"/>
      <c r="X252" s="2"/>
      <c r="Y252" s="2"/>
      <c r="Z252" s="2"/>
    </row>
    <row r="253" spans="1:26" ht="12.75" customHeight="1">
      <c r="A253" s="2"/>
      <c r="B253" s="2"/>
      <c r="C253" s="2"/>
      <c r="D253" s="2"/>
      <c r="E253" s="2"/>
      <c r="F253" s="19"/>
      <c r="G253" s="19"/>
      <c r="H253" s="20"/>
      <c r="I253" s="20"/>
      <c r="J253" s="20"/>
      <c r="K253" s="19"/>
      <c r="L253" s="19"/>
      <c r="M253" s="19"/>
      <c r="N253" s="2"/>
      <c r="O253" s="2"/>
      <c r="P253" s="2"/>
      <c r="Q253" s="2"/>
      <c r="R253" s="2"/>
      <c r="S253" s="2"/>
      <c r="T253" s="2"/>
      <c r="U253" s="2"/>
      <c r="V253" s="2"/>
      <c r="W253" s="2"/>
      <c r="X253" s="2"/>
      <c r="Y253" s="2"/>
      <c r="Z253" s="2"/>
    </row>
    <row r="254" spans="1:26" ht="12.75" customHeight="1">
      <c r="A254" s="2"/>
      <c r="B254" s="2"/>
      <c r="C254" s="2"/>
      <c r="D254" s="2"/>
      <c r="E254" s="2"/>
      <c r="F254" s="19"/>
      <c r="G254" s="19"/>
      <c r="H254" s="20"/>
      <c r="I254" s="20"/>
      <c r="J254" s="20"/>
      <c r="K254" s="19"/>
      <c r="L254" s="19"/>
      <c r="M254" s="19"/>
      <c r="N254" s="2"/>
      <c r="O254" s="2"/>
      <c r="P254" s="2"/>
      <c r="Q254" s="2"/>
      <c r="R254" s="2"/>
      <c r="S254" s="2"/>
      <c r="T254" s="2"/>
      <c r="U254" s="2"/>
      <c r="V254" s="2"/>
      <c r="W254" s="2"/>
      <c r="X254" s="2"/>
      <c r="Y254" s="2"/>
      <c r="Z254" s="2"/>
    </row>
    <row r="255" spans="1:26" ht="12.75" customHeight="1">
      <c r="A255" s="2"/>
      <c r="B255" s="2"/>
      <c r="C255" s="2"/>
      <c r="D255" s="2"/>
      <c r="E255" s="2"/>
      <c r="F255" s="19"/>
      <c r="G255" s="19"/>
      <c r="H255" s="20"/>
      <c r="I255" s="20"/>
      <c r="J255" s="20"/>
      <c r="K255" s="19"/>
      <c r="L255" s="19"/>
      <c r="M255" s="19"/>
      <c r="N255" s="2"/>
      <c r="O255" s="2"/>
      <c r="P255" s="2"/>
      <c r="Q255" s="2"/>
      <c r="R255" s="2"/>
      <c r="S255" s="2"/>
      <c r="T255" s="2"/>
      <c r="U255" s="2"/>
      <c r="V255" s="2"/>
      <c r="W255" s="2"/>
      <c r="X255" s="2"/>
      <c r="Y255" s="2"/>
      <c r="Z255" s="2"/>
    </row>
    <row r="256" spans="1:26" ht="12.75" customHeight="1">
      <c r="A256" s="2"/>
      <c r="B256" s="2"/>
      <c r="C256" s="2"/>
      <c r="D256" s="2"/>
      <c r="E256" s="2"/>
      <c r="F256" s="19"/>
      <c r="G256" s="19"/>
      <c r="H256" s="20"/>
      <c r="I256" s="20"/>
      <c r="J256" s="20"/>
      <c r="K256" s="19"/>
      <c r="L256" s="19"/>
      <c r="M256" s="19"/>
      <c r="N256" s="2"/>
      <c r="O256" s="2"/>
      <c r="P256" s="2"/>
      <c r="Q256" s="2"/>
      <c r="R256" s="2"/>
      <c r="S256" s="2"/>
      <c r="T256" s="2"/>
      <c r="U256" s="2"/>
      <c r="V256" s="2"/>
      <c r="W256" s="2"/>
      <c r="X256" s="2"/>
      <c r="Y256" s="2"/>
      <c r="Z256" s="2"/>
    </row>
    <row r="257" spans="1:26" ht="12.75" customHeight="1">
      <c r="A257" s="2"/>
      <c r="B257" s="2"/>
      <c r="C257" s="2"/>
      <c r="D257" s="2"/>
      <c r="E257" s="2"/>
      <c r="F257" s="19"/>
      <c r="G257" s="19"/>
      <c r="H257" s="20"/>
      <c r="I257" s="20"/>
      <c r="J257" s="20"/>
      <c r="K257" s="19"/>
      <c r="L257" s="19"/>
      <c r="M257" s="19"/>
      <c r="N257" s="2"/>
      <c r="O257" s="2"/>
      <c r="P257" s="2"/>
      <c r="Q257" s="2"/>
      <c r="R257" s="2"/>
      <c r="S257" s="2"/>
      <c r="T257" s="2"/>
      <c r="U257" s="2"/>
      <c r="V257" s="2"/>
      <c r="W257" s="2"/>
      <c r="X257" s="2"/>
      <c r="Y257" s="2"/>
      <c r="Z257" s="2"/>
    </row>
    <row r="258" spans="1:26" ht="12.75" customHeight="1">
      <c r="A258" s="2"/>
      <c r="B258" s="2"/>
      <c r="C258" s="2"/>
      <c r="D258" s="2"/>
      <c r="E258" s="2"/>
      <c r="F258" s="19"/>
      <c r="G258" s="19"/>
      <c r="H258" s="20"/>
      <c r="I258" s="20"/>
      <c r="J258" s="20"/>
      <c r="K258" s="19"/>
      <c r="L258" s="19"/>
      <c r="M258" s="19"/>
      <c r="N258" s="2"/>
      <c r="O258" s="2"/>
      <c r="P258" s="2"/>
      <c r="Q258" s="2"/>
      <c r="R258" s="2"/>
      <c r="S258" s="2"/>
      <c r="T258" s="2"/>
      <c r="U258" s="2"/>
      <c r="V258" s="2"/>
      <c r="W258" s="2"/>
      <c r="X258" s="2"/>
      <c r="Y258" s="2"/>
      <c r="Z258" s="2"/>
    </row>
    <row r="259" spans="1:26" ht="12.75" customHeight="1">
      <c r="A259" s="2"/>
      <c r="B259" s="2"/>
      <c r="C259" s="2"/>
      <c r="D259" s="2"/>
      <c r="E259" s="2"/>
      <c r="F259" s="19"/>
      <c r="G259" s="19"/>
      <c r="H259" s="20"/>
      <c r="I259" s="20"/>
      <c r="J259" s="20"/>
      <c r="K259" s="19"/>
      <c r="L259" s="19"/>
      <c r="M259" s="19"/>
      <c r="N259" s="2"/>
      <c r="O259" s="2"/>
      <c r="P259" s="2"/>
      <c r="Q259" s="2"/>
      <c r="R259" s="2"/>
      <c r="S259" s="2"/>
      <c r="T259" s="2"/>
      <c r="U259" s="2"/>
      <c r="V259" s="2"/>
      <c r="W259" s="2"/>
      <c r="X259" s="2"/>
      <c r="Y259" s="2"/>
      <c r="Z259" s="2"/>
    </row>
    <row r="260" spans="1:26" ht="12.75" customHeight="1">
      <c r="A260" s="2"/>
      <c r="B260" s="2"/>
      <c r="C260" s="2"/>
      <c r="D260" s="2"/>
      <c r="E260" s="2"/>
      <c r="F260" s="19"/>
      <c r="G260" s="19"/>
      <c r="H260" s="20"/>
      <c r="I260" s="20"/>
      <c r="J260" s="20"/>
      <c r="K260" s="19"/>
      <c r="L260" s="19"/>
      <c r="M260" s="19"/>
      <c r="N260" s="2"/>
      <c r="O260" s="2"/>
      <c r="P260" s="2"/>
      <c r="Q260" s="2"/>
      <c r="R260" s="2"/>
      <c r="S260" s="2"/>
      <c r="T260" s="2"/>
      <c r="U260" s="2"/>
      <c r="V260" s="2"/>
      <c r="W260" s="2"/>
      <c r="X260" s="2"/>
      <c r="Y260" s="2"/>
      <c r="Z260" s="2"/>
    </row>
    <row r="261" spans="1:26" ht="12.75" customHeight="1">
      <c r="A261" s="2"/>
      <c r="B261" s="2"/>
      <c r="C261" s="2"/>
      <c r="D261" s="2"/>
      <c r="E261" s="2"/>
      <c r="F261" s="19"/>
      <c r="G261" s="19"/>
      <c r="H261" s="20"/>
      <c r="I261" s="20"/>
      <c r="J261" s="20"/>
      <c r="K261" s="19"/>
      <c r="L261" s="19"/>
      <c r="M261" s="19"/>
      <c r="N261" s="2"/>
      <c r="O261" s="2"/>
      <c r="P261" s="2"/>
      <c r="Q261" s="2"/>
      <c r="R261" s="2"/>
      <c r="S261" s="2"/>
      <c r="T261" s="2"/>
      <c r="U261" s="2"/>
      <c r="V261" s="2"/>
      <c r="W261" s="2"/>
      <c r="X261" s="2"/>
      <c r="Y261" s="2"/>
      <c r="Z261" s="2"/>
    </row>
    <row r="262" spans="1:26" ht="12.75" customHeight="1">
      <c r="A262" s="2"/>
      <c r="B262" s="2"/>
      <c r="C262" s="2"/>
      <c r="D262" s="2"/>
      <c r="E262" s="2"/>
      <c r="F262" s="19"/>
      <c r="G262" s="19"/>
      <c r="H262" s="20"/>
      <c r="I262" s="20"/>
      <c r="J262" s="20"/>
      <c r="K262" s="19"/>
      <c r="L262" s="19"/>
      <c r="M262" s="19"/>
      <c r="N262" s="2"/>
      <c r="O262" s="2"/>
      <c r="P262" s="2"/>
      <c r="Q262" s="2"/>
      <c r="R262" s="2"/>
      <c r="S262" s="2"/>
      <c r="T262" s="2"/>
      <c r="U262" s="2"/>
      <c r="V262" s="2"/>
      <c r="W262" s="2"/>
      <c r="X262" s="2"/>
      <c r="Y262" s="2"/>
      <c r="Z262" s="2"/>
    </row>
    <row r="263" spans="1:26" ht="12.75" customHeight="1">
      <c r="A263" s="2"/>
      <c r="B263" s="2"/>
      <c r="C263" s="2"/>
      <c r="D263" s="2"/>
      <c r="E263" s="2"/>
      <c r="F263" s="19"/>
      <c r="G263" s="19"/>
      <c r="H263" s="20"/>
      <c r="I263" s="20"/>
      <c r="J263" s="20"/>
      <c r="K263" s="19"/>
      <c r="L263" s="19"/>
      <c r="M263" s="19"/>
      <c r="N263" s="2"/>
      <c r="O263" s="2"/>
      <c r="P263" s="2"/>
      <c r="Q263" s="2"/>
      <c r="R263" s="2"/>
      <c r="S263" s="2"/>
      <c r="T263" s="2"/>
      <c r="U263" s="2"/>
      <c r="V263" s="2"/>
      <c r="W263" s="2"/>
      <c r="X263" s="2"/>
      <c r="Y263" s="2"/>
      <c r="Z263" s="2"/>
    </row>
    <row r="264" spans="1:26" ht="12.75" customHeight="1">
      <c r="A264" s="2"/>
      <c r="B264" s="2"/>
      <c r="C264" s="2"/>
      <c r="D264" s="2"/>
      <c r="E264" s="2"/>
      <c r="F264" s="19"/>
      <c r="G264" s="19"/>
      <c r="H264" s="20"/>
      <c r="I264" s="20"/>
      <c r="J264" s="20"/>
      <c r="K264" s="19"/>
      <c r="L264" s="19"/>
      <c r="M264" s="19"/>
      <c r="N264" s="2"/>
      <c r="O264" s="2"/>
      <c r="P264" s="2"/>
      <c r="Q264" s="2"/>
      <c r="R264" s="2"/>
      <c r="S264" s="2"/>
      <c r="T264" s="2"/>
      <c r="U264" s="2"/>
      <c r="V264" s="2"/>
      <c r="W264" s="2"/>
      <c r="X264" s="2"/>
      <c r="Y264" s="2"/>
      <c r="Z264" s="2"/>
    </row>
    <row r="265" spans="1:26" ht="12.75" customHeight="1">
      <c r="A265" s="2"/>
      <c r="B265" s="2"/>
      <c r="C265" s="2"/>
      <c r="D265" s="2"/>
      <c r="E265" s="2"/>
      <c r="F265" s="19"/>
      <c r="G265" s="19"/>
      <c r="H265" s="20"/>
      <c r="I265" s="20"/>
      <c r="J265" s="20"/>
      <c r="K265" s="19"/>
      <c r="L265" s="19"/>
      <c r="M265" s="19"/>
      <c r="N265" s="2"/>
      <c r="O265" s="2"/>
      <c r="P265" s="2"/>
      <c r="Q265" s="2"/>
      <c r="R265" s="2"/>
      <c r="S265" s="2"/>
      <c r="T265" s="2"/>
      <c r="U265" s="2"/>
      <c r="V265" s="2"/>
      <c r="W265" s="2"/>
      <c r="X265" s="2"/>
      <c r="Y265" s="2"/>
      <c r="Z265" s="2"/>
    </row>
    <row r="266" spans="1:26" ht="12.75" customHeight="1">
      <c r="A266" s="2"/>
      <c r="B266" s="2"/>
      <c r="C266" s="2"/>
      <c r="D266" s="2"/>
      <c r="E266" s="2"/>
      <c r="F266" s="19"/>
      <c r="G266" s="19"/>
      <c r="H266" s="20"/>
      <c r="I266" s="20"/>
      <c r="J266" s="20"/>
      <c r="K266" s="19"/>
      <c r="L266" s="19"/>
      <c r="M266" s="19"/>
      <c r="N266" s="2"/>
      <c r="O266" s="2"/>
      <c r="P266" s="2"/>
      <c r="Q266" s="2"/>
      <c r="R266" s="2"/>
      <c r="S266" s="2"/>
      <c r="T266" s="2"/>
      <c r="U266" s="2"/>
      <c r="V266" s="2"/>
      <c r="W266" s="2"/>
      <c r="X266" s="2"/>
      <c r="Y266" s="2"/>
      <c r="Z266" s="2"/>
    </row>
    <row r="267" spans="1:26" ht="12.75" customHeight="1">
      <c r="A267" s="2"/>
      <c r="B267" s="2"/>
      <c r="C267" s="2"/>
      <c r="D267" s="2"/>
      <c r="E267" s="2"/>
      <c r="F267" s="19"/>
      <c r="G267" s="19"/>
      <c r="H267" s="20"/>
      <c r="I267" s="20"/>
      <c r="J267" s="20"/>
      <c r="K267" s="19"/>
      <c r="L267" s="19"/>
      <c r="M267" s="19"/>
      <c r="N267" s="2"/>
      <c r="O267" s="2"/>
      <c r="P267" s="2"/>
      <c r="Q267" s="2"/>
      <c r="R267" s="2"/>
      <c r="S267" s="2"/>
      <c r="T267" s="2"/>
      <c r="U267" s="2"/>
      <c r="V267" s="2"/>
      <c r="W267" s="2"/>
      <c r="X267" s="2"/>
      <c r="Y267" s="2"/>
      <c r="Z267" s="2"/>
    </row>
    <row r="268" spans="1:26" ht="12.75" customHeight="1">
      <c r="A268" s="2"/>
      <c r="B268" s="2"/>
      <c r="C268" s="2"/>
      <c r="D268" s="2"/>
      <c r="E268" s="2"/>
      <c r="F268" s="19"/>
      <c r="G268" s="19"/>
      <c r="H268" s="20"/>
      <c r="I268" s="20"/>
      <c r="J268" s="20"/>
      <c r="K268" s="19"/>
      <c r="L268" s="19"/>
      <c r="M268" s="19"/>
      <c r="N268" s="2"/>
      <c r="O268" s="2"/>
      <c r="P268" s="2"/>
      <c r="Q268" s="2"/>
      <c r="R268" s="2"/>
      <c r="S268" s="2"/>
      <c r="T268" s="2"/>
      <c r="U268" s="2"/>
      <c r="V268" s="2"/>
      <c r="W268" s="2"/>
      <c r="X268" s="2"/>
      <c r="Y268" s="2"/>
      <c r="Z268" s="2"/>
    </row>
    <row r="269" spans="1:26" ht="12.75" customHeight="1">
      <c r="A269" s="2"/>
      <c r="B269" s="2"/>
      <c r="C269" s="2"/>
      <c r="D269" s="2"/>
      <c r="E269" s="2"/>
      <c r="F269" s="19"/>
      <c r="G269" s="19"/>
      <c r="H269" s="20"/>
      <c r="I269" s="20"/>
      <c r="J269" s="20"/>
      <c r="K269" s="19"/>
      <c r="L269" s="19"/>
      <c r="M269" s="19"/>
      <c r="N269" s="2"/>
      <c r="O269" s="2"/>
      <c r="P269" s="2"/>
      <c r="Q269" s="2"/>
      <c r="R269" s="2"/>
      <c r="S269" s="2"/>
      <c r="T269" s="2"/>
      <c r="U269" s="2"/>
      <c r="V269" s="2"/>
      <c r="W269" s="2"/>
      <c r="X269" s="2"/>
      <c r="Y269" s="2"/>
      <c r="Z269" s="2"/>
    </row>
    <row r="270" spans="1:26" ht="12.75" customHeight="1">
      <c r="A270" s="2"/>
      <c r="B270" s="2"/>
      <c r="C270" s="2"/>
      <c r="D270" s="2"/>
      <c r="E270" s="2"/>
      <c r="F270" s="19"/>
      <c r="G270" s="19"/>
      <c r="H270" s="20"/>
      <c r="I270" s="20"/>
      <c r="J270" s="20"/>
      <c r="K270" s="19"/>
      <c r="L270" s="19"/>
      <c r="M270" s="19"/>
      <c r="N270" s="2"/>
      <c r="O270" s="2"/>
      <c r="P270" s="2"/>
      <c r="Q270" s="2"/>
      <c r="R270" s="2"/>
      <c r="S270" s="2"/>
      <c r="T270" s="2"/>
      <c r="U270" s="2"/>
      <c r="V270" s="2"/>
      <c r="W270" s="2"/>
      <c r="X270" s="2"/>
      <c r="Y270" s="2"/>
      <c r="Z270" s="2"/>
    </row>
    <row r="271" spans="1:26" ht="12.75" customHeight="1">
      <c r="A271" s="2"/>
      <c r="B271" s="2"/>
      <c r="C271" s="2"/>
      <c r="D271" s="2"/>
      <c r="E271" s="2"/>
      <c r="F271" s="19"/>
      <c r="G271" s="19"/>
      <c r="H271" s="20"/>
      <c r="I271" s="20"/>
      <c r="J271" s="20"/>
      <c r="K271" s="19"/>
      <c r="L271" s="19"/>
      <c r="M271" s="19"/>
      <c r="N271" s="2"/>
      <c r="O271" s="2"/>
      <c r="P271" s="2"/>
      <c r="Q271" s="2"/>
      <c r="R271" s="2"/>
      <c r="S271" s="2"/>
      <c r="T271" s="2"/>
      <c r="U271" s="2"/>
      <c r="V271" s="2"/>
      <c r="W271" s="2"/>
      <c r="X271" s="2"/>
      <c r="Y271" s="2"/>
      <c r="Z271" s="2"/>
    </row>
    <row r="272" spans="1:26" ht="12.75" customHeight="1">
      <c r="A272" s="2"/>
      <c r="B272" s="2"/>
      <c r="C272" s="2"/>
      <c r="D272" s="2"/>
      <c r="E272" s="2"/>
      <c r="F272" s="19"/>
      <c r="G272" s="19"/>
      <c r="H272" s="20"/>
      <c r="I272" s="20"/>
      <c r="J272" s="20"/>
      <c r="K272" s="19"/>
      <c r="L272" s="19"/>
      <c r="M272" s="19"/>
      <c r="N272" s="2"/>
      <c r="O272" s="2"/>
      <c r="P272" s="2"/>
      <c r="Q272" s="2"/>
      <c r="R272" s="2"/>
      <c r="S272" s="2"/>
      <c r="T272" s="2"/>
      <c r="U272" s="2"/>
      <c r="V272" s="2"/>
      <c r="W272" s="2"/>
      <c r="X272" s="2"/>
      <c r="Y272" s="2"/>
      <c r="Z272" s="2"/>
    </row>
    <row r="273" spans="1:26" ht="12.75" customHeight="1">
      <c r="A273" s="2"/>
      <c r="B273" s="2"/>
      <c r="C273" s="2"/>
      <c r="D273" s="2"/>
      <c r="E273" s="2"/>
      <c r="F273" s="19"/>
      <c r="G273" s="19"/>
      <c r="H273" s="20"/>
      <c r="I273" s="20"/>
      <c r="J273" s="20"/>
      <c r="K273" s="19"/>
      <c r="L273" s="19"/>
      <c r="M273" s="19"/>
      <c r="N273" s="2"/>
      <c r="O273" s="2"/>
      <c r="P273" s="2"/>
      <c r="Q273" s="2"/>
      <c r="R273" s="2"/>
      <c r="S273" s="2"/>
      <c r="T273" s="2"/>
      <c r="U273" s="2"/>
      <c r="V273" s="2"/>
      <c r="W273" s="2"/>
      <c r="X273" s="2"/>
      <c r="Y273" s="2"/>
      <c r="Z273" s="2"/>
    </row>
    <row r="274" spans="1:26" ht="12.75" customHeight="1">
      <c r="A274" s="2"/>
      <c r="B274" s="2"/>
      <c r="C274" s="2"/>
      <c r="D274" s="2"/>
      <c r="E274" s="2"/>
      <c r="F274" s="19"/>
      <c r="G274" s="19"/>
      <c r="H274" s="20"/>
      <c r="I274" s="20"/>
      <c r="J274" s="20"/>
      <c r="K274" s="19"/>
      <c r="L274" s="19"/>
      <c r="M274" s="19"/>
      <c r="N274" s="2"/>
      <c r="O274" s="2"/>
      <c r="P274" s="2"/>
      <c r="Q274" s="2"/>
      <c r="R274" s="2"/>
      <c r="S274" s="2"/>
      <c r="T274" s="2"/>
      <c r="U274" s="2"/>
      <c r="V274" s="2"/>
      <c r="W274" s="2"/>
      <c r="X274" s="2"/>
      <c r="Y274" s="2"/>
      <c r="Z274" s="2"/>
    </row>
    <row r="275" spans="1:26" ht="12.75" customHeight="1">
      <c r="A275" s="2"/>
      <c r="B275" s="2"/>
      <c r="C275" s="2"/>
      <c r="D275" s="2"/>
      <c r="E275" s="2"/>
      <c r="F275" s="19"/>
      <c r="G275" s="19"/>
      <c r="H275" s="20"/>
      <c r="I275" s="20"/>
      <c r="J275" s="20"/>
      <c r="K275" s="19"/>
      <c r="L275" s="19"/>
      <c r="M275" s="19"/>
      <c r="N275" s="2"/>
      <c r="O275" s="2"/>
      <c r="P275" s="2"/>
      <c r="Q275" s="2"/>
      <c r="R275" s="2"/>
      <c r="S275" s="2"/>
      <c r="T275" s="2"/>
      <c r="U275" s="2"/>
      <c r="V275" s="2"/>
      <c r="W275" s="2"/>
      <c r="X275" s="2"/>
      <c r="Y275" s="2"/>
      <c r="Z275" s="2"/>
    </row>
    <row r="276" spans="1:26" ht="12.75" customHeight="1">
      <c r="A276" s="2"/>
      <c r="B276" s="2"/>
      <c r="C276" s="2"/>
      <c r="D276" s="2"/>
      <c r="E276" s="2"/>
      <c r="F276" s="19"/>
      <c r="G276" s="19"/>
      <c r="H276" s="20"/>
      <c r="I276" s="20"/>
      <c r="J276" s="20"/>
      <c r="K276" s="19"/>
      <c r="L276" s="19"/>
      <c r="M276" s="19"/>
      <c r="N276" s="2"/>
      <c r="O276" s="2"/>
      <c r="P276" s="2"/>
      <c r="Q276" s="2"/>
      <c r="R276" s="2"/>
      <c r="S276" s="2"/>
      <c r="T276" s="2"/>
      <c r="U276" s="2"/>
      <c r="V276" s="2"/>
      <c r="W276" s="2"/>
      <c r="X276" s="2"/>
      <c r="Y276" s="2"/>
      <c r="Z276" s="2"/>
    </row>
    <row r="277" spans="1:26" ht="12.75" customHeight="1">
      <c r="A277" s="2"/>
      <c r="B277" s="2"/>
      <c r="C277" s="2"/>
      <c r="D277" s="2"/>
      <c r="E277" s="2"/>
      <c r="F277" s="19"/>
      <c r="G277" s="19"/>
      <c r="H277" s="20"/>
      <c r="I277" s="20"/>
      <c r="J277" s="20"/>
      <c r="K277" s="19"/>
      <c r="L277" s="19"/>
      <c r="M277" s="19"/>
      <c r="N277" s="2"/>
      <c r="O277" s="2"/>
      <c r="P277" s="2"/>
      <c r="Q277" s="2"/>
      <c r="R277" s="2"/>
      <c r="S277" s="2"/>
      <c r="T277" s="2"/>
      <c r="U277" s="2"/>
      <c r="V277" s="2"/>
      <c r="W277" s="2"/>
      <c r="X277" s="2"/>
      <c r="Y277" s="2"/>
      <c r="Z277" s="2"/>
    </row>
    <row r="278" spans="1:26" ht="12.75" customHeight="1">
      <c r="A278" s="2"/>
      <c r="B278" s="2"/>
      <c r="C278" s="2"/>
      <c r="D278" s="2"/>
      <c r="E278" s="2"/>
      <c r="F278" s="19"/>
      <c r="G278" s="19"/>
      <c r="H278" s="20"/>
      <c r="I278" s="20"/>
      <c r="J278" s="20"/>
      <c r="K278" s="19"/>
      <c r="L278" s="19"/>
      <c r="M278" s="19"/>
      <c r="N278" s="2"/>
      <c r="O278" s="2"/>
      <c r="P278" s="2"/>
      <c r="Q278" s="2"/>
      <c r="R278" s="2"/>
      <c r="S278" s="2"/>
      <c r="T278" s="2"/>
      <c r="U278" s="2"/>
      <c r="V278" s="2"/>
      <c r="W278" s="2"/>
      <c r="X278" s="2"/>
      <c r="Y278" s="2"/>
      <c r="Z278" s="2"/>
    </row>
    <row r="279" spans="1:26" ht="12.75" customHeight="1">
      <c r="A279" s="2"/>
      <c r="B279" s="2"/>
      <c r="C279" s="2"/>
      <c r="D279" s="2"/>
      <c r="E279" s="2"/>
      <c r="F279" s="19"/>
      <c r="G279" s="19"/>
      <c r="H279" s="20"/>
      <c r="I279" s="20"/>
      <c r="J279" s="20"/>
      <c r="K279" s="19"/>
      <c r="L279" s="19"/>
      <c r="M279" s="19"/>
      <c r="N279" s="2"/>
      <c r="O279" s="2"/>
      <c r="P279" s="2"/>
      <c r="Q279" s="2"/>
      <c r="R279" s="2"/>
      <c r="S279" s="2"/>
      <c r="T279" s="2"/>
      <c r="U279" s="2"/>
      <c r="V279" s="2"/>
      <c r="W279" s="2"/>
      <c r="X279" s="2"/>
      <c r="Y279" s="2"/>
      <c r="Z279" s="2"/>
    </row>
    <row r="280" spans="1:26" ht="12.75" customHeight="1">
      <c r="A280" s="2"/>
      <c r="B280" s="2"/>
      <c r="C280" s="2"/>
      <c r="D280" s="2"/>
      <c r="E280" s="2"/>
      <c r="F280" s="19"/>
      <c r="G280" s="19"/>
      <c r="H280" s="20"/>
      <c r="I280" s="20"/>
      <c r="J280" s="20"/>
      <c r="K280" s="19"/>
      <c r="L280" s="19"/>
      <c r="M280" s="19"/>
      <c r="N280" s="2"/>
      <c r="O280" s="2"/>
      <c r="P280" s="2"/>
      <c r="Q280" s="2"/>
      <c r="R280" s="2"/>
      <c r="S280" s="2"/>
      <c r="T280" s="2"/>
      <c r="U280" s="2"/>
      <c r="V280" s="2"/>
      <c r="W280" s="2"/>
      <c r="X280" s="2"/>
      <c r="Y280" s="2"/>
      <c r="Z280" s="2"/>
    </row>
    <row r="281" spans="1:26" ht="12.75" customHeight="1">
      <c r="A281" s="2"/>
      <c r="B281" s="2"/>
      <c r="C281" s="2"/>
      <c r="D281" s="2"/>
      <c r="E281" s="2"/>
      <c r="F281" s="19"/>
      <c r="G281" s="19"/>
      <c r="H281" s="20"/>
      <c r="I281" s="20"/>
      <c r="J281" s="20"/>
      <c r="K281" s="19"/>
      <c r="L281" s="19"/>
      <c r="M281" s="19"/>
      <c r="N281" s="2"/>
      <c r="O281" s="2"/>
      <c r="P281" s="2"/>
      <c r="Q281" s="2"/>
      <c r="R281" s="2"/>
      <c r="S281" s="2"/>
      <c r="T281" s="2"/>
      <c r="U281" s="2"/>
      <c r="V281" s="2"/>
      <c r="W281" s="2"/>
      <c r="X281" s="2"/>
      <c r="Y281" s="2"/>
      <c r="Z281" s="2"/>
    </row>
    <row r="282" spans="1:26" ht="12.75" customHeight="1">
      <c r="A282" s="2"/>
      <c r="B282" s="2"/>
      <c r="C282" s="2"/>
      <c r="D282" s="2"/>
      <c r="E282" s="2"/>
      <c r="F282" s="19"/>
      <c r="G282" s="19"/>
      <c r="H282" s="20"/>
      <c r="I282" s="20"/>
      <c r="J282" s="20"/>
      <c r="K282" s="19"/>
      <c r="L282" s="19"/>
      <c r="M282" s="19"/>
      <c r="N282" s="2"/>
      <c r="O282" s="2"/>
      <c r="P282" s="2"/>
      <c r="Q282" s="2"/>
      <c r="R282" s="2"/>
      <c r="S282" s="2"/>
      <c r="T282" s="2"/>
      <c r="U282" s="2"/>
      <c r="V282" s="2"/>
      <c r="W282" s="2"/>
      <c r="X282" s="2"/>
      <c r="Y282" s="2"/>
      <c r="Z282" s="2"/>
    </row>
    <row r="283" spans="1:26" ht="12.75" customHeight="1">
      <c r="A283" s="2"/>
      <c r="B283" s="2"/>
      <c r="C283" s="2"/>
      <c r="D283" s="2"/>
      <c r="E283" s="2"/>
      <c r="F283" s="19"/>
      <c r="G283" s="19"/>
      <c r="H283" s="20"/>
      <c r="I283" s="20"/>
      <c r="J283" s="20"/>
      <c r="K283" s="19"/>
      <c r="L283" s="19"/>
      <c r="M283" s="19"/>
      <c r="N283" s="2"/>
      <c r="O283" s="2"/>
      <c r="P283" s="2"/>
      <c r="Q283" s="2"/>
      <c r="R283" s="2"/>
      <c r="S283" s="2"/>
      <c r="T283" s="2"/>
      <c r="U283" s="2"/>
      <c r="V283" s="2"/>
      <c r="W283" s="2"/>
      <c r="X283" s="2"/>
      <c r="Y283" s="2"/>
      <c r="Z283" s="2"/>
    </row>
    <row r="284" spans="1:26" ht="12.75" customHeight="1">
      <c r="A284" s="2"/>
      <c r="B284" s="2"/>
      <c r="C284" s="2"/>
      <c r="D284" s="2"/>
      <c r="E284" s="2"/>
      <c r="F284" s="19"/>
      <c r="G284" s="19"/>
      <c r="H284" s="20"/>
      <c r="I284" s="20"/>
      <c r="J284" s="20"/>
      <c r="K284" s="19"/>
      <c r="L284" s="19"/>
      <c r="M284" s="19"/>
      <c r="N284" s="2"/>
      <c r="O284" s="2"/>
      <c r="P284" s="2"/>
      <c r="Q284" s="2"/>
      <c r="R284" s="2"/>
      <c r="S284" s="2"/>
      <c r="T284" s="2"/>
      <c r="U284" s="2"/>
      <c r="V284" s="2"/>
      <c r="W284" s="2"/>
      <c r="X284" s="2"/>
      <c r="Y284" s="2"/>
      <c r="Z284" s="2"/>
    </row>
    <row r="285" spans="1:26" ht="12.75" customHeight="1">
      <c r="A285" s="2"/>
      <c r="B285" s="2"/>
      <c r="C285" s="2"/>
      <c r="D285" s="2"/>
      <c r="E285" s="2"/>
      <c r="F285" s="19"/>
      <c r="G285" s="19"/>
      <c r="H285" s="20"/>
      <c r="I285" s="20"/>
      <c r="J285" s="20"/>
      <c r="K285" s="19"/>
      <c r="L285" s="19"/>
      <c r="M285" s="19"/>
      <c r="N285" s="2"/>
      <c r="O285" s="2"/>
      <c r="P285" s="2"/>
      <c r="Q285" s="2"/>
      <c r="R285" s="2"/>
      <c r="S285" s="2"/>
      <c r="T285" s="2"/>
      <c r="U285" s="2"/>
      <c r="V285" s="2"/>
      <c r="W285" s="2"/>
      <c r="X285" s="2"/>
      <c r="Y285" s="2"/>
      <c r="Z285" s="2"/>
    </row>
    <row r="286" spans="1:26" ht="12.75" customHeight="1">
      <c r="A286" s="2"/>
      <c r="B286" s="2"/>
      <c r="C286" s="2"/>
      <c r="D286" s="2"/>
      <c r="E286" s="2"/>
      <c r="F286" s="19"/>
      <c r="G286" s="19"/>
      <c r="H286" s="20"/>
      <c r="I286" s="20"/>
      <c r="J286" s="20"/>
      <c r="K286" s="19"/>
      <c r="L286" s="19"/>
      <c r="M286" s="19"/>
      <c r="N286" s="2"/>
      <c r="O286" s="2"/>
      <c r="P286" s="2"/>
      <c r="Q286" s="2"/>
      <c r="R286" s="2"/>
      <c r="S286" s="2"/>
      <c r="T286" s="2"/>
      <c r="U286" s="2"/>
      <c r="V286" s="2"/>
      <c r="W286" s="2"/>
      <c r="X286" s="2"/>
      <c r="Y286" s="2"/>
      <c r="Z286" s="2"/>
    </row>
    <row r="287" spans="1:26" ht="12.75" customHeight="1">
      <c r="A287" s="2"/>
      <c r="B287" s="2"/>
      <c r="C287" s="2"/>
      <c r="D287" s="2"/>
      <c r="E287" s="2"/>
      <c r="F287" s="19"/>
      <c r="G287" s="19"/>
      <c r="H287" s="20"/>
      <c r="I287" s="20"/>
      <c r="J287" s="20"/>
      <c r="K287" s="19"/>
      <c r="L287" s="19"/>
      <c r="M287" s="19"/>
      <c r="N287" s="2"/>
      <c r="O287" s="2"/>
      <c r="P287" s="2"/>
      <c r="Q287" s="2"/>
      <c r="R287" s="2"/>
      <c r="S287" s="2"/>
      <c r="T287" s="2"/>
      <c r="U287" s="2"/>
      <c r="V287" s="2"/>
      <c r="W287" s="2"/>
      <c r="X287" s="2"/>
      <c r="Y287" s="2"/>
      <c r="Z287" s="2"/>
    </row>
    <row r="288" spans="1:26" ht="12.75" customHeight="1">
      <c r="A288" s="2"/>
      <c r="B288" s="2"/>
      <c r="C288" s="2"/>
      <c r="D288" s="2"/>
      <c r="E288" s="2"/>
      <c r="F288" s="19"/>
      <c r="G288" s="19"/>
      <c r="H288" s="20"/>
      <c r="I288" s="20"/>
      <c r="J288" s="20"/>
      <c r="K288" s="19"/>
      <c r="L288" s="19"/>
      <c r="M288" s="19"/>
      <c r="N288" s="2"/>
      <c r="O288" s="2"/>
      <c r="P288" s="2"/>
      <c r="Q288" s="2"/>
      <c r="R288" s="2"/>
      <c r="S288" s="2"/>
      <c r="T288" s="2"/>
      <c r="U288" s="2"/>
      <c r="V288" s="2"/>
      <c r="W288" s="2"/>
      <c r="X288" s="2"/>
      <c r="Y288" s="2"/>
      <c r="Z288" s="2"/>
    </row>
    <row r="289" spans="1:26" ht="12.75" customHeight="1">
      <c r="A289" s="2"/>
      <c r="B289" s="2"/>
      <c r="C289" s="2"/>
      <c r="D289" s="2"/>
      <c r="E289" s="2"/>
      <c r="F289" s="19"/>
      <c r="G289" s="19"/>
      <c r="H289" s="20"/>
      <c r="I289" s="20"/>
      <c r="J289" s="20"/>
      <c r="K289" s="19"/>
      <c r="L289" s="19"/>
      <c r="M289" s="19"/>
      <c r="N289" s="2"/>
      <c r="O289" s="2"/>
      <c r="P289" s="2"/>
      <c r="Q289" s="2"/>
      <c r="R289" s="2"/>
      <c r="S289" s="2"/>
      <c r="T289" s="2"/>
      <c r="U289" s="2"/>
      <c r="V289" s="2"/>
      <c r="W289" s="2"/>
      <c r="X289" s="2"/>
      <c r="Y289" s="2"/>
      <c r="Z289" s="2"/>
    </row>
    <row r="290" spans="1:26" ht="12.75" customHeight="1">
      <c r="A290" s="2"/>
      <c r="B290" s="2"/>
      <c r="C290" s="2"/>
      <c r="D290" s="2"/>
      <c r="E290" s="2"/>
      <c r="F290" s="19"/>
      <c r="G290" s="19"/>
      <c r="H290" s="20"/>
      <c r="I290" s="20"/>
      <c r="J290" s="20"/>
      <c r="K290" s="19"/>
      <c r="L290" s="19"/>
      <c r="M290" s="19"/>
      <c r="N290" s="2"/>
      <c r="O290" s="2"/>
      <c r="P290" s="2"/>
      <c r="Q290" s="2"/>
      <c r="R290" s="2"/>
      <c r="S290" s="2"/>
      <c r="T290" s="2"/>
      <c r="U290" s="2"/>
      <c r="V290" s="2"/>
      <c r="W290" s="2"/>
      <c r="X290" s="2"/>
      <c r="Y290" s="2"/>
      <c r="Z290" s="2"/>
    </row>
    <row r="291" spans="1:26" ht="12.75" customHeight="1">
      <c r="A291" s="2"/>
      <c r="B291" s="2"/>
      <c r="C291" s="2"/>
      <c r="D291" s="2"/>
      <c r="E291" s="2"/>
      <c r="F291" s="19"/>
      <c r="G291" s="19"/>
      <c r="H291" s="20"/>
      <c r="I291" s="20"/>
      <c r="J291" s="20"/>
      <c r="K291" s="19"/>
      <c r="L291" s="19"/>
      <c r="M291" s="19"/>
      <c r="N291" s="2"/>
      <c r="O291" s="2"/>
      <c r="P291" s="2"/>
      <c r="Q291" s="2"/>
      <c r="R291" s="2"/>
      <c r="S291" s="2"/>
      <c r="T291" s="2"/>
      <c r="U291" s="2"/>
      <c r="V291" s="2"/>
      <c r="W291" s="2"/>
      <c r="X291" s="2"/>
      <c r="Y291" s="2"/>
      <c r="Z291" s="2"/>
    </row>
    <row r="292" spans="1:26" ht="12.75" customHeight="1">
      <c r="A292" s="2"/>
      <c r="B292" s="2"/>
      <c r="C292" s="2"/>
      <c r="D292" s="2"/>
      <c r="E292" s="2"/>
      <c r="F292" s="19"/>
      <c r="G292" s="19"/>
      <c r="H292" s="20"/>
      <c r="I292" s="20"/>
      <c r="J292" s="20"/>
      <c r="K292" s="19"/>
      <c r="L292" s="19"/>
      <c r="M292" s="19"/>
      <c r="N292" s="2"/>
      <c r="O292" s="2"/>
      <c r="P292" s="2"/>
      <c r="Q292" s="2"/>
      <c r="R292" s="2"/>
      <c r="S292" s="2"/>
      <c r="T292" s="2"/>
      <c r="U292" s="2"/>
      <c r="V292" s="2"/>
      <c r="W292" s="2"/>
      <c r="X292" s="2"/>
      <c r="Y292" s="2"/>
      <c r="Z292" s="2"/>
    </row>
    <row r="293" spans="1:26" ht="12.75" customHeight="1">
      <c r="A293" s="2"/>
      <c r="B293" s="2"/>
      <c r="C293" s="2"/>
      <c r="D293" s="2"/>
      <c r="E293" s="2"/>
      <c r="F293" s="19"/>
      <c r="G293" s="19"/>
      <c r="H293" s="20"/>
      <c r="I293" s="20"/>
      <c r="J293" s="20"/>
      <c r="K293" s="19"/>
      <c r="L293" s="19"/>
      <c r="M293" s="19"/>
      <c r="N293" s="2"/>
      <c r="O293" s="2"/>
      <c r="P293" s="2"/>
      <c r="Q293" s="2"/>
      <c r="R293" s="2"/>
      <c r="S293" s="2"/>
      <c r="T293" s="2"/>
      <c r="U293" s="2"/>
      <c r="V293" s="2"/>
      <c r="W293" s="2"/>
      <c r="X293" s="2"/>
      <c r="Y293" s="2"/>
      <c r="Z293" s="2"/>
    </row>
    <row r="294" spans="1:26" ht="12.75" customHeight="1">
      <c r="A294" s="2"/>
      <c r="B294" s="2"/>
      <c r="C294" s="2"/>
      <c r="D294" s="2"/>
      <c r="E294" s="2"/>
      <c r="F294" s="19"/>
      <c r="G294" s="19"/>
      <c r="H294" s="20"/>
      <c r="I294" s="20"/>
      <c r="J294" s="20"/>
      <c r="K294" s="19"/>
      <c r="L294" s="19"/>
      <c r="M294" s="19"/>
      <c r="N294" s="2"/>
      <c r="O294" s="2"/>
      <c r="P294" s="2"/>
      <c r="Q294" s="2"/>
      <c r="R294" s="2"/>
      <c r="S294" s="2"/>
      <c r="T294" s="2"/>
      <c r="U294" s="2"/>
      <c r="V294" s="2"/>
      <c r="W294" s="2"/>
      <c r="X294" s="2"/>
      <c r="Y294" s="2"/>
      <c r="Z294" s="2"/>
    </row>
    <row r="295" spans="1:26" ht="12.75" customHeight="1">
      <c r="A295" s="2"/>
      <c r="B295" s="2"/>
      <c r="C295" s="2"/>
      <c r="D295" s="2"/>
      <c r="E295" s="2"/>
      <c r="F295" s="19"/>
      <c r="G295" s="19"/>
      <c r="H295" s="20"/>
      <c r="I295" s="20"/>
      <c r="J295" s="20"/>
      <c r="K295" s="19"/>
      <c r="L295" s="19"/>
      <c r="M295" s="19"/>
      <c r="N295" s="2"/>
      <c r="O295" s="2"/>
      <c r="P295" s="2"/>
      <c r="Q295" s="2"/>
      <c r="R295" s="2"/>
      <c r="S295" s="2"/>
      <c r="T295" s="2"/>
      <c r="U295" s="2"/>
      <c r="V295" s="2"/>
      <c r="W295" s="2"/>
      <c r="X295" s="2"/>
      <c r="Y295" s="2"/>
      <c r="Z295" s="2"/>
    </row>
    <row r="296" spans="1:26" ht="12.75" customHeight="1">
      <c r="A296" s="2"/>
      <c r="B296" s="2"/>
      <c r="C296" s="2"/>
      <c r="D296" s="2"/>
      <c r="E296" s="2"/>
      <c r="F296" s="19"/>
      <c r="G296" s="19"/>
      <c r="H296" s="20"/>
      <c r="I296" s="20"/>
      <c r="J296" s="20"/>
      <c r="K296" s="19"/>
      <c r="L296" s="19"/>
      <c r="M296" s="19"/>
      <c r="N296" s="2"/>
      <c r="O296" s="2"/>
      <c r="P296" s="2"/>
      <c r="Q296" s="2"/>
      <c r="R296" s="2"/>
      <c r="S296" s="2"/>
      <c r="T296" s="2"/>
      <c r="U296" s="2"/>
      <c r="V296" s="2"/>
      <c r="W296" s="2"/>
      <c r="X296" s="2"/>
      <c r="Y296" s="2"/>
      <c r="Z296" s="2"/>
    </row>
    <row r="297" spans="1:26" ht="12.75" customHeight="1">
      <c r="A297" s="2"/>
      <c r="B297" s="2"/>
      <c r="C297" s="2"/>
      <c r="D297" s="2"/>
      <c r="E297" s="2"/>
      <c r="F297" s="19"/>
      <c r="G297" s="19"/>
      <c r="H297" s="20"/>
      <c r="I297" s="20"/>
      <c r="J297" s="20"/>
      <c r="K297" s="19"/>
      <c r="L297" s="19"/>
      <c r="M297" s="19"/>
      <c r="N297" s="2"/>
      <c r="O297" s="2"/>
      <c r="P297" s="2"/>
      <c r="Q297" s="2"/>
      <c r="R297" s="2"/>
      <c r="S297" s="2"/>
      <c r="T297" s="2"/>
      <c r="U297" s="2"/>
      <c r="V297" s="2"/>
      <c r="W297" s="2"/>
      <c r="X297" s="2"/>
      <c r="Y297" s="2"/>
      <c r="Z297" s="2"/>
    </row>
    <row r="298" spans="1:26" ht="12.75" customHeight="1">
      <c r="A298" s="2"/>
      <c r="B298" s="2"/>
      <c r="C298" s="2"/>
      <c r="D298" s="2"/>
      <c r="E298" s="2"/>
      <c r="F298" s="19"/>
      <c r="G298" s="19"/>
      <c r="H298" s="20"/>
      <c r="I298" s="20"/>
      <c r="J298" s="20"/>
      <c r="K298" s="19"/>
      <c r="L298" s="19"/>
      <c r="M298" s="19"/>
      <c r="N298" s="2"/>
      <c r="O298" s="2"/>
      <c r="P298" s="2"/>
      <c r="Q298" s="2"/>
      <c r="R298" s="2"/>
      <c r="S298" s="2"/>
      <c r="T298" s="2"/>
      <c r="U298" s="2"/>
      <c r="V298" s="2"/>
      <c r="W298" s="2"/>
      <c r="X298" s="2"/>
      <c r="Y298" s="2"/>
      <c r="Z298" s="2"/>
    </row>
    <row r="299" spans="1:26" ht="12.75" customHeight="1">
      <c r="A299" s="2"/>
      <c r="B299" s="2"/>
      <c r="C299" s="2"/>
      <c r="D299" s="2"/>
      <c r="E299" s="2"/>
      <c r="F299" s="19"/>
      <c r="G299" s="19"/>
      <c r="H299" s="20"/>
      <c r="I299" s="20"/>
      <c r="J299" s="20"/>
      <c r="K299" s="19"/>
      <c r="L299" s="19"/>
      <c r="M299" s="19"/>
      <c r="N299" s="2"/>
      <c r="O299" s="2"/>
      <c r="P299" s="2"/>
      <c r="Q299" s="2"/>
      <c r="R299" s="2"/>
      <c r="S299" s="2"/>
      <c r="T299" s="2"/>
      <c r="U299" s="2"/>
      <c r="V299" s="2"/>
      <c r="W299" s="2"/>
      <c r="X299" s="2"/>
      <c r="Y299" s="2"/>
      <c r="Z299" s="2"/>
    </row>
    <row r="300" spans="1:26" ht="12.75" customHeight="1">
      <c r="A300" s="2"/>
      <c r="B300" s="2"/>
      <c r="C300" s="2"/>
      <c r="D300" s="2"/>
      <c r="E300" s="2"/>
      <c r="F300" s="19"/>
      <c r="G300" s="19"/>
      <c r="H300" s="20"/>
      <c r="I300" s="20"/>
      <c r="J300" s="20"/>
      <c r="K300" s="19"/>
      <c r="L300" s="19"/>
      <c r="M300" s="19"/>
      <c r="N300" s="2"/>
      <c r="O300" s="2"/>
      <c r="P300" s="2"/>
      <c r="Q300" s="2"/>
      <c r="R300" s="2"/>
      <c r="S300" s="2"/>
      <c r="T300" s="2"/>
      <c r="U300" s="2"/>
      <c r="V300" s="2"/>
      <c r="W300" s="2"/>
      <c r="X300" s="2"/>
      <c r="Y300" s="2"/>
      <c r="Z300" s="2"/>
    </row>
    <row r="301" spans="1:26" ht="12.75" customHeight="1">
      <c r="A301" s="2"/>
      <c r="B301" s="2"/>
      <c r="C301" s="2"/>
      <c r="D301" s="2"/>
      <c r="E301" s="2"/>
      <c r="F301" s="19"/>
      <c r="G301" s="19"/>
      <c r="H301" s="20"/>
      <c r="I301" s="20"/>
      <c r="J301" s="20"/>
      <c r="K301" s="19"/>
      <c r="L301" s="19"/>
      <c r="M301" s="19"/>
      <c r="N301" s="2"/>
      <c r="O301" s="2"/>
      <c r="P301" s="2"/>
      <c r="Q301" s="2"/>
      <c r="R301" s="2"/>
      <c r="S301" s="2"/>
      <c r="T301" s="2"/>
      <c r="U301" s="2"/>
      <c r="V301" s="2"/>
      <c r="W301" s="2"/>
      <c r="X301" s="2"/>
      <c r="Y301" s="2"/>
      <c r="Z301" s="2"/>
    </row>
    <row r="302" spans="1:26" ht="12.75" customHeight="1">
      <c r="A302" s="2"/>
      <c r="B302" s="2"/>
      <c r="C302" s="2"/>
      <c r="D302" s="2"/>
      <c r="E302" s="2"/>
      <c r="F302" s="19"/>
      <c r="G302" s="19"/>
      <c r="H302" s="20"/>
      <c r="I302" s="20"/>
      <c r="J302" s="20"/>
      <c r="K302" s="19"/>
      <c r="L302" s="19"/>
      <c r="M302" s="19"/>
      <c r="N302" s="2"/>
      <c r="O302" s="2"/>
      <c r="P302" s="2"/>
      <c r="Q302" s="2"/>
      <c r="R302" s="2"/>
      <c r="S302" s="2"/>
      <c r="T302" s="2"/>
      <c r="U302" s="2"/>
      <c r="V302" s="2"/>
      <c r="W302" s="2"/>
      <c r="X302" s="2"/>
      <c r="Y302" s="2"/>
      <c r="Z302" s="2"/>
    </row>
    <row r="303" spans="1:26" ht="12.75" customHeight="1">
      <c r="A303" s="2"/>
      <c r="B303" s="2"/>
      <c r="C303" s="2"/>
      <c r="D303" s="2"/>
      <c r="E303" s="2"/>
      <c r="F303" s="19"/>
      <c r="G303" s="19"/>
      <c r="H303" s="20"/>
      <c r="I303" s="20"/>
      <c r="J303" s="20"/>
      <c r="K303" s="19"/>
      <c r="L303" s="19"/>
      <c r="M303" s="19"/>
      <c r="N303" s="2"/>
      <c r="O303" s="2"/>
      <c r="P303" s="2"/>
      <c r="Q303" s="2"/>
      <c r="R303" s="2"/>
      <c r="S303" s="2"/>
      <c r="T303" s="2"/>
      <c r="U303" s="2"/>
      <c r="V303" s="2"/>
      <c r="W303" s="2"/>
      <c r="X303" s="2"/>
      <c r="Y303" s="2"/>
      <c r="Z303" s="2"/>
    </row>
    <row r="304" spans="1:26" ht="12.75" customHeight="1">
      <c r="A304" s="2"/>
      <c r="B304" s="2"/>
      <c r="C304" s="2"/>
      <c r="D304" s="2"/>
      <c r="E304" s="2"/>
      <c r="F304" s="19"/>
      <c r="G304" s="19"/>
      <c r="H304" s="20"/>
      <c r="I304" s="20"/>
      <c r="J304" s="20"/>
      <c r="K304" s="19"/>
      <c r="L304" s="19"/>
      <c r="M304" s="19"/>
      <c r="N304" s="2"/>
      <c r="O304" s="2"/>
      <c r="P304" s="2"/>
      <c r="Q304" s="2"/>
      <c r="R304" s="2"/>
      <c r="S304" s="2"/>
      <c r="T304" s="2"/>
      <c r="U304" s="2"/>
      <c r="V304" s="2"/>
      <c r="W304" s="2"/>
      <c r="X304" s="2"/>
      <c r="Y304" s="2"/>
      <c r="Z304" s="2"/>
    </row>
    <row r="305" spans="1:26" ht="12.75" customHeight="1">
      <c r="A305" s="2"/>
      <c r="B305" s="2"/>
      <c r="C305" s="2"/>
      <c r="D305" s="2"/>
      <c r="E305" s="2"/>
      <c r="F305" s="19"/>
      <c r="G305" s="19"/>
      <c r="H305" s="20"/>
      <c r="I305" s="20"/>
      <c r="J305" s="20"/>
      <c r="K305" s="19"/>
      <c r="L305" s="19"/>
      <c r="M305" s="19"/>
      <c r="N305" s="2"/>
      <c r="O305" s="2"/>
      <c r="P305" s="2"/>
      <c r="Q305" s="2"/>
      <c r="R305" s="2"/>
      <c r="S305" s="2"/>
      <c r="T305" s="2"/>
      <c r="U305" s="2"/>
      <c r="V305" s="2"/>
      <c r="W305" s="2"/>
      <c r="X305" s="2"/>
      <c r="Y305" s="2"/>
      <c r="Z305" s="2"/>
    </row>
    <row r="306" spans="1:26" ht="12.75" customHeight="1">
      <c r="A306" s="2"/>
      <c r="B306" s="2"/>
      <c r="C306" s="2"/>
      <c r="D306" s="2"/>
      <c r="E306" s="2"/>
      <c r="F306" s="19"/>
      <c r="G306" s="19"/>
      <c r="H306" s="20"/>
      <c r="I306" s="20"/>
      <c r="J306" s="20"/>
      <c r="K306" s="19"/>
      <c r="L306" s="19"/>
      <c r="M306" s="19"/>
      <c r="N306" s="2"/>
      <c r="O306" s="2"/>
      <c r="P306" s="2"/>
      <c r="Q306" s="2"/>
      <c r="R306" s="2"/>
      <c r="S306" s="2"/>
      <c r="T306" s="2"/>
      <c r="U306" s="2"/>
      <c r="V306" s="2"/>
      <c r="W306" s="2"/>
      <c r="X306" s="2"/>
      <c r="Y306" s="2"/>
      <c r="Z306" s="2"/>
    </row>
    <row r="307" spans="1:26" ht="12.75" customHeight="1">
      <c r="A307" s="2"/>
      <c r="B307" s="2"/>
      <c r="C307" s="2"/>
      <c r="D307" s="2"/>
      <c r="E307" s="2"/>
      <c r="F307" s="19"/>
      <c r="G307" s="19"/>
      <c r="H307" s="20"/>
      <c r="I307" s="20"/>
      <c r="J307" s="20"/>
      <c r="K307" s="19"/>
      <c r="L307" s="19"/>
      <c r="M307" s="19"/>
      <c r="N307" s="2"/>
      <c r="O307" s="2"/>
      <c r="P307" s="2"/>
      <c r="Q307" s="2"/>
      <c r="R307" s="2"/>
      <c r="S307" s="2"/>
      <c r="T307" s="2"/>
      <c r="U307" s="2"/>
      <c r="V307" s="2"/>
      <c r="W307" s="2"/>
      <c r="X307" s="2"/>
      <c r="Y307" s="2"/>
      <c r="Z307" s="2"/>
    </row>
    <row r="308" spans="1:26" ht="12.75" customHeight="1">
      <c r="A308" s="2"/>
      <c r="B308" s="2"/>
      <c r="C308" s="2"/>
      <c r="D308" s="2"/>
      <c r="E308" s="2"/>
      <c r="F308" s="19"/>
      <c r="G308" s="19"/>
      <c r="H308" s="20"/>
      <c r="I308" s="20"/>
      <c r="J308" s="20"/>
      <c r="K308" s="19"/>
      <c r="L308" s="19"/>
      <c r="M308" s="19"/>
      <c r="N308" s="2"/>
      <c r="O308" s="2"/>
      <c r="P308" s="2"/>
      <c r="Q308" s="2"/>
      <c r="R308" s="2"/>
      <c r="S308" s="2"/>
      <c r="T308" s="2"/>
      <c r="U308" s="2"/>
      <c r="V308" s="2"/>
      <c r="W308" s="2"/>
      <c r="X308" s="2"/>
      <c r="Y308" s="2"/>
      <c r="Z308" s="2"/>
    </row>
    <row r="309" spans="1:26" ht="12.75" customHeight="1">
      <c r="A309" s="2"/>
      <c r="B309" s="2"/>
      <c r="C309" s="2"/>
      <c r="D309" s="2"/>
      <c r="E309" s="2"/>
      <c r="F309" s="19"/>
      <c r="G309" s="19"/>
      <c r="H309" s="20"/>
      <c r="I309" s="20"/>
      <c r="J309" s="20"/>
      <c r="K309" s="19"/>
      <c r="L309" s="19"/>
      <c r="M309" s="19"/>
      <c r="N309" s="2"/>
      <c r="O309" s="2"/>
      <c r="P309" s="2"/>
      <c r="Q309" s="2"/>
      <c r="R309" s="2"/>
      <c r="S309" s="2"/>
      <c r="T309" s="2"/>
      <c r="U309" s="2"/>
      <c r="V309" s="2"/>
      <c r="W309" s="2"/>
      <c r="X309" s="2"/>
      <c r="Y309" s="2"/>
      <c r="Z309" s="2"/>
    </row>
    <row r="310" spans="1:26" ht="12.75" customHeight="1">
      <c r="A310" s="2"/>
      <c r="B310" s="2"/>
      <c r="C310" s="2"/>
      <c r="D310" s="2"/>
      <c r="E310" s="2"/>
      <c r="F310" s="19"/>
      <c r="G310" s="19"/>
      <c r="H310" s="20"/>
      <c r="I310" s="20"/>
      <c r="J310" s="20"/>
      <c r="K310" s="19"/>
      <c r="L310" s="19"/>
      <c r="M310" s="19"/>
      <c r="N310" s="2"/>
      <c r="O310" s="2"/>
      <c r="P310" s="2"/>
      <c r="Q310" s="2"/>
      <c r="R310" s="2"/>
      <c r="S310" s="2"/>
      <c r="T310" s="2"/>
      <c r="U310" s="2"/>
      <c r="V310" s="2"/>
      <c r="W310" s="2"/>
      <c r="X310" s="2"/>
      <c r="Y310" s="2"/>
      <c r="Z310" s="2"/>
    </row>
    <row r="311" spans="1:26" ht="12.75" customHeight="1">
      <c r="A311" s="2"/>
      <c r="B311" s="2"/>
      <c r="C311" s="2"/>
      <c r="D311" s="2"/>
      <c r="E311" s="2"/>
      <c r="F311" s="19"/>
      <c r="G311" s="19"/>
      <c r="H311" s="20"/>
      <c r="I311" s="20"/>
      <c r="J311" s="20"/>
      <c r="K311" s="19"/>
      <c r="L311" s="19"/>
      <c r="M311" s="19"/>
      <c r="N311" s="2"/>
      <c r="O311" s="2"/>
      <c r="P311" s="2"/>
      <c r="Q311" s="2"/>
      <c r="R311" s="2"/>
      <c r="S311" s="2"/>
      <c r="T311" s="2"/>
      <c r="U311" s="2"/>
      <c r="V311" s="2"/>
      <c r="W311" s="2"/>
      <c r="X311" s="2"/>
      <c r="Y311" s="2"/>
      <c r="Z311" s="2"/>
    </row>
    <row r="312" spans="1:26" ht="12.75" customHeight="1">
      <c r="A312" s="2"/>
      <c r="B312" s="2"/>
      <c r="C312" s="2"/>
      <c r="D312" s="2"/>
      <c r="E312" s="2"/>
      <c r="F312" s="19"/>
      <c r="G312" s="19"/>
      <c r="H312" s="20"/>
      <c r="I312" s="20"/>
      <c r="J312" s="20"/>
      <c r="K312" s="19"/>
      <c r="L312" s="19"/>
      <c r="M312" s="19"/>
      <c r="N312" s="2"/>
      <c r="O312" s="2"/>
      <c r="P312" s="2"/>
      <c r="Q312" s="2"/>
      <c r="R312" s="2"/>
      <c r="S312" s="2"/>
      <c r="T312" s="2"/>
      <c r="U312" s="2"/>
      <c r="V312" s="2"/>
      <c r="W312" s="2"/>
      <c r="X312" s="2"/>
      <c r="Y312" s="2"/>
      <c r="Z312" s="2"/>
    </row>
    <row r="313" spans="1:26" ht="12.75" customHeight="1">
      <c r="A313" s="2"/>
      <c r="B313" s="2"/>
      <c r="C313" s="2"/>
      <c r="D313" s="2"/>
      <c r="E313" s="2"/>
      <c r="F313" s="19"/>
      <c r="G313" s="19"/>
      <c r="H313" s="20"/>
      <c r="I313" s="20"/>
      <c r="J313" s="20"/>
      <c r="K313" s="19"/>
      <c r="L313" s="19"/>
      <c r="M313" s="19"/>
      <c r="N313" s="2"/>
      <c r="O313" s="2"/>
      <c r="P313" s="2"/>
      <c r="Q313" s="2"/>
      <c r="R313" s="2"/>
      <c r="S313" s="2"/>
      <c r="T313" s="2"/>
      <c r="U313" s="2"/>
      <c r="V313" s="2"/>
      <c r="W313" s="2"/>
      <c r="X313" s="2"/>
      <c r="Y313" s="2"/>
      <c r="Z313" s="2"/>
    </row>
    <row r="314" spans="1:26" ht="12.75" customHeight="1">
      <c r="A314" s="2"/>
      <c r="B314" s="2"/>
      <c r="C314" s="2"/>
      <c r="D314" s="2"/>
      <c r="E314" s="2"/>
      <c r="F314" s="19"/>
      <c r="G314" s="19"/>
      <c r="H314" s="20"/>
      <c r="I314" s="20"/>
      <c r="J314" s="20"/>
      <c r="K314" s="19"/>
      <c r="L314" s="19"/>
      <c r="M314" s="19"/>
      <c r="N314" s="2"/>
      <c r="O314" s="2"/>
      <c r="P314" s="2"/>
      <c r="Q314" s="2"/>
      <c r="R314" s="2"/>
      <c r="S314" s="2"/>
      <c r="T314" s="2"/>
      <c r="U314" s="2"/>
      <c r="V314" s="2"/>
      <c r="W314" s="2"/>
      <c r="X314" s="2"/>
      <c r="Y314" s="2"/>
      <c r="Z314" s="2"/>
    </row>
    <row r="315" spans="1:26" ht="12.75" customHeight="1">
      <c r="A315" s="2"/>
      <c r="B315" s="2"/>
      <c r="C315" s="2"/>
      <c r="D315" s="2"/>
      <c r="E315" s="2"/>
      <c r="F315" s="19"/>
      <c r="G315" s="19"/>
      <c r="H315" s="20"/>
      <c r="I315" s="20"/>
      <c r="J315" s="20"/>
      <c r="K315" s="19"/>
      <c r="L315" s="19"/>
      <c r="M315" s="19"/>
      <c r="N315" s="2"/>
      <c r="O315" s="2"/>
      <c r="P315" s="2"/>
      <c r="Q315" s="2"/>
      <c r="R315" s="2"/>
      <c r="S315" s="2"/>
      <c r="T315" s="2"/>
      <c r="U315" s="2"/>
      <c r="V315" s="2"/>
      <c r="W315" s="2"/>
      <c r="X315" s="2"/>
      <c r="Y315" s="2"/>
      <c r="Z315" s="2"/>
    </row>
    <row r="316" spans="1:26" ht="12.75" customHeight="1">
      <c r="A316" s="2"/>
      <c r="B316" s="2"/>
      <c r="C316" s="2"/>
      <c r="D316" s="2"/>
      <c r="E316" s="2"/>
      <c r="F316" s="19"/>
      <c r="G316" s="19"/>
      <c r="H316" s="20"/>
      <c r="I316" s="20"/>
      <c r="J316" s="20"/>
      <c r="K316" s="19"/>
      <c r="L316" s="19"/>
      <c r="M316" s="19"/>
      <c r="N316" s="2"/>
      <c r="O316" s="2"/>
      <c r="P316" s="2"/>
      <c r="Q316" s="2"/>
      <c r="R316" s="2"/>
      <c r="S316" s="2"/>
      <c r="T316" s="2"/>
      <c r="U316" s="2"/>
      <c r="V316" s="2"/>
      <c r="W316" s="2"/>
      <c r="X316" s="2"/>
      <c r="Y316" s="2"/>
      <c r="Z316" s="2"/>
    </row>
    <row r="317" spans="1:26" ht="12.75" customHeight="1">
      <c r="A317" s="2"/>
      <c r="B317" s="2"/>
      <c r="C317" s="2"/>
      <c r="D317" s="2"/>
      <c r="E317" s="2"/>
      <c r="F317" s="19"/>
      <c r="G317" s="19"/>
      <c r="H317" s="20"/>
      <c r="I317" s="20"/>
      <c r="J317" s="20"/>
      <c r="K317" s="19"/>
      <c r="L317" s="19"/>
      <c r="M317" s="19"/>
      <c r="N317" s="2"/>
      <c r="O317" s="2"/>
      <c r="P317" s="2"/>
      <c r="Q317" s="2"/>
      <c r="R317" s="2"/>
      <c r="S317" s="2"/>
      <c r="T317" s="2"/>
      <c r="U317" s="2"/>
      <c r="V317" s="2"/>
      <c r="W317" s="2"/>
      <c r="X317" s="2"/>
      <c r="Y317" s="2"/>
      <c r="Z317" s="2"/>
    </row>
    <row r="318" spans="1:26" ht="12.75" customHeight="1">
      <c r="A318" s="2"/>
      <c r="B318" s="2"/>
      <c r="C318" s="2"/>
      <c r="D318" s="2"/>
      <c r="E318" s="2"/>
      <c r="F318" s="19"/>
      <c r="G318" s="19"/>
      <c r="H318" s="20"/>
      <c r="I318" s="20"/>
      <c r="J318" s="20"/>
      <c r="K318" s="19"/>
      <c r="L318" s="19"/>
      <c r="M318" s="19"/>
      <c r="N318" s="2"/>
      <c r="O318" s="2"/>
      <c r="P318" s="2"/>
      <c r="Q318" s="2"/>
      <c r="R318" s="2"/>
      <c r="S318" s="2"/>
      <c r="T318" s="2"/>
      <c r="U318" s="2"/>
      <c r="V318" s="2"/>
      <c r="W318" s="2"/>
      <c r="X318" s="2"/>
      <c r="Y318" s="2"/>
      <c r="Z318" s="2"/>
    </row>
    <row r="319" spans="1:26" ht="12.75" customHeight="1">
      <c r="A319" s="2"/>
      <c r="B319" s="2"/>
      <c r="C319" s="2"/>
      <c r="D319" s="2"/>
      <c r="E319" s="2"/>
      <c r="F319" s="19"/>
      <c r="G319" s="19"/>
      <c r="H319" s="20"/>
      <c r="I319" s="20"/>
      <c r="J319" s="20"/>
      <c r="K319" s="19"/>
      <c r="L319" s="19"/>
      <c r="M319" s="19"/>
      <c r="N319" s="2"/>
      <c r="O319" s="2"/>
      <c r="P319" s="2"/>
      <c r="Q319" s="2"/>
      <c r="R319" s="2"/>
      <c r="S319" s="2"/>
      <c r="T319" s="2"/>
      <c r="U319" s="2"/>
      <c r="V319" s="2"/>
      <c r="W319" s="2"/>
      <c r="X319" s="2"/>
      <c r="Y319" s="2"/>
      <c r="Z319" s="2"/>
    </row>
    <row r="320" spans="1:26" ht="12.75" customHeight="1">
      <c r="A320" s="2"/>
      <c r="B320" s="2"/>
      <c r="C320" s="2"/>
      <c r="D320" s="2"/>
      <c r="E320" s="2"/>
      <c r="F320" s="19"/>
      <c r="G320" s="19"/>
      <c r="H320" s="20"/>
      <c r="I320" s="20"/>
      <c r="J320" s="20"/>
      <c r="K320" s="19"/>
      <c r="L320" s="19"/>
      <c r="M320" s="19"/>
      <c r="N320" s="2"/>
      <c r="O320" s="2"/>
      <c r="P320" s="2"/>
      <c r="Q320" s="2"/>
      <c r="R320" s="2"/>
      <c r="S320" s="2"/>
      <c r="T320" s="2"/>
      <c r="U320" s="2"/>
      <c r="V320" s="2"/>
      <c r="W320" s="2"/>
      <c r="X320" s="2"/>
      <c r="Y320" s="2"/>
      <c r="Z320" s="2"/>
    </row>
    <row r="321" spans="1:26" ht="12.75" customHeight="1">
      <c r="A321" s="2"/>
      <c r="B321" s="2"/>
      <c r="C321" s="2"/>
      <c r="D321" s="2"/>
      <c r="E321" s="2"/>
      <c r="F321" s="19"/>
      <c r="G321" s="19"/>
      <c r="H321" s="20"/>
      <c r="I321" s="20"/>
      <c r="J321" s="20"/>
      <c r="K321" s="19"/>
      <c r="L321" s="19"/>
      <c r="M321" s="19"/>
      <c r="N321" s="2"/>
      <c r="O321" s="2"/>
      <c r="P321" s="2"/>
      <c r="Q321" s="2"/>
      <c r="R321" s="2"/>
      <c r="S321" s="2"/>
      <c r="T321" s="2"/>
      <c r="U321" s="2"/>
      <c r="V321" s="2"/>
      <c r="W321" s="2"/>
      <c r="X321" s="2"/>
      <c r="Y321" s="2"/>
      <c r="Z321" s="2"/>
    </row>
    <row r="322" spans="1:26" ht="12.75" customHeight="1">
      <c r="A322" s="2"/>
      <c r="B322" s="2"/>
      <c r="C322" s="2"/>
      <c r="D322" s="2"/>
      <c r="E322" s="2"/>
      <c r="F322" s="19"/>
      <c r="G322" s="19"/>
      <c r="H322" s="20"/>
      <c r="I322" s="20"/>
      <c r="J322" s="20"/>
      <c r="K322" s="19"/>
      <c r="L322" s="19"/>
      <c r="M322" s="19"/>
      <c r="N322" s="2"/>
      <c r="O322" s="2"/>
      <c r="P322" s="2"/>
      <c r="Q322" s="2"/>
      <c r="R322" s="2"/>
      <c r="S322" s="2"/>
      <c r="T322" s="2"/>
      <c r="U322" s="2"/>
      <c r="V322" s="2"/>
      <c r="W322" s="2"/>
      <c r="X322" s="2"/>
      <c r="Y322" s="2"/>
      <c r="Z322" s="2"/>
    </row>
    <row r="323" spans="1:26" ht="12.75" customHeight="1">
      <c r="A323" s="2"/>
      <c r="B323" s="2"/>
      <c r="C323" s="2"/>
      <c r="D323" s="2"/>
      <c r="E323" s="2"/>
      <c r="F323" s="19"/>
      <c r="G323" s="19"/>
      <c r="H323" s="20"/>
      <c r="I323" s="20"/>
      <c r="J323" s="20"/>
      <c r="K323" s="19"/>
      <c r="L323" s="19"/>
      <c r="M323" s="19"/>
      <c r="N323" s="2"/>
      <c r="O323" s="2"/>
      <c r="P323" s="2"/>
      <c r="Q323" s="2"/>
      <c r="R323" s="2"/>
      <c r="S323" s="2"/>
      <c r="T323" s="2"/>
      <c r="U323" s="2"/>
      <c r="V323" s="2"/>
      <c r="W323" s="2"/>
      <c r="X323" s="2"/>
      <c r="Y323" s="2"/>
      <c r="Z323" s="2"/>
    </row>
    <row r="324" spans="1:26" ht="12.75" customHeight="1">
      <c r="A324" s="2"/>
      <c r="B324" s="2"/>
      <c r="C324" s="2"/>
      <c r="D324" s="2"/>
      <c r="E324" s="2"/>
      <c r="F324" s="19"/>
      <c r="G324" s="19"/>
      <c r="H324" s="20"/>
      <c r="I324" s="20"/>
      <c r="J324" s="20"/>
      <c r="K324" s="19"/>
      <c r="L324" s="19"/>
      <c r="M324" s="19"/>
      <c r="N324" s="2"/>
      <c r="O324" s="2"/>
      <c r="P324" s="2"/>
      <c r="Q324" s="2"/>
      <c r="R324" s="2"/>
      <c r="S324" s="2"/>
      <c r="T324" s="2"/>
      <c r="U324" s="2"/>
      <c r="V324" s="2"/>
      <c r="W324" s="2"/>
      <c r="X324" s="2"/>
      <c r="Y324" s="2"/>
      <c r="Z324" s="2"/>
    </row>
    <row r="325" spans="1:26" ht="12.75" customHeight="1">
      <c r="A325" s="2"/>
      <c r="B325" s="2"/>
      <c r="C325" s="2"/>
      <c r="D325" s="2"/>
      <c r="E325" s="2"/>
      <c r="F325" s="19"/>
      <c r="G325" s="19"/>
      <c r="H325" s="20"/>
      <c r="I325" s="20"/>
      <c r="J325" s="20"/>
      <c r="K325" s="19"/>
      <c r="L325" s="19"/>
      <c r="M325" s="19"/>
      <c r="N325" s="2"/>
      <c r="O325" s="2"/>
      <c r="P325" s="2"/>
      <c r="Q325" s="2"/>
      <c r="R325" s="2"/>
      <c r="S325" s="2"/>
      <c r="T325" s="2"/>
      <c r="U325" s="2"/>
      <c r="V325" s="2"/>
      <c r="W325" s="2"/>
      <c r="X325" s="2"/>
      <c r="Y325" s="2"/>
      <c r="Z325" s="2"/>
    </row>
    <row r="326" spans="1:26" ht="12.75" customHeight="1">
      <c r="A326" s="2"/>
      <c r="B326" s="2"/>
      <c r="C326" s="2"/>
      <c r="D326" s="2"/>
      <c r="E326" s="2"/>
      <c r="F326" s="19"/>
      <c r="G326" s="19"/>
      <c r="H326" s="20"/>
      <c r="I326" s="20"/>
      <c r="J326" s="20"/>
      <c r="K326" s="19"/>
      <c r="L326" s="19"/>
      <c r="M326" s="19"/>
      <c r="N326" s="2"/>
      <c r="O326" s="2"/>
      <c r="P326" s="2"/>
      <c r="Q326" s="2"/>
      <c r="R326" s="2"/>
      <c r="S326" s="2"/>
      <c r="T326" s="2"/>
      <c r="U326" s="2"/>
      <c r="V326" s="2"/>
      <c r="W326" s="2"/>
      <c r="X326" s="2"/>
      <c r="Y326" s="2"/>
      <c r="Z326" s="2"/>
    </row>
    <row r="327" spans="1:26" ht="12.75" customHeight="1">
      <c r="A327" s="2"/>
      <c r="B327" s="2"/>
      <c r="C327" s="2"/>
      <c r="D327" s="2"/>
      <c r="E327" s="2"/>
      <c r="F327" s="19"/>
      <c r="G327" s="19"/>
      <c r="H327" s="20"/>
      <c r="I327" s="20"/>
      <c r="J327" s="20"/>
      <c r="K327" s="19"/>
      <c r="L327" s="19"/>
      <c r="M327" s="19"/>
      <c r="N327" s="2"/>
      <c r="O327" s="2"/>
      <c r="P327" s="2"/>
      <c r="Q327" s="2"/>
      <c r="R327" s="2"/>
      <c r="S327" s="2"/>
      <c r="T327" s="2"/>
      <c r="U327" s="2"/>
      <c r="V327" s="2"/>
      <c r="W327" s="2"/>
      <c r="X327" s="2"/>
      <c r="Y327" s="2"/>
      <c r="Z327" s="2"/>
    </row>
    <row r="328" spans="1:26" ht="12.75" customHeight="1">
      <c r="A328" s="2"/>
      <c r="B328" s="2"/>
      <c r="C328" s="2"/>
      <c r="D328" s="2"/>
      <c r="E328" s="2"/>
      <c r="F328" s="19"/>
      <c r="G328" s="19"/>
      <c r="H328" s="20"/>
      <c r="I328" s="20"/>
      <c r="J328" s="20"/>
      <c r="K328" s="19"/>
      <c r="L328" s="19"/>
      <c r="M328" s="19"/>
      <c r="N328" s="2"/>
      <c r="O328" s="2"/>
      <c r="P328" s="2"/>
      <c r="Q328" s="2"/>
      <c r="R328" s="2"/>
      <c r="S328" s="2"/>
      <c r="T328" s="2"/>
      <c r="U328" s="2"/>
      <c r="V328" s="2"/>
      <c r="W328" s="2"/>
      <c r="X328" s="2"/>
      <c r="Y328" s="2"/>
      <c r="Z328" s="2"/>
    </row>
    <row r="329" spans="1:26" ht="12.75" customHeight="1">
      <c r="A329" s="2"/>
      <c r="B329" s="2"/>
      <c r="C329" s="2"/>
      <c r="D329" s="2"/>
      <c r="E329" s="2"/>
      <c r="F329" s="19"/>
      <c r="G329" s="19"/>
      <c r="H329" s="20"/>
      <c r="I329" s="20"/>
      <c r="J329" s="20"/>
      <c r="K329" s="19"/>
      <c r="L329" s="19"/>
      <c r="M329" s="19"/>
      <c r="N329" s="2"/>
      <c r="O329" s="2"/>
      <c r="P329" s="2"/>
      <c r="Q329" s="2"/>
      <c r="R329" s="2"/>
      <c r="S329" s="2"/>
      <c r="T329" s="2"/>
      <c r="U329" s="2"/>
      <c r="V329" s="2"/>
      <c r="W329" s="2"/>
      <c r="X329" s="2"/>
      <c r="Y329" s="2"/>
      <c r="Z329" s="2"/>
    </row>
    <row r="330" spans="1:26" ht="12.75" customHeight="1">
      <c r="A330" s="2"/>
      <c r="B330" s="2"/>
      <c r="C330" s="2"/>
      <c r="D330" s="2"/>
      <c r="E330" s="2"/>
      <c r="F330" s="19"/>
      <c r="G330" s="19"/>
      <c r="H330" s="20"/>
      <c r="I330" s="20"/>
      <c r="J330" s="20"/>
      <c r="K330" s="19"/>
      <c r="L330" s="19"/>
      <c r="M330" s="19"/>
      <c r="N330" s="2"/>
      <c r="O330" s="2"/>
      <c r="P330" s="2"/>
      <c r="Q330" s="2"/>
      <c r="R330" s="2"/>
      <c r="S330" s="2"/>
      <c r="T330" s="2"/>
      <c r="U330" s="2"/>
      <c r="V330" s="2"/>
      <c r="W330" s="2"/>
      <c r="X330" s="2"/>
      <c r="Y330" s="2"/>
      <c r="Z330" s="2"/>
    </row>
    <row r="331" spans="1:26" ht="12.75" customHeight="1">
      <c r="A331" s="2"/>
      <c r="B331" s="2"/>
      <c r="C331" s="2"/>
      <c r="D331" s="2"/>
      <c r="E331" s="2"/>
      <c r="F331" s="19"/>
      <c r="G331" s="19"/>
      <c r="H331" s="20"/>
      <c r="I331" s="20"/>
      <c r="J331" s="20"/>
      <c r="K331" s="19"/>
      <c r="L331" s="19"/>
      <c r="M331" s="19"/>
      <c r="N331" s="2"/>
      <c r="O331" s="2"/>
      <c r="P331" s="2"/>
      <c r="Q331" s="2"/>
      <c r="R331" s="2"/>
      <c r="S331" s="2"/>
      <c r="T331" s="2"/>
      <c r="U331" s="2"/>
      <c r="V331" s="2"/>
      <c r="W331" s="2"/>
      <c r="X331" s="2"/>
      <c r="Y331" s="2"/>
      <c r="Z331" s="2"/>
    </row>
    <row r="332" spans="1:26" ht="12.75" customHeight="1">
      <c r="A332" s="2"/>
      <c r="B332" s="2"/>
      <c r="C332" s="2"/>
      <c r="D332" s="2"/>
      <c r="E332" s="2"/>
      <c r="F332" s="19"/>
      <c r="G332" s="19"/>
      <c r="H332" s="20"/>
      <c r="I332" s="20"/>
      <c r="J332" s="20"/>
      <c r="K332" s="19"/>
      <c r="L332" s="19"/>
      <c r="M332" s="19"/>
      <c r="N332" s="2"/>
      <c r="O332" s="2"/>
      <c r="P332" s="2"/>
      <c r="Q332" s="2"/>
      <c r="R332" s="2"/>
      <c r="S332" s="2"/>
      <c r="T332" s="2"/>
      <c r="U332" s="2"/>
      <c r="V332" s="2"/>
      <c r="W332" s="2"/>
      <c r="X332" s="2"/>
      <c r="Y332" s="2"/>
      <c r="Z332" s="2"/>
    </row>
    <row r="333" spans="1:26" ht="12.75" customHeight="1">
      <c r="A333" s="2"/>
      <c r="B333" s="2"/>
      <c r="C333" s="2"/>
      <c r="D333" s="2"/>
      <c r="E333" s="2"/>
      <c r="F333" s="19"/>
      <c r="G333" s="19"/>
      <c r="H333" s="20"/>
      <c r="I333" s="20"/>
      <c r="J333" s="20"/>
      <c r="K333" s="19"/>
      <c r="L333" s="19"/>
      <c r="M333" s="19"/>
      <c r="N333" s="2"/>
      <c r="O333" s="2"/>
      <c r="P333" s="2"/>
      <c r="Q333" s="2"/>
      <c r="R333" s="2"/>
      <c r="S333" s="2"/>
      <c r="T333" s="2"/>
      <c r="U333" s="2"/>
      <c r="V333" s="2"/>
      <c r="W333" s="2"/>
      <c r="X333" s="2"/>
      <c r="Y333" s="2"/>
      <c r="Z333" s="2"/>
    </row>
    <row r="334" spans="1:26" ht="12.75" customHeight="1">
      <c r="A334" s="2"/>
      <c r="B334" s="2"/>
      <c r="C334" s="2"/>
      <c r="D334" s="2"/>
      <c r="E334" s="2"/>
      <c r="F334" s="19"/>
      <c r="G334" s="19"/>
      <c r="H334" s="20"/>
      <c r="I334" s="20"/>
      <c r="J334" s="20"/>
      <c r="K334" s="19"/>
      <c r="L334" s="19"/>
      <c r="M334" s="19"/>
      <c r="N334" s="2"/>
      <c r="O334" s="2"/>
      <c r="P334" s="2"/>
      <c r="Q334" s="2"/>
      <c r="R334" s="2"/>
      <c r="S334" s="2"/>
      <c r="T334" s="2"/>
      <c r="U334" s="2"/>
      <c r="V334" s="2"/>
      <c r="W334" s="2"/>
      <c r="X334" s="2"/>
      <c r="Y334" s="2"/>
      <c r="Z334" s="2"/>
    </row>
    <row r="335" spans="1:26" ht="12.75" customHeight="1">
      <c r="A335" s="2"/>
      <c r="B335" s="2"/>
      <c r="C335" s="2"/>
      <c r="D335" s="2"/>
      <c r="E335" s="2"/>
      <c r="F335" s="19"/>
      <c r="G335" s="19"/>
      <c r="H335" s="20"/>
      <c r="I335" s="20"/>
      <c r="J335" s="20"/>
      <c r="K335" s="19"/>
      <c r="L335" s="19"/>
      <c r="M335" s="19"/>
      <c r="N335" s="2"/>
      <c r="O335" s="2"/>
      <c r="P335" s="2"/>
      <c r="Q335" s="2"/>
      <c r="R335" s="2"/>
      <c r="S335" s="2"/>
      <c r="T335" s="2"/>
      <c r="U335" s="2"/>
      <c r="V335" s="2"/>
      <c r="W335" s="2"/>
      <c r="X335" s="2"/>
      <c r="Y335" s="2"/>
      <c r="Z335" s="2"/>
    </row>
    <row r="336" spans="1:26" ht="12.75" customHeight="1">
      <c r="A336" s="2"/>
      <c r="B336" s="2"/>
      <c r="C336" s="2"/>
      <c r="D336" s="2"/>
      <c r="E336" s="2"/>
      <c r="F336" s="19"/>
      <c r="G336" s="19"/>
      <c r="H336" s="20"/>
      <c r="I336" s="20"/>
      <c r="J336" s="20"/>
      <c r="K336" s="19"/>
      <c r="L336" s="19"/>
      <c r="M336" s="19"/>
      <c r="N336" s="2"/>
      <c r="O336" s="2"/>
      <c r="P336" s="2"/>
      <c r="Q336" s="2"/>
      <c r="R336" s="2"/>
      <c r="S336" s="2"/>
      <c r="T336" s="2"/>
      <c r="U336" s="2"/>
      <c r="V336" s="2"/>
      <c r="W336" s="2"/>
      <c r="X336" s="2"/>
      <c r="Y336" s="2"/>
      <c r="Z336" s="2"/>
    </row>
    <row r="337" spans="1:26" ht="12.75" customHeight="1">
      <c r="A337" s="2"/>
      <c r="B337" s="2"/>
      <c r="C337" s="2"/>
      <c r="D337" s="2"/>
      <c r="E337" s="2"/>
      <c r="F337" s="19"/>
      <c r="G337" s="19"/>
      <c r="H337" s="20"/>
      <c r="I337" s="20"/>
      <c r="J337" s="20"/>
      <c r="K337" s="19"/>
      <c r="L337" s="19"/>
      <c r="M337" s="19"/>
      <c r="N337" s="2"/>
      <c r="O337" s="2"/>
      <c r="P337" s="2"/>
      <c r="Q337" s="2"/>
      <c r="R337" s="2"/>
      <c r="S337" s="2"/>
      <c r="T337" s="2"/>
      <c r="U337" s="2"/>
      <c r="V337" s="2"/>
      <c r="W337" s="2"/>
      <c r="X337" s="2"/>
      <c r="Y337" s="2"/>
      <c r="Z337" s="2"/>
    </row>
    <row r="338" spans="1:26" ht="12.75" customHeight="1">
      <c r="A338" s="2"/>
      <c r="B338" s="2"/>
      <c r="C338" s="2"/>
      <c r="D338" s="2"/>
      <c r="E338" s="2"/>
      <c r="F338" s="19"/>
      <c r="G338" s="19"/>
      <c r="H338" s="20"/>
      <c r="I338" s="20"/>
      <c r="J338" s="20"/>
      <c r="K338" s="19"/>
      <c r="L338" s="19"/>
      <c r="M338" s="19"/>
      <c r="N338" s="2"/>
      <c r="O338" s="2"/>
      <c r="P338" s="2"/>
      <c r="Q338" s="2"/>
      <c r="R338" s="2"/>
      <c r="S338" s="2"/>
      <c r="T338" s="2"/>
      <c r="U338" s="2"/>
      <c r="V338" s="2"/>
      <c r="W338" s="2"/>
      <c r="X338" s="2"/>
      <c r="Y338" s="2"/>
      <c r="Z338" s="2"/>
    </row>
    <row r="339" spans="1:26" ht="12.75" customHeight="1">
      <c r="A339" s="2"/>
      <c r="B339" s="2"/>
      <c r="C339" s="2"/>
      <c r="D339" s="2"/>
      <c r="E339" s="2"/>
      <c r="F339" s="19"/>
      <c r="G339" s="19"/>
      <c r="H339" s="20"/>
      <c r="I339" s="20"/>
      <c r="J339" s="20"/>
      <c r="K339" s="19"/>
      <c r="L339" s="19"/>
      <c r="M339" s="19"/>
      <c r="N339" s="2"/>
      <c r="O339" s="2"/>
      <c r="P339" s="2"/>
      <c r="Q339" s="2"/>
      <c r="R339" s="2"/>
      <c r="S339" s="2"/>
      <c r="T339" s="2"/>
      <c r="U339" s="2"/>
      <c r="V339" s="2"/>
      <c r="W339" s="2"/>
      <c r="X339" s="2"/>
      <c r="Y339" s="2"/>
      <c r="Z339" s="2"/>
    </row>
    <row r="340" spans="1:26" ht="12.75" customHeight="1">
      <c r="A340" s="2"/>
      <c r="B340" s="2"/>
      <c r="C340" s="2"/>
      <c r="D340" s="2"/>
      <c r="E340" s="2"/>
      <c r="F340" s="19"/>
      <c r="G340" s="19"/>
      <c r="H340" s="20"/>
      <c r="I340" s="20"/>
      <c r="J340" s="20"/>
      <c r="K340" s="19"/>
      <c r="L340" s="19"/>
      <c r="M340" s="19"/>
      <c r="N340" s="2"/>
      <c r="O340" s="2"/>
      <c r="P340" s="2"/>
      <c r="Q340" s="2"/>
      <c r="R340" s="2"/>
      <c r="S340" s="2"/>
      <c r="T340" s="2"/>
      <c r="U340" s="2"/>
      <c r="V340" s="2"/>
      <c r="W340" s="2"/>
      <c r="X340" s="2"/>
      <c r="Y340" s="2"/>
      <c r="Z340" s="2"/>
    </row>
    <row r="341" spans="1:26" ht="12.75" customHeight="1">
      <c r="A341" s="2"/>
      <c r="B341" s="2"/>
      <c r="C341" s="2"/>
      <c r="D341" s="2"/>
      <c r="E341" s="2"/>
      <c r="F341" s="19"/>
      <c r="G341" s="19"/>
      <c r="H341" s="20"/>
      <c r="I341" s="20"/>
      <c r="J341" s="20"/>
      <c r="K341" s="19"/>
      <c r="L341" s="19"/>
      <c r="M341" s="19"/>
      <c r="N341" s="2"/>
      <c r="O341" s="2"/>
      <c r="P341" s="2"/>
      <c r="Q341" s="2"/>
      <c r="R341" s="2"/>
      <c r="S341" s="2"/>
      <c r="T341" s="2"/>
      <c r="U341" s="2"/>
      <c r="V341" s="2"/>
      <c r="W341" s="2"/>
      <c r="X341" s="2"/>
      <c r="Y341" s="2"/>
      <c r="Z341" s="2"/>
    </row>
    <row r="342" spans="1:26" ht="12.75" customHeight="1">
      <c r="A342" s="2"/>
      <c r="B342" s="2"/>
      <c r="C342" s="2"/>
      <c r="D342" s="2"/>
      <c r="E342" s="2"/>
      <c r="F342" s="19"/>
      <c r="G342" s="19"/>
      <c r="H342" s="20"/>
      <c r="I342" s="20"/>
      <c r="J342" s="20"/>
      <c r="K342" s="19"/>
      <c r="L342" s="19"/>
      <c r="M342" s="19"/>
      <c r="N342" s="2"/>
      <c r="O342" s="2"/>
      <c r="P342" s="2"/>
      <c r="Q342" s="2"/>
      <c r="R342" s="2"/>
      <c r="S342" s="2"/>
      <c r="T342" s="2"/>
      <c r="U342" s="2"/>
      <c r="V342" s="2"/>
      <c r="W342" s="2"/>
      <c r="X342" s="2"/>
      <c r="Y342" s="2"/>
      <c r="Z342" s="2"/>
    </row>
    <row r="343" spans="1:26" ht="12.75" customHeight="1">
      <c r="A343" s="2"/>
      <c r="B343" s="2"/>
      <c r="C343" s="2"/>
      <c r="D343" s="2"/>
      <c r="E343" s="2"/>
      <c r="F343" s="19"/>
      <c r="G343" s="19"/>
      <c r="H343" s="20"/>
      <c r="I343" s="20"/>
      <c r="J343" s="20"/>
      <c r="K343" s="19"/>
      <c r="L343" s="19"/>
      <c r="M343" s="19"/>
      <c r="N343" s="2"/>
      <c r="O343" s="2"/>
      <c r="P343" s="2"/>
      <c r="Q343" s="2"/>
      <c r="R343" s="2"/>
      <c r="S343" s="2"/>
      <c r="T343" s="2"/>
      <c r="U343" s="2"/>
      <c r="V343" s="2"/>
      <c r="W343" s="2"/>
      <c r="X343" s="2"/>
      <c r="Y343" s="2"/>
      <c r="Z343" s="2"/>
    </row>
    <row r="344" spans="1:26" ht="12.75" customHeight="1">
      <c r="A344" s="2"/>
      <c r="B344" s="2"/>
      <c r="C344" s="2"/>
      <c r="D344" s="2"/>
      <c r="E344" s="2"/>
      <c r="F344" s="19"/>
      <c r="G344" s="19"/>
      <c r="H344" s="20"/>
      <c r="I344" s="20"/>
      <c r="J344" s="20"/>
      <c r="K344" s="19"/>
      <c r="L344" s="19"/>
      <c r="M344" s="19"/>
      <c r="N344" s="2"/>
      <c r="O344" s="2"/>
      <c r="P344" s="2"/>
      <c r="Q344" s="2"/>
      <c r="R344" s="2"/>
      <c r="S344" s="2"/>
      <c r="T344" s="2"/>
      <c r="U344" s="2"/>
      <c r="V344" s="2"/>
      <c r="W344" s="2"/>
      <c r="X344" s="2"/>
      <c r="Y344" s="2"/>
      <c r="Z344" s="2"/>
    </row>
    <row r="345" spans="1:26" ht="12.75" customHeight="1">
      <c r="A345" s="2"/>
      <c r="B345" s="2"/>
      <c r="C345" s="2"/>
      <c r="D345" s="2"/>
      <c r="E345" s="2"/>
      <c r="F345" s="19"/>
      <c r="G345" s="19"/>
      <c r="H345" s="20"/>
      <c r="I345" s="20"/>
      <c r="J345" s="20"/>
      <c r="K345" s="19"/>
      <c r="L345" s="19"/>
      <c r="M345" s="19"/>
      <c r="N345" s="2"/>
      <c r="O345" s="2"/>
      <c r="P345" s="2"/>
      <c r="Q345" s="2"/>
      <c r="R345" s="2"/>
      <c r="S345" s="2"/>
      <c r="T345" s="2"/>
      <c r="U345" s="2"/>
      <c r="V345" s="2"/>
      <c r="W345" s="2"/>
      <c r="X345" s="2"/>
      <c r="Y345" s="2"/>
      <c r="Z345" s="2"/>
    </row>
    <row r="346" spans="1:26" ht="12.75" customHeight="1">
      <c r="A346" s="2"/>
      <c r="B346" s="2"/>
      <c r="C346" s="2"/>
      <c r="D346" s="2"/>
      <c r="E346" s="2"/>
      <c r="F346" s="19"/>
      <c r="G346" s="19"/>
      <c r="H346" s="20"/>
      <c r="I346" s="20"/>
      <c r="J346" s="20"/>
      <c r="K346" s="19"/>
      <c r="L346" s="19"/>
      <c r="M346" s="19"/>
      <c r="N346" s="2"/>
      <c r="O346" s="2"/>
      <c r="P346" s="2"/>
      <c r="Q346" s="2"/>
      <c r="R346" s="2"/>
      <c r="S346" s="2"/>
      <c r="T346" s="2"/>
      <c r="U346" s="2"/>
      <c r="V346" s="2"/>
      <c r="W346" s="2"/>
      <c r="X346" s="2"/>
      <c r="Y346" s="2"/>
      <c r="Z346" s="2"/>
    </row>
    <row r="347" spans="1:26" ht="12.75" customHeight="1">
      <c r="A347" s="2"/>
      <c r="B347" s="2"/>
      <c r="C347" s="2"/>
      <c r="D347" s="2"/>
      <c r="E347" s="2"/>
      <c r="F347" s="19"/>
      <c r="G347" s="19"/>
      <c r="H347" s="20"/>
      <c r="I347" s="20"/>
      <c r="J347" s="20"/>
      <c r="K347" s="19"/>
      <c r="L347" s="19"/>
      <c r="M347" s="19"/>
      <c r="N347" s="2"/>
      <c r="O347" s="2"/>
      <c r="P347" s="2"/>
      <c r="Q347" s="2"/>
      <c r="R347" s="2"/>
      <c r="S347" s="2"/>
      <c r="T347" s="2"/>
      <c r="U347" s="2"/>
      <c r="V347" s="2"/>
      <c r="W347" s="2"/>
      <c r="X347" s="2"/>
      <c r="Y347" s="2"/>
      <c r="Z347" s="2"/>
    </row>
    <row r="348" spans="1:26" ht="12.75" customHeight="1">
      <c r="A348" s="2"/>
      <c r="B348" s="2"/>
      <c r="C348" s="2"/>
      <c r="D348" s="2"/>
      <c r="E348" s="2"/>
      <c r="F348" s="19"/>
      <c r="G348" s="19"/>
      <c r="H348" s="20"/>
      <c r="I348" s="20"/>
      <c r="J348" s="20"/>
      <c r="K348" s="19"/>
      <c r="L348" s="19"/>
      <c r="M348" s="19"/>
      <c r="N348" s="2"/>
      <c r="O348" s="2"/>
      <c r="P348" s="2"/>
      <c r="Q348" s="2"/>
      <c r="R348" s="2"/>
      <c r="S348" s="2"/>
      <c r="T348" s="2"/>
      <c r="U348" s="2"/>
      <c r="V348" s="2"/>
      <c r="W348" s="2"/>
      <c r="X348" s="2"/>
      <c r="Y348" s="2"/>
      <c r="Z348" s="2"/>
    </row>
    <row r="349" spans="1:26" ht="12.75" customHeight="1">
      <c r="A349" s="2"/>
      <c r="B349" s="2"/>
      <c r="C349" s="2"/>
      <c r="D349" s="2"/>
      <c r="E349" s="2"/>
      <c r="F349" s="19"/>
      <c r="G349" s="19"/>
      <c r="H349" s="20"/>
      <c r="I349" s="20"/>
      <c r="J349" s="20"/>
      <c r="K349" s="19"/>
      <c r="L349" s="19"/>
      <c r="M349" s="19"/>
      <c r="N349" s="2"/>
      <c r="O349" s="2"/>
      <c r="P349" s="2"/>
      <c r="Q349" s="2"/>
      <c r="R349" s="2"/>
      <c r="S349" s="2"/>
      <c r="T349" s="2"/>
      <c r="U349" s="2"/>
      <c r="V349" s="2"/>
      <c r="W349" s="2"/>
      <c r="X349" s="2"/>
      <c r="Y349" s="2"/>
      <c r="Z349" s="2"/>
    </row>
    <row r="350" spans="1:26" ht="12.75" customHeight="1">
      <c r="A350" s="2"/>
      <c r="B350" s="2"/>
      <c r="C350" s="2"/>
      <c r="D350" s="2"/>
      <c r="E350" s="2"/>
      <c r="F350" s="19"/>
      <c r="G350" s="19"/>
      <c r="H350" s="20"/>
      <c r="I350" s="20"/>
      <c r="J350" s="20"/>
      <c r="K350" s="19"/>
      <c r="L350" s="19"/>
      <c r="M350" s="19"/>
      <c r="N350" s="2"/>
      <c r="O350" s="2"/>
      <c r="P350" s="2"/>
      <c r="Q350" s="2"/>
      <c r="R350" s="2"/>
      <c r="S350" s="2"/>
      <c r="T350" s="2"/>
      <c r="U350" s="2"/>
      <c r="V350" s="2"/>
      <c r="W350" s="2"/>
      <c r="X350" s="2"/>
      <c r="Y350" s="2"/>
      <c r="Z350" s="2"/>
    </row>
    <row r="351" spans="1:26" ht="12.75" customHeight="1">
      <c r="A351" s="2"/>
      <c r="B351" s="2"/>
      <c r="C351" s="2"/>
      <c r="D351" s="2"/>
      <c r="E351" s="2"/>
      <c r="F351" s="19"/>
      <c r="G351" s="19"/>
      <c r="H351" s="20"/>
      <c r="I351" s="20"/>
      <c r="J351" s="20"/>
      <c r="K351" s="19"/>
      <c r="L351" s="19"/>
      <c r="M351" s="19"/>
      <c r="N351" s="2"/>
      <c r="O351" s="2"/>
      <c r="P351" s="2"/>
      <c r="Q351" s="2"/>
      <c r="R351" s="2"/>
      <c r="S351" s="2"/>
      <c r="T351" s="2"/>
      <c r="U351" s="2"/>
      <c r="V351" s="2"/>
      <c r="W351" s="2"/>
      <c r="X351" s="2"/>
      <c r="Y351" s="2"/>
      <c r="Z351" s="2"/>
    </row>
    <row r="352" spans="1:26" ht="12.75" customHeight="1">
      <c r="A352" s="2"/>
      <c r="B352" s="2"/>
      <c r="C352" s="2"/>
      <c r="D352" s="2"/>
      <c r="E352" s="2"/>
      <c r="F352" s="19"/>
      <c r="G352" s="19"/>
      <c r="H352" s="20"/>
      <c r="I352" s="20"/>
      <c r="J352" s="20"/>
      <c r="K352" s="19"/>
      <c r="L352" s="19"/>
      <c r="M352" s="19"/>
      <c r="N352" s="2"/>
      <c r="O352" s="2"/>
      <c r="P352" s="2"/>
      <c r="Q352" s="2"/>
      <c r="R352" s="2"/>
      <c r="S352" s="2"/>
      <c r="T352" s="2"/>
      <c r="U352" s="2"/>
      <c r="V352" s="2"/>
      <c r="W352" s="2"/>
      <c r="X352" s="2"/>
      <c r="Y352" s="2"/>
      <c r="Z352" s="2"/>
    </row>
    <row r="353" spans="1:26" ht="12.75" customHeight="1">
      <c r="A353" s="2"/>
      <c r="B353" s="2"/>
      <c r="C353" s="2"/>
      <c r="D353" s="2"/>
      <c r="E353" s="2"/>
      <c r="F353" s="19"/>
      <c r="G353" s="19"/>
      <c r="H353" s="20"/>
      <c r="I353" s="20"/>
      <c r="J353" s="20"/>
      <c r="K353" s="19"/>
      <c r="L353" s="19"/>
      <c r="M353" s="19"/>
      <c r="N353" s="2"/>
      <c r="O353" s="2"/>
      <c r="P353" s="2"/>
      <c r="Q353" s="2"/>
      <c r="R353" s="2"/>
      <c r="S353" s="2"/>
      <c r="T353" s="2"/>
      <c r="U353" s="2"/>
      <c r="V353" s="2"/>
      <c r="W353" s="2"/>
      <c r="X353" s="2"/>
      <c r="Y353" s="2"/>
      <c r="Z353" s="2"/>
    </row>
    <row r="354" spans="1:26" ht="12.75" customHeight="1">
      <c r="A354" s="2"/>
      <c r="B354" s="2"/>
      <c r="C354" s="2"/>
      <c r="D354" s="2"/>
      <c r="E354" s="2"/>
      <c r="F354" s="19"/>
      <c r="G354" s="19"/>
      <c r="H354" s="20"/>
      <c r="I354" s="20"/>
      <c r="J354" s="20"/>
      <c r="K354" s="19"/>
      <c r="L354" s="19"/>
      <c r="M354" s="19"/>
      <c r="N354" s="2"/>
      <c r="O354" s="2"/>
      <c r="P354" s="2"/>
      <c r="Q354" s="2"/>
      <c r="R354" s="2"/>
      <c r="S354" s="2"/>
      <c r="T354" s="2"/>
      <c r="U354" s="2"/>
      <c r="V354" s="2"/>
      <c r="W354" s="2"/>
      <c r="X354" s="2"/>
      <c r="Y354" s="2"/>
      <c r="Z354" s="2"/>
    </row>
    <row r="355" spans="1:26" ht="12.75" customHeight="1">
      <c r="A355" s="2"/>
      <c r="B355" s="2"/>
      <c r="C355" s="2"/>
      <c r="D355" s="2"/>
      <c r="E355" s="2"/>
      <c r="F355" s="19"/>
      <c r="G355" s="19"/>
      <c r="H355" s="20"/>
      <c r="I355" s="20"/>
      <c r="J355" s="20"/>
      <c r="K355" s="19"/>
      <c r="L355" s="19"/>
      <c r="M355" s="19"/>
      <c r="N355" s="2"/>
      <c r="O355" s="2"/>
      <c r="P355" s="2"/>
      <c r="Q355" s="2"/>
      <c r="R355" s="2"/>
      <c r="S355" s="2"/>
      <c r="T355" s="2"/>
      <c r="U355" s="2"/>
      <c r="V355" s="2"/>
      <c r="W355" s="2"/>
      <c r="X355" s="2"/>
      <c r="Y355" s="2"/>
      <c r="Z355" s="2"/>
    </row>
    <row r="356" spans="1:26" ht="12.75" customHeight="1">
      <c r="A356" s="2"/>
      <c r="B356" s="2"/>
      <c r="C356" s="2"/>
      <c r="D356" s="2"/>
      <c r="E356" s="2"/>
      <c r="F356" s="19"/>
      <c r="G356" s="19"/>
      <c r="H356" s="20"/>
      <c r="I356" s="20"/>
      <c r="J356" s="20"/>
      <c r="K356" s="19"/>
      <c r="L356" s="19"/>
      <c r="M356" s="19"/>
      <c r="N356" s="2"/>
      <c r="O356" s="2"/>
      <c r="P356" s="2"/>
      <c r="Q356" s="2"/>
      <c r="R356" s="2"/>
      <c r="S356" s="2"/>
      <c r="T356" s="2"/>
      <c r="U356" s="2"/>
      <c r="V356" s="2"/>
      <c r="W356" s="2"/>
      <c r="X356" s="2"/>
      <c r="Y356" s="2"/>
      <c r="Z356" s="2"/>
    </row>
    <row r="357" spans="1:26" ht="12.75" customHeight="1">
      <c r="A357" s="2"/>
      <c r="B357" s="2"/>
      <c r="C357" s="2"/>
      <c r="D357" s="2"/>
      <c r="E357" s="2"/>
      <c r="F357" s="19"/>
      <c r="G357" s="19"/>
      <c r="H357" s="20"/>
      <c r="I357" s="20"/>
      <c r="J357" s="20"/>
      <c r="K357" s="19"/>
      <c r="L357" s="19"/>
      <c r="M357" s="19"/>
      <c r="N357" s="2"/>
      <c r="O357" s="2"/>
      <c r="P357" s="2"/>
      <c r="Q357" s="2"/>
      <c r="R357" s="2"/>
      <c r="S357" s="2"/>
      <c r="T357" s="2"/>
      <c r="U357" s="2"/>
      <c r="V357" s="2"/>
      <c r="W357" s="2"/>
      <c r="X357" s="2"/>
      <c r="Y357" s="2"/>
      <c r="Z357" s="2"/>
    </row>
    <row r="358" spans="1:26" ht="12.75" customHeight="1">
      <c r="A358" s="2"/>
      <c r="B358" s="2"/>
      <c r="C358" s="2"/>
      <c r="D358" s="2"/>
      <c r="E358" s="2"/>
      <c r="F358" s="19"/>
      <c r="G358" s="19"/>
      <c r="H358" s="20"/>
      <c r="I358" s="20"/>
      <c r="J358" s="20"/>
      <c r="K358" s="19"/>
      <c r="L358" s="19"/>
      <c r="M358" s="19"/>
      <c r="N358" s="2"/>
      <c r="O358" s="2"/>
      <c r="P358" s="2"/>
      <c r="Q358" s="2"/>
      <c r="R358" s="2"/>
      <c r="S358" s="2"/>
      <c r="T358" s="2"/>
      <c r="U358" s="2"/>
      <c r="V358" s="2"/>
      <c r="W358" s="2"/>
      <c r="X358" s="2"/>
      <c r="Y358" s="2"/>
      <c r="Z358" s="2"/>
    </row>
    <row r="359" spans="1:26" ht="12.75" customHeight="1">
      <c r="A359" s="2"/>
      <c r="B359" s="2"/>
      <c r="C359" s="2"/>
      <c r="D359" s="2"/>
      <c r="E359" s="2"/>
      <c r="F359" s="19"/>
      <c r="G359" s="19"/>
      <c r="H359" s="20"/>
      <c r="I359" s="20"/>
      <c r="J359" s="20"/>
      <c r="K359" s="19"/>
      <c r="L359" s="19"/>
      <c r="M359" s="19"/>
      <c r="N359" s="2"/>
      <c r="O359" s="2"/>
      <c r="P359" s="2"/>
      <c r="Q359" s="2"/>
      <c r="R359" s="2"/>
      <c r="S359" s="2"/>
      <c r="T359" s="2"/>
      <c r="U359" s="2"/>
      <c r="V359" s="2"/>
      <c r="W359" s="2"/>
      <c r="X359" s="2"/>
      <c r="Y359" s="2"/>
      <c r="Z359" s="2"/>
    </row>
    <row r="360" spans="1:26" ht="12.75" customHeight="1">
      <c r="A360" s="2"/>
      <c r="B360" s="2"/>
      <c r="C360" s="2"/>
      <c r="D360" s="2"/>
      <c r="E360" s="2"/>
      <c r="F360" s="19"/>
      <c r="G360" s="19"/>
      <c r="H360" s="20"/>
      <c r="I360" s="20"/>
      <c r="J360" s="20"/>
      <c r="K360" s="19"/>
      <c r="L360" s="19"/>
      <c r="M360" s="19"/>
      <c r="N360" s="2"/>
      <c r="O360" s="2"/>
      <c r="P360" s="2"/>
      <c r="Q360" s="2"/>
      <c r="R360" s="2"/>
      <c r="S360" s="2"/>
      <c r="T360" s="2"/>
      <c r="U360" s="2"/>
      <c r="V360" s="2"/>
      <c r="W360" s="2"/>
      <c r="X360" s="2"/>
      <c r="Y360" s="2"/>
      <c r="Z360" s="2"/>
    </row>
    <row r="361" spans="1:26" ht="12.75" customHeight="1">
      <c r="A361" s="2"/>
      <c r="B361" s="2"/>
      <c r="C361" s="2"/>
      <c r="D361" s="2"/>
      <c r="E361" s="2"/>
      <c r="F361" s="19"/>
      <c r="G361" s="19"/>
      <c r="H361" s="20"/>
      <c r="I361" s="20"/>
      <c r="J361" s="20"/>
      <c r="K361" s="19"/>
      <c r="L361" s="19"/>
      <c r="M361" s="19"/>
      <c r="N361" s="2"/>
      <c r="O361" s="2"/>
      <c r="P361" s="2"/>
      <c r="Q361" s="2"/>
      <c r="R361" s="2"/>
      <c r="S361" s="2"/>
      <c r="T361" s="2"/>
      <c r="U361" s="2"/>
      <c r="V361" s="2"/>
      <c r="W361" s="2"/>
      <c r="X361" s="2"/>
      <c r="Y361" s="2"/>
      <c r="Z361" s="2"/>
    </row>
    <row r="362" spans="1:26" ht="12.75" customHeight="1">
      <c r="A362" s="2"/>
      <c r="B362" s="2"/>
      <c r="C362" s="2"/>
      <c r="D362" s="2"/>
      <c r="E362" s="2"/>
      <c r="F362" s="19"/>
      <c r="G362" s="19"/>
      <c r="H362" s="20"/>
      <c r="I362" s="20"/>
      <c r="J362" s="20"/>
      <c r="K362" s="19"/>
      <c r="L362" s="19"/>
      <c r="M362" s="19"/>
      <c r="N362" s="2"/>
      <c r="O362" s="2"/>
      <c r="P362" s="2"/>
      <c r="Q362" s="2"/>
      <c r="R362" s="2"/>
      <c r="S362" s="2"/>
      <c r="T362" s="2"/>
      <c r="U362" s="2"/>
      <c r="V362" s="2"/>
      <c r="W362" s="2"/>
      <c r="X362" s="2"/>
      <c r="Y362" s="2"/>
      <c r="Z362" s="2"/>
    </row>
    <row r="363" spans="1:26" ht="12.75" customHeight="1">
      <c r="A363" s="2"/>
      <c r="B363" s="2"/>
      <c r="C363" s="2"/>
      <c r="D363" s="2"/>
      <c r="E363" s="2"/>
      <c r="F363" s="19"/>
      <c r="G363" s="19"/>
      <c r="H363" s="20"/>
      <c r="I363" s="20"/>
      <c r="J363" s="20"/>
      <c r="K363" s="19"/>
      <c r="L363" s="19"/>
      <c r="M363" s="19"/>
      <c r="N363" s="2"/>
      <c r="O363" s="2"/>
      <c r="P363" s="2"/>
      <c r="Q363" s="2"/>
      <c r="R363" s="2"/>
      <c r="S363" s="2"/>
      <c r="T363" s="2"/>
      <c r="U363" s="2"/>
      <c r="V363" s="2"/>
      <c r="W363" s="2"/>
      <c r="X363" s="2"/>
      <c r="Y363" s="2"/>
      <c r="Z363" s="2"/>
    </row>
    <row r="364" spans="1:26" ht="12.75" customHeight="1">
      <c r="A364" s="2"/>
      <c r="B364" s="2"/>
      <c r="C364" s="2"/>
      <c r="D364" s="2"/>
      <c r="E364" s="2"/>
      <c r="F364" s="19"/>
      <c r="G364" s="19"/>
      <c r="H364" s="20"/>
      <c r="I364" s="20"/>
      <c r="J364" s="20"/>
      <c r="K364" s="19"/>
      <c r="L364" s="19"/>
      <c r="M364" s="19"/>
      <c r="N364" s="2"/>
      <c r="O364" s="2"/>
      <c r="P364" s="2"/>
      <c r="Q364" s="2"/>
      <c r="R364" s="2"/>
      <c r="S364" s="2"/>
      <c r="T364" s="2"/>
      <c r="U364" s="2"/>
      <c r="V364" s="2"/>
      <c r="W364" s="2"/>
      <c r="X364" s="2"/>
      <c r="Y364" s="2"/>
      <c r="Z364" s="2"/>
    </row>
    <row r="365" spans="1:26" ht="12.75" customHeight="1">
      <c r="A365" s="2"/>
      <c r="B365" s="2"/>
      <c r="C365" s="2"/>
      <c r="D365" s="2"/>
      <c r="E365" s="2"/>
      <c r="F365" s="19"/>
      <c r="G365" s="19"/>
      <c r="H365" s="20"/>
      <c r="I365" s="20"/>
      <c r="J365" s="20"/>
      <c r="K365" s="19"/>
      <c r="L365" s="19"/>
      <c r="M365" s="19"/>
      <c r="N365" s="2"/>
      <c r="O365" s="2"/>
      <c r="P365" s="2"/>
      <c r="Q365" s="2"/>
      <c r="R365" s="2"/>
      <c r="S365" s="2"/>
      <c r="T365" s="2"/>
      <c r="U365" s="2"/>
      <c r="V365" s="2"/>
      <c r="W365" s="2"/>
      <c r="X365" s="2"/>
      <c r="Y365" s="2"/>
      <c r="Z365" s="2"/>
    </row>
    <row r="366" spans="1:26" ht="12.75" customHeight="1">
      <c r="A366" s="2"/>
      <c r="B366" s="2"/>
      <c r="C366" s="2"/>
      <c r="D366" s="2"/>
      <c r="E366" s="2"/>
      <c r="F366" s="19"/>
      <c r="G366" s="19"/>
      <c r="H366" s="20"/>
      <c r="I366" s="20"/>
      <c r="J366" s="20"/>
      <c r="K366" s="19"/>
      <c r="L366" s="19"/>
      <c r="M366" s="19"/>
      <c r="N366" s="2"/>
      <c r="O366" s="2"/>
      <c r="P366" s="2"/>
      <c r="Q366" s="2"/>
      <c r="R366" s="2"/>
      <c r="S366" s="2"/>
      <c r="T366" s="2"/>
      <c r="U366" s="2"/>
      <c r="V366" s="2"/>
      <c r="W366" s="2"/>
      <c r="X366" s="2"/>
      <c r="Y366" s="2"/>
      <c r="Z366" s="2"/>
    </row>
    <row r="367" spans="1:26" ht="12.75" customHeight="1">
      <c r="A367" s="2"/>
      <c r="B367" s="2"/>
      <c r="C367" s="2"/>
      <c r="D367" s="2"/>
      <c r="E367" s="2"/>
      <c r="F367" s="19"/>
      <c r="G367" s="19"/>
      <c r="H367" s="20"/>
      <c r="I367" s="20"/>
      <c r="J367" s="20"/>
      <c r="K367" s="19"/>
      <c r="L367" s="19"/>
      <c r="M367" s="19"/>
      <c r="N367" s="2"/>
      <c r="O367" s="2"/>
      <c r="P367" s="2"/>
      <c r="Q367" s="2"/>
      <c r="R367" s="2"/>
      <c r="S367" s="2"/>
      <c r="T367" s="2"/>
      <c r="U367" s="2"/>
      <c r="V367" s="2"/>
      <c r="W367" s="2"/>
      <c r="X367" s="2"/>
      <c r="Y367" s="2"/>
      <c r="Z367" s="2"/>
    </row>
    <row r="368" spans="1:26" ht="12.75" customHeight="1">
      <c r="A368" s="2"/>
      <c r="B368" s="2"/>
      <c r="C368" s="2"/>
      <c r="D368" s="2"/>
      <c r="E368" s="2"/>
      <c r="F368" s="19"/>
      <c r="G368" s="19"/>
      <c r="H368" s="20"/>
      <c r="I368" s="20"/>
      <c r="J368" s="20"/>
      <c r="K368" s="19"/>
      <c r="L368" s="19"/>
      <c r="M368" s="19"/>
      <c r="N368" s="2"/>
      <c r="O368" s="2"/>
      <c r="P368" s="2"/>
      <c r="Q368" s="2"/>
      <c r="R368" s="2"/>
      <c r="S368" s="2"/>
      <c r="T368" s="2"/>
      <c r="U368" s="2"/>
      <c r="V368" s="2"/>
      <c r="W368" s="2"/>
      <c r="X368" s="2"/>
      <c r="Y368" s="2"/>
      <c r="Z368" s="2"/>
    </row>
    <row r="369" spans="1:26" ht="12.75" customHeight="1">
      <c r="A369" s="2"/>
      <c r="B369" s="2"/>
      <c r="C369" s="2"/>
      <c r="D369" s="2"/>
      <c r="E369" s="2"/>
      <c r="F369" s="19"/>
      <c r="G369" s="19"/>
      <c r="H369" s="20"/>
      <c r="I369" s="20"/>
      <c r="J369" s="20"/>
      <c r="K369" s="19"/>
      <c r="L369" s="19"/>
      <c r="M369" s="19"/>
      <c r="N369" s="2"/>
      <c r="O369" s="2"/>
      <c r="P369" s="2"/>
      <c r="Q369" s="2"/>
      <c r="R369" s="2"/>
      <c r="S369" s="2"/>
      <c r="T369" s="2"/>
      <c r="U369" s="2"/>
      <c r="V369" s="2"/>
      <c r="W369" s="2"/>
      <c r="X369" s="2"/>
      <c r="Y369" s="2"/>
      <c r="Z369" s="2"/>
    </row>
    <row r="370" spans="1:26" ht="12.75" customHeight="1">
      <c r="A370" s="2"/>
      <c r="B370" s="2"/>
      <c r="C370" s="2"/>
      <c r="D370" s="2"/>
      <c r="E370" s="2"/>
      <c r="F370" s="19"/>
      <c r="G370" s="19"/>
      <c r="H370" s="20"/>
      <c r="I370" s="20"/>
      <c r="J370" s="20"/>
      <c r="K370" s="19"/>
      <c r="L370" s="19"/>
      <c r="M370" s="19"/>
      <c r="N370" s="2"/>
      <c r="O370" s="2"/>
      <c r="P370" s="2"/>
      <c r="Q370" s="2"/>
      <c r="R370" s="2"/>
      <c r="S370" s="2"/>
      <c r="T370" s="2"/>
      <c r="U370" s="2"/>
      <c r="V370" s="2"/>
      <c r="W370" s="2"/>
      <c r="X370" s="2"/>
      <c r="Y370" s="2"/>
      <c r="Z370" s="2"/>
    </row>
    <row r="371" spans="1:26" ht="12.75" customHeight="1">
      <c r="A371" s="2"/>
      <c r="B371" s="2"/>
      <c r="C371" s="2"/>
      <c r="D371" s="2"/>
      <c r="E371" s="2"/>
      <c r="F371" s="19"/>
      <c r="G371" s="19"/>
      <c r="H371" s="20"/>
      <c r="I371" s="20"/>
      <c r="J371" s="20"/>
      <c r="K371" s="19"/>
      <c r="L371" s="19"/>
      <c r="M371" s="19"/>
      <c r="N371" s="2"/>
      <c r="O371" s="2"/>
      <c r="P371" s="2"/>
      <c r="Q371" s="2"/>
      <c r="R371" s="2"/>
      <c r="S371" s="2"/>
      <c r="T371" s="2"/>
      <c r="U371" s="2"/>
      <c r="V371" s="2"/>
      <c r="W371" s="2"/>
      <c r="X371" s="2"/>
      <c r="Y371" s="2"/>
      <c r="Z371" s="2"/>
    </row>
    <row r="372" spans="1:26" ht="12.75" customHeight="1">
      <c r="A372" s="2"/>
      <c r="B372" s="2"/>
      <c r="C372" s="2"/>
      <c r="D372" s="2"/>
      <c r="E372" s="2"/>
      <c r="F372" s="19"/>
      <c r="G372" s="19"/>
      <c r="H372" s="20"/>
      <c r="I372" s="20"/>
      <c r="J372" s="20"/>
      <c r="K372" s="19"/>
      <c r="L372" s="19"/>
      <c r="M372" s="19"/>
      <c r="N372" s="2"/>
      <c r="O372" s="2"/>
      <c r="P372" s="2"/>
      <c r="Q372" s="2"/>
      <c r="R372" s="2"/>
      <c r="S372" s="2"/>
      <c r="T372" s="2"/>
      <c r="U372" s="2"/>
      <c r="V372" s="2"/>
      <c r="W372" s="2"/>
      <c r="X372" s="2"/>
      <c r="Y372" s="2"/>
      <c r="Z372" s="2"/>
    </row>
    <row r="373" spans="1:26" ht="12.75" customHeight="1">
      <c r="A373" s="2"/>
      <c r="B373" s="2"/>
      <c r="C373" s="2"/>
      <c r="D373" s="2"/>
      <c r="E373" s="2"/>
      <c r="F373" s="19"/>
      <c r="G373" s="19"/>
      <c r="H373" s="20"/>
      <c r="I373" s="20"/>
      <c r="J373" s="20"/>
      <c r="K373" s="19"/>
      <c r="L373" s="19"/>
      <c r="M373" s="19"/>
      <c r="N373" s="2"/>
      <c r="O373" s="2"/>
      <c r="P373" s="2"/>
      <c r="Q373" s="2"/>
      <c r="R373" s="2"/>
      <c r="S373" s="2"/>
      <c r="T373" s="2"/>
      <c r="U373" s="2"/>
      <c r="V373" s="2"/>
      <c r="W373" s="2"/>
      <c r="X373" s="2"/>
      <c r="Y373" s="2"/>
      <c r="Z373" s="2"/>
    </row>
    <row r="374" spans="1:26" ht="12.75" customHeight="1">
      <c r="A374" s="2"/>
      <c r="B374" s="2"/>
      <c r="C374" s="2"/>
      <c r="D374" s="2"/>
      <c r="E374" s="2"/>
      <c r="F374" s="19"/>
      <c r="G374" s="19"/>
      <c r="H374" s="20"/>
      <c r="I374" s="20"/>
      <c r="J374" s="20"/>
      <c r="K374" s="19"/>
      <c r="L374" s="19"/>
      <c r="M374" s="19"/>
      <c r="N374" s="2"/>
      <c r="O374" s="2"/>
      <c r="P374" s="2"/>
      <c r="Q374" s="2"/>
      <c r="R374" s="2"/>
      <c r="S374" s="2"/>
      <c r="T374" s="2"/>
      <c r="U374" s="2"/>
      <c r="V374" s="2"/>
      <c r="W374" s="2"/>
      <c r="X374" s="2"/>
      <c r="Y374" s="2"/>
      <c r="Z374" s="2"/>
    </row>
    <row r="375" spans="1:26" ht="12.75" customHeight="1">
      <c r="A375" s="2"/>
      <c r="B375" s="2"/>
      <c r="C375" s="2"/>
      <c r="D375" s="2"/>
      <c r="E375" s="2"/>
      <c r="F375" s="19"/>
      <c r="G375" s="19"/>
      <c r="H375" s="20"/>
      <c r="I375" s="20"/>
      <c r="J375" s="20"/>
      <c r="K375" s="19"/>
      <c r="L375" s="19"/>
      <c r="M375" s="19"/>
      <c r="N375" s="2"/>
      <c r="O375" s="2"/>
      <c r="P375" s="2"/>
      <c r="Q375" s="2"/>
      <c r="R375" s="2"/>
      <c r="S375" s="2"/>
      <c r="T375" s="2"/>
      <c r="U375" s="2"/>
      <c r="V375" s="2"/>
      <c r="W375" s="2"/>
      <c r="X375" s="2"/>
      <c r="Y375" s="2"/>
      <c r="Z375" s="2"/>
    </row>
    <row r="376" spans="1:26" ht="12.75" customHeight="1">
      <c r="A376" s="2"/>
      <c r="B376" s="2"/>
      <c r="C376" s="2"/>
      <c r="D376" s="2"/>
      <c r="E376" s="2"/>
      <c r="F376" s="19"/>
      <c r="G376" s="19"/>
      <c r="H376" s="20"/>
      <c r="I376" s="20"/>
      <c r="J376" s="20"/>
      <c r="K376" s="19"/>
      <c r="L376" s="19"/>
      <c r="M376" s="19"/>
      <c r="N376" s="2"/>
      <c r="O376" s="2"/>
      <c r="P376" s="2"/>
      <c r="Q376" s="2"/>
      <c r="R376" s="2"/>
      <c r="S376" s="2"/>
      <c r="T376" s="2"/>
      <c r="U376" s="2"/>
      <c r="V376" s="2"/>
      <c r="W376" s="2"/>
      <c r="X376" s="2"/>
      <c r="Y376" s="2"/>
      <c r="Z376" s="2"/>
    </row>
    <row r="377" spans="1:26" ht="12.75" customHeight="1">
      <c r="A377" s="2"/>
      <c r="B377" s="2"/>
      <c r="C377" s="2"/>
      <c r="D377" s="2"/>
      <c r="E377" s="2"/>
      <c r="F377" s="19"/>
      <c r="G377" s="19"/>
      <c r="H377" s="20"/>
      <c r="I377" s="20"/>
      <c r="J377" s="20"/>
      <c r="K377" s="19"/>
      <c r="L377" s="19"/>
      <c r="M377" s="19"/>
      <c r="N377" s="2"/>
      <c r="O377" s="2"/>
      <c r="P377" s="2"/>
      <c r="Q377" s="2"/>
      <c r="R377" s="2"/>
      <c r="S377" s="2"/>
      <c r="T377" s="2"/>
      <c r="U377" s="2"/>
      <c r="V377" s="2"/>
      <c r="W377" s="2"/>
      <c r="X377" s="2"/>
      <c r="Y377" s="2"/>
      <c r="Z377" s="2"/>
    </row>
    <row r="378" spans="1:26" ht="12.75" customHeight="1">
      <c r="A378" s="2"/>
      <c r="B378" s="2"/>
      <c r="C378" s="2"/>
      <c r="D378" s="2"/>
      <c r="E378" s="2"/>
      <c r="F378" s="19"/>
      <c r="G378" s="19"/>
      <c r="H378" s="20"/>
      <c r="I378" s="20"/>
      <c r="J378" s="20"/>
      <c r="K378" s="19"/>
      <c r="L378" s="19"/>
      <c r="M378" s="19"/>
      <c r="N378" s="2"/>
      <c r="O378" s="2"/>
      <c r="P378" s="2"/>
      <c r="Q378" s="2"/>
      <c r="R378" s="2"/>
      <c r="S378" s="2"/>
      <c r="T378" s="2"/>
      <c r="U378" s="2"/>
      <c r="V378" s="2"/>
      <c r="W378" s="2"/>
      <c r="X378" s="2"/>
      <c r="Y378" s="2"/>
      <c r="Z378" s="2"/>
    </row>
    <row r="379" spans="1:26" ht="12.75" customHeight="1">
      <c r="A379" s="2"/>
      <c r="B379" s="2"/>
      <c r="C379" s="2"/>
      <c r="D379" s="2"/>
      <c r="E379" s="2"/>
      <c r="F379" s="19"/>
      <c r="G379" s="19"/>
      <c r="H379" s="20"/>
      <c r="I379" s="20"/>
      <c r="J379" s="20"/>
      <c r="K379" s="19"/>
      <c r="L379" s="19"/>
      <c r="M379" s="19"/>
      <c r="N379" s="2"/>
      <c r="O379" s="2"/>
      <c r="P379" s="2"/>
      <c r="Q379" s="2"/>
      <c r="R379" s="2"/>
      <c r="S379" s="2"/>
      <c r="T379" s="2"/>
      <c r="U379" s="2"/>
      <c r="V379" s="2"/>
      <c r="W379" s="2"/>
      <c r="X379" s="2"/>
      <c r="Y379" s="2"/>
      <c r="Z379" s="2"/>
    </row>
    <row r="380" spans="1:26" ht="12.75" customHeight="1">
      <c r="A380" s="2"/>
      <c r="B380" s="2"/>
      <c r="C380" s="2"/>
      <c r="D380" s="2"/>
      <c r="E380" s="2"/>
      <c r="F380" s="19"/>
      <c r="G380" s="19"/>
      <c r="H380" s="20"/>
      <c r="I380" s="20"/>
      <c r="J380" s="20"/>
      <c r="K380" s="19"/>
      <c r="L380" s="19"/>
      <c r="M380" s="19"/>
      <c r="N380" s="2"/>
      <c r="O380" s="2"/>
      <c r="P380" s="2"/>
      <c r="Q380" s="2"/>
      <c r="R380" s="2"/>
      <c r="S380" s="2"/>
      <c r="T380" s="2"/>
      <c r="U380" s="2"/>
      <c r="V380" s="2"/>
      <c r="W380" s="2"/>
      <c r="X380" s="2"/>
      <c r="Y380" s="2"/>
      <c r="Z380" s="2"/>
    </row>
    <row r="381" spans="1:26" ht="12.75" customHeight="1">
      <c r="A381" s="2"/>
      <c r="B381" s="2"/>
      <c r="C381" s="2"/>
      <c r="D381" s="2"/>
      <c r="E381" s="2"/>
      <c r="F381" s="19"/>
      <c r="G381" s="19"/>
      <c r="H381" s="20"/>
      <c r="I381" s="20"/>
      <c r="J381" s="20"/>
      <c r="K381" s="19"/>
      <c r="L381" s="19"/>
      <c r="M381" s="19"/>
      <c r="N381" s="2"/>
      <c r="O381" s="2"/>
      <c r="P381" s="2"/>
      <c r="Q381" s="2"/>
      <c r="R381" s="2"/>
      <c r="S381" s="2"/>
      <c r="T381" s="2"/>
      <c r="U381" s="2"/>
      <c r="V381" s="2"/>
      <c r="W381" s="2"/>
      <c r="X381" s="2"/>
      <c r="Y381" s="2"/>
      <c r="Z381" s="2"/>
    </row>
    <row r="382" spans="1:26" ht="12.75" customHeight="1">
      <c r="A382" s="2"/>
      <c r="B382" s="2"/>
      <c r="C382" s="2"/>
      <c r="D382" s="2"/>
      <c r="E382" s="2"/>
      <c r="F382" s="19"/>
      <c r="G382" s="19"/>
      <c r="H382" s="20"/>
      <c r="I382" s="20"/>
      <c r="J382" s="20"/>
      <c r="K382" s="19"/>
      <c r="L382" s="19"/>
      <c r="M382" s="19"/>
      <c r="N382" s="2"/>
      <c r="O382" s="2"/>
      <c r="P382" s="2"/>
      <c r="Q382" s="2"/>
      <c r="R382" s="2"/>
      <c r="S382" s="2"/>
      <c r="T382" s="2"/>
      <c r="U382" s="2"/>
      <c r="V382" s="2"/>
      <c r="W382" s="2"/>
      <c r="X382" s="2"/>
      <c r="Y382" s="2"/>
      <c r="Z382" s="2"/>
    </row>
    <row r="383" spans="1:26" ht="12.75" customHeight="1">
      <c r="A383" s="2"/>
      <c r="B383" s="2"/>
      <c r="C383" s="2"/>
      <c r="D383" s="2"/>
      <c r="E383" s="2"/>
      <c r="F383" s="19"/>
      <c r="G383" s="19"/>
      <c r="H383" s="20"/>
      <c r="I383" s="20"/>
      <c r="J383" s="20"/>
      <c r="K383" s="19"/>
      <c r="L383" s="19"/>
      <c r="M383" s="19"/>
      <c r="N383" s="2"/>
      <c r="O383" s="2"/>
      <c r="P383" s="2"/>
      <c r="Q383" s="2"/>
      <c r="R383" s="2"/>
      <c r="S383" s="2"/>
      <c r="T383" s="2"/>
      <c r="U383" s="2"/>
      <c r="V383" s="2"/>
      <c r="W383" s="2"/>
      <c r="X383" s="2"/>
      <c r="Y383" s="2"/>
      <c r="Z383" s="2"/>
    </row>
    <row r="384" spans="1:26" ht="12.75" customHeight="1">
      <c r="A384" s="2"/>
      <c r="B384" s="2"/>
      <c r="C384" s="2"/>
      <c r="D384" s="2"/>
      <c r="E384" s="2"/>
      <c r="F384" s="19"/>
      <c r="G384" s="19"/>
      <c r="H384" s="20"/>
      <c r="I384" s="20"/>
      <c r="J384" s="20"/>
      <c r="K384" s="19"/>
      <c r="L384" s="19"/>
      <c r="M384" s="19"/>
      <c r="N384" s="2"/>
      <c r="O384" s="2"/>
      <c r="P384" s="2"/>
      <c r="Q384" s="2"/>
      <c r="R384" s="2"/>
      <c r="S384" s="2"/>
      <c r="T384" s="2"/>
      <c r="U384" s="2"/>
      <c r="V384" s="2"/>
      <c r="W384" s="2"/>
      <c r="X384" s="2"/>
      <c r="Y384" s="2"/>
      <c r="Z384" s="2"/>
    </row>
    <row r="385" spans="1:26" ht="12.75" customHeight="1">
      <c r="A385" s="2"/>
      <c r="B385" s="2"/>
      <c r="C385" s="2"/>
      <c r="D385" s="2"/>
      <c r="E385" s="2"/>
      <c r="F385" s="19"/>
      <c r="G385" s="19"/>
      <c r="H385" s="20"/>
      <c r="I385" s="20"/>
      <c r="J385" s="20"/>
      <c r="K385" s="19"/>
      <c r="L385" s="19"/>
      <c r="M385" s="19"/>
      <c r="N385" s="2"/>
      <c r="O385" s="2"/>
      <c r="P385" s="2"/>
      <c r="Q385" s="2"/>
      <c r="R385" s="2"/>
      <c r="S385" s="2"/>
      <c r="T385" s="2"/>
      <c r="U385" s="2"/>
      <c r="V385" s="2"/>
      <c r="W385" s="2"/>
      <c r="X385" s="2"/>
      <c r="Y385" s="2"/>
      <c r="Z385" s="2"/>
    </row>
    <row r="386" spans="1:26" ht="12.75" customHeight="1">
      <c r="A386" s="2"/>
      <c r="B386" s="2"/>
      <c r="C386" s="2"/>
      <c r="D386" s="2"/>
      <c r="E386" s="2"/>
      <c r="F386" s="19"/>
      <c r="G386" s="19"/>
      <c r="H386" s="20"/>
      <c r="I386" s="20"/>
      <c r="J386" s="20"/>
      <c r="K386" s="19"/>
      <c r="L386" s="19"/>
      <c r="M386" s="19"/>
      <c r="N386" s="2"/>
      <c r="O386" s="2"/>
      <c r="P386" s="2"/>
      <c r="Q386" s="2"/>
      <c r="R386" s="2"/>
      <c r="S386" s="2"/>
      <c r="T386" s="2"/>
      <c r="U386" s="2"/>
      <c r="V386" s="2"/>
      <c r="W386" s="2"/>
      <c r="X386" s="2"/>
      <c r="Y386" s="2"/>
      <c r="Z386" s="2"/>
    </row>
    <row r="387" spans="1:26" ht="12.75" customHeight="1">
      <c r="A387" s="2"/>
      <c r="B387" s="2"/>
      <c r="C387" s="2"/>
      <c r="D387" s="2"/>
      <c r="E387" s="2"/>
      <c r="F387" s="19"/>
      <c r="G387" s="19"/>
      <c r="H387" s="20"/>
      <c r="I387" s="20"/>
      <c r="J387" s="20"/>
      <c r="K387" s="19"/>
      <c r="L387" s="19"/>
      <c r="M387" s="19"/>
      <c r="N387" s="2"/>
      <c r="O387" s="2"/>
      <c r="P387" s="2"/>
      <c r="Q387" s="2"/>
      <c r="R387" s="2"/>
      <c r="S387" s="2"/>
      <c r="T387" s="2"/>
      <c r="U387" s="2"/>
      <c r="V387" s="2"/>
      <c r="W387" s="2"/>
      <c r="X387" s="2"/>
      <c r="Y387" s="2"/>
      <c r="Z387" s="2"/>
    </row>
    <row r="388" spans="1:26" ht="12.75" customHeight="1">
      <c r="A388" s="2"/>
      <c r="B388" s="2"/>
      <c r="C388" s="2"/>
      <c r="D388" s="2"/>
      <c r="E388" s="2"/>
      <c r="F388" s="19"/>
      <c r="G388" s="19"/>
      <c r="H388" s="20"/>
      <c r="I388" s="20"/>
      <c r="J388" s="20"/>
      <c r="K388" s="19"/>
      <c r="L388" s="19"/>
      <c r="M388" s="19"/>
      <c r="N388" s="2"/>
      <c r="O388" s="2"/>
      <c r="P388" s="2"/>
      <c r="Q388" s="2"/>
      <c r="R388" s="2"/>
      <c r="S388" s="2"/>
      <c r="T388" s="2"/>
      <c r="U388" s="2"/>
      <c r="V388" s="2"/>
      <c r="W388" s="2"/>
      <c r="X388" s="2"/>
      <c r="Y388" s="2"/>
      <c r="Z388" s="2"/>
    </row>
    <row r="389" spans="1:26" ht="12.75" customHeight="1">
      <c r="A389" s="2"/>
      <c r="B389" s="2"/>
      <c r="C389" s="2"/>
      <c r="D389" s="2"/>
      <c r="E389" s="2"/>
      <c r="F389" s="19"/>
      <c r="G389" s="19"/>
      <c r="H389" s="20"/>
      <c r="I389" s="20"/>
      <c r="J389" s="20"/>
      <c r="K389" s="19"/>
      <c r="L389" s="19"/>
      <c r="M389" s="19"/>
      <c r="N389" s="2"/>
      <c r="O389" s="2"/>
      <c r="P389" s="2"/>
      <c r="Q389" s="2"/>
      <c r="R389" s="2"/>
      <c r="S389" s="2"/>
      <c r="T389" s="2"/>
      <c r="U389" s="2"/>
      <c r="V389" s="2"/>
      <c r="W389" s="2"/>
      <c r="X389" s="2"/>
      <c r="Y389" s="2"/>
      <c r="Z389" s="2"/>
    </row>
    <row r="390" spans="1:26" ht="12.75" customHeight="1">
      <c r="A390" s="2"/>
      <c r="B390" s="2"/>
      <c r="C390" s="2"/>
      <c r="D390" s="2"/>
      <c r="E390" s="2"/>
      <c r="F390" s="19"/>
      <c r="G390" s="19"/>
      <c r="H390" s="20"/>
      <c r="I390" s="20"/>
      <c r="J390" s="20"/>
      <c r="K390" s="19"/>
      <c r="L390" s="19"/>
      <c r="M390" s="19"/>
      <c r="N390" s="2"/>
      <c r="O390" s="2"/>
      <c r="P390" s="2"/>
      <c r="Q390" s="2"/>
      <c r="R390" s="2"/>
      <c r="S390" s="2"/>
      <c r="T390" s="2"/>
      <c r="U390" s="2"/>
      <c r="V390" s="2"/>
      <c r="W390" s="2"/>
      <c r="X390" s="2"/>
      <c r="Y390" s="2"/>
      <c r="Z390" s="2"/>
    </row>
    <row r="391" spans="1:26" ht="12.75" customHeight="1">
      <c r="A391" s="2"/>
      <c r="B391" s="2"/>
      <c r="C391" s="2"/>
      <c r="D391" s="2"/>
      <c r="E391" s="2"/>
      <c r="F391" s="19"/>
      <c r="G391" s="19"/>
      <c r="H391" s="20"/>
      <c r="I391" s="20"/>
      <c r="J391" s="20"/>
      <c r="K391" s="19"/>
      <c r="L391" s="19"/>
      <c r="M391" s="19"/>
      <c r="N391" s="2"/>
      <c r="O391" s="2"/>
      <c r="P391" s="2"/>
      <c r="Q391" s="2"/>
      <c r="R391" s="2"/>
      <c r="S391" s="2"/>
      <c r="T391" s="2"/>
      <c r="U391" s="2"/>
      <c r="V391" s="2"/>
      <c r="W391" s="2"/>
      <c r="X391" s="2"/>
      <c r="Y391" s="2"/>
      <c r="Z391" s="2"/>
    </row>
    <row r="392" spans="1:26" ht="12.75" customHeight="1">
      <c r="A392" s="2"/>
      <c r="B392" s="2"/>
      <c r="C392" s="2"/>
      <c r="D392" s="2"/>
      <c r="E392" s="2"/>
      <c r="F392" s="19"/>
      <c r="G392" s="19"/>
      <c r="H392" s="20"/>
      <c r="I392" s="20"/>
      <c r="J392" s="20"/>
      <c r="K392" s="19"/>
      <c r="L392" s="19"/>
      <c r="M392" s="19"/>
      <c r="N392" s="2"/>
      <c r="O392" s="2"/>
      <c r="P392" s="2"/>
      <c r="Q392" s="2"/>
      <c r="R392" s="2"/>
      <c r="S392" s="2"/>
      <c r="T392" s="2"/>
      <c r="U392" s="2"/>
      <c r="V392" s="2"/>
      <c r="W392" s="2"/>
      <c r="X392" s="2"/>
      <c r="Y392" s="2"/>
      <c r="Z392" s="2"/>
    </row>
    <row r="393" spans="1:26" ht="12.75" customHeight="1">
      <c r="A393" s="2"/>
      <c r="B393" s="2"/>
      <c r="C393" s="2"/>
      <c r="D393" s="2"/>
      <c r="E393" s="2"/>
      <c r="F393" s="19"/>
      <c r="G393" s="19"/>
      <c r="H393" s="20"/>
      <c r="I393" s="20"/>
      <c r="J393" s="20"/>
      <c r="K393" s="19"/>
      <c r="L393" s="19"/>
      <c r="M393" s="19"/>
      <c r="N393" s="2"/>
      <c r="O393" s="2"/>
      <c r="P393" s="2"/>
      <c r="Q393" s="2"/>
      <c r="R393" s="2"/>
      <c r="S393" s="2"/>
      <c r="T393" s="2"/>
      <c r="U393" s="2"/>
      <c r="V393" s="2"/>
      <c r="W393" s="2"/>
      <c r="X393" s="2"/>
      <c r="Y393" s="2"/>
      <c r="Z393" s="2"/>
    </row>
    <row r="394" spans="1:26" ht="12.75" customHeight="1">
      <c r="A394" s="2"/>
      <c r="B394" s="2"/>
      <c r="C394" s="2"/>
      <c r="D394" s="2"/>
      <c r="E394" s="2"/>
      <c r="F394" s="19"/>
      <c r="G394" s="19"/>
      <c r="H394" s="20"/>
      <c r="I394" s="20"/>
      <c r="J394" s="20"/>
      <c r="K394" s="19"/>
      <c r="L394" s="19"/>
      <c r="M394" s="19"/>
      <c r="N394" s="2"/>
      <c r="O394" s="2"/>
      <c r="P394" s="2"/>
      <c r="Q394" s="2"/>
      <c r="R394" s="2"/>
      <c r="S394" s="2"/>
      <c r="T394" s="2"/>
      <c r="U394" s="2"/>
      <c r="V394" s="2"/>
      <c r="W394" s="2"/>
      <c r="X394" s="2"/>
      <c r="Y394" s="2"/>
      <c r="Z394" s="2"/>
    </row>
    <row r="395" spans="1:26" ht="12.75" customHeight="1">
      <c r="A395" s="2"/>
      <c r="B395" s="2"/>
      <c r="C395" s="2"/>
      <c r="D395" s="2"/>
      <c r="E395" s="2"/>
      <c r="F395" s="19"/>
      <c r="G395" s="19"/>
      <c r="H395" s="20"/>
      <c r="I395" s="20"/>
      <c r="J395" s="20"/>
      <c r="K395" s="19"/>
      <c r="L395" s="19"/>
      <c r="M395" s="19"/>
      <c r="N395" s="2"/>
      <c r="O395" s="2"/>
      <c r="P395" s="2"/>
      <c r="Q395" s="2"/>
      <c r="R395" s="2"/>
      <c r="S395" s="2"/>
      <c r="T395" s="2"/>
      <c r="U395" s="2"/>
      <c r="V395" s="2"/>
      <c r="W395" s="2"/>
      <c r="X395" s="2"/>
      <c r="Y395" s="2"/>
      <c r="Z395" s="2"/>
    </row>
    <row r="396" spans="1:26" ht="12.75" customHeight="1">
      <c r="A396" s="2"/>
      <c r="B396" s="2"/>
      <c r="C396" s="2"/>
      <c r="D396" s="2"/>
      <c r="E396" s="2"/>
      <c r="F396" s="19"/>
      <c r="G396" s="19"/>
      <c r="H396" s="20"/>
      <c r="I396" s="20"/>
      <c r="J396" s="20"/>
      <c r="K396" s="19"/>
      <c r="L396" s="19"/>
      <c r="M396" s="19"/>
      <c r="N396" s="2"/>
      <c r="O396" s="2"/>
      <c r="P396" s="2"/>
      <c r="Q396" s="2"/>
      <c r="R396" s="2"/>
      <c r="S396" s="2"/>
      <c r="T396" s="2"/>
      <c r="U396" s="2"/>
      <c r="V396" s="2"/>
      <c r="W396" s="2"/>
      <c r="X396" s="2"/>
      <c r="Y396" s="2"/>
      <c r="Z396" s="2"/>
    </row>
    <row r="397" spans="1:26" ht="12.75" customHeight="1">
      <c r="A397" s="2"/>
      <c r="B397" s="2"/>
      <c r="C397" s="2"/>
      <c r="D397" s="2"/>
      <c r="E397" s="2"/>
      <c r="F397" s="19"/>
      <c r="G397" s="19"/>
      <c r="H397" s="20"/>
      <c r="I397" s="20"/>
      <c r="J397" s="20"/>
      <c r="K397" s="19"/>
      <c r="L397" s="19"/>
      <c r="M397" s="19"/>
      <c r="N397" s="2"/>
      <c r="O397" s="2"/>
      <c r="P397" s="2"/>
      <c r="Q397" s="2"/>
      <c r="R397" s="2"/>
      <c r="S397" s="2"/>
      <c r="T397" s="2"/>
      <c r="U397" s="2"/>
      <c r="V397" s="2"/>
      <c r="W397" s="2"/>
      <c r="X397" s="2"/>
      <c r="Y397" s="2"/>
      <c r="Z397" s="2"/>
    </row>
    <row r="398" spans="1:26" ht="12.75" customHeight="1">
      <c r="A398" s="2"/>
      <c r="B398" s="2"/>
      <c r="C398" s="2"/>
      <c r="D398" s="2"/>
      <c r="E398" s="2"/>
      <c r="F398" s="19"/>
      <c r="G398" s="19"/>
      <c r="H398" s="20"/>
      <c r="I398" s="20"/>
      <c r="J398" s="20"/>
      <c r="K398" s="19"/>
      <c r="L398" s="19"/>
      <c r="M398" s="19"/>
      <c r="N398" s="2"/>
      <c r="O398" s="2"/>
      <c r="P398" s="2"/>
      <c r="Q398" s="2"/>
      <c r="R398" s="2"/>
      <c r="S398" s="2"/>
      <c r="T398" s="2"/>
      <c r="U398" s="2"/>
      <c r="V398" s="2"/>
      <c r="W398" s="2"/>
      <c r="X398" s="2"/>
      <c r="Y398" s="2"/>
      <c r="Z398" s="2"/>
    </row>
    <row r="399" spans="1:26" ht="12.75" customHeight="1">
      <c r="A399" s="2"/>
      <c r="B399" s="2"/>
      <c r="C399" s="2"/>
      <c r="D399" s="2"/>
      <c r="E399" s="2"/>
      <c r="F399" s="19"/>
      <c r="G399" s="19"/>
      <c r="H399" s="20"/>
      <c r="I399" s="20"/>
      <c r="J399" s="20"/>
      <c r="K399" s="19"/>
      <c r="L399" s="19"/>
      <c r="M399" s="19"/>
      <c r="N399" s="2"/>
      <c r="O399" s="2"/>
      <c r="P399" s="2"/>
      <c r="Q399" s="2"/>
      <c r="R399" s="2"/>
      <c r="S399" s="2"/>
      <c r="T399" s="2"/>
      <c r="U399" s="2"/>
      <c r="V399" s="2"/>
      <c r="W399" s="2"/>
      <c r="X399" s="2"/>
      <c r="Y399" s="2"/>
      <c r="Z399" s="2"/>
    </row>
    <row r="400" spans="1:26" ht="12.75" customHeight="1">
      <c r="A400" s="2"/>
      <c r="B400" s="2"/>
      <c r="C400" s="2"/>
      <c r="D400" s="2"/>
      <c r="E400" s="2"/>
      <c r="F400" s="19"/>
      <c r="G400" s="19"/>
      <c r="H400" s="20"/>
      <c r="I400" s="20"/>
      <c r="J400" s="20"/>
      <c r="K400" s="19"/>
      <c r="L400" s="19"/>
      <c r="M400" s="19"/>
      <c r="N400" s="2"/>
      <c r="O400" s="2"/>
      <c r="P400" s="2"/>
      <c r="Q400" s="2"/>
      <c r="R400" s="2"/>
      <c r="S400" s="2"/>
      <c r="T400" s="2"/>
      <c r="U400" s="2"/>
      <c r="V400" s="2"/>
      <c r="W400" s="2"/>
      <c r="X400" s="2"/>
      <c r="Y400" s="2"/>
      <c r="Z400" s="2"/>
    </row>
    <row r="401" spans="1:26" ht="12.75" customHeight="1">
      <c r="A401" s="2"/>
      <c r="B401" s="2"/>
      <c r="C401" s="2"/>
      <c r="D401" s="2"/>
      <c r="E401" s="2"/>
      <c r="F401" s="19"/>
      <c r="G401" s="19"/>
      <c r="H401" s="20"/>
      <c r="I401" s="20"/>
      <c r="J401" s="20"/>
      <c r="K401" s="19"/>
      <c r="L401" s="19"/>
      <c r="M401" s="19"/>
      <c r="N401" s="2"/>
      <c r="O401" s="2"/>
      <c r="P401" s="2"/>
      <c r="Q401" s="2"/>
      <c r="R401" s="2"/>
      <c r="S401" s="2"/>
      <c r="T401" s="2"/>
      <c r="U401" s="2"/>
      <c r="V401" s="2"/>
      <c r="W401" s="2"/>
      <c r="X401" s="2"/>
      <c r="Y401" s="2"/>
      <c r="Z401" s="2"/>
    </row>
    <row r="402" spans="1:26" ht="12.75" customHeight="1">
      <c r="A402" s="2"/>
      <c r="B402" s="2"/>
      <c r="C402" s="2"/>
      <c r="D402" s="2"/>
      <c r="E402" s="2"/>
      <c r="F402" s="19"/>
      <c r="G402" s="19"/>
      <c r="H402" s="20"/>
      <c r="I402" s="20"/>
      <c r="J402" s="20"/>
      <c r="K402" s="19"/>
      <c r="L402" s="19"/>
      <c r="M402" s="19"/>
      <c r="N402" s="2"/>
      <c r="O402" s="2"/>
      <c r="P402" s="2"/>
      <c r="Q402" s="2"/>
      <c r="R402" s="2"/>
      <c r="S402" s="2"/>
      <c r="T402" s="2"/>
      <c r="U402" s="2"/>
      <c r="V402" s="2"/>
      <c r="W402" s="2"/>
      <c r="X402" s="2"/>
      <c r="Y402" s="2"/>
      <c r="Z402" s="2"/>
    </row>
    <row r="403" spans="1:26" ht="12.75" customHeight="1">
      <c r="A403" s="2"/>
      <c r="B403" s="2"/>
      <c r="C403" s="2"/>
      <c r="D403" s="2"/>
      <c r="E403" s="2"/>
      <c r="F403" s="19"/>
      <c r="G403" s="19"/>
      <c r="H403" s="20"/>
      <c r="I403" s="20"/>
      <c r="J403" s="20"/>
      <c r="K403" s="19"/>
      <c r="L403" s="19"/>
      <c r="M403" s="19"/>
      <c r="N403" s="2"/>
      <c r="O403" s="2"/>
      <c r="P403" s="2"/>
      <c r="Q403" s="2"/>
      <c r="R403" s="2"/>
      <c r="S403" s="2"/>
      <c r="T403" s="2"/>
      <c r="U403" s="2"/>
      <c r="V403" s="2"/>
      <c r="W403" s="2"/>
      <c r="X403" s="2"/>
      <c r="Y403" s="2"/>
      <c r="Z403" s="2"/>
    </row>
    <row r="404" spans="1:26" ht="12.75" customHeight="1">
      <c r="A404" s="2"/>
      <c r="B404" s="2"/>
      <c r="C404" s="2"/>
      <c r="D404" s="2"/>
      <c r="E404" s="2"/>
      <c r="F404" s="19"/>
      <c r="G404" s="19"/>
      <c r="H404" s="20"/>
      <c r="I404" s="20"/>
      <c r="J404" s="20"/>
      <c r="K404" s="19"/>
      <c r="L404" s="19"/>
      <c r="M404" s="19"/>
      <c r="N404" s="2"/>
      <c r="O404" s="2"/>
      <c r="P404" s="2"/>
      <c r="Q404" s="2"/>
      <c r="R404" s="2"/>
      <c r="S404" s="2"/>
      <c r="T404" s="2"/>
      <c r="U404" s="2"/>
      <c r="V404" s="2"/>
      <c r="W404" s="2"/>
      <c r="X404" s="2"/>
      <c r="Y404" s="2"/>
      <c r="Z404" s="2"/>
    </row>
    <row r="405" spans="1:26" ht="12.75" customHeight="1">
      <c r="A405" s="2"/>
      <c r="B405" s="2"/>
      <c r="C405" s="2"/>
      <c r="D405" s="2"/>
      <c r="E405" s="2"/>
      <c r="F405" s="19"/>
      <c r="G405" s="19"/>
      <c r="H405" s="20"/>
      <c r="I405" s="20"/>
      <c r="J405" s="20"/>
      <c r="K405" s="19"/>
      <c r="L405" s="19"/>
      <c r="M405" s="19"/>
      <c r="N405" s="2"/>
      <c r="O405" s="2"/>
      <c r="P405" s="2"/>
      <c r="Q405" s="2"/>
      <c r="R405" s="2"/>
      <c r="S405" s="2"/>
      <c r="T405" s="2"/>
      <c r="U405" s="2"/>
      <c r="V405" s="2"/>
      <c r="W405" s="2"/>
      <c r="X405" s="2"/>
      <c r="Y405" s="2"/>
      <c r="Z405" s="2"/>
    </row>
    <row r="406" spans="1:26" ht="12.75" customHeight="1">
      <c r="A406" s="2"/>
      <c r="B406" s="2"/>
      <c r="C406" s="2"/>
      <c r="D406" s="2"/>
      <c r="E406" s="2"/>
      <c r="F406" s="19"/>
      <c r="G406" s="19"/>
      <c r="H406" s="20"/>
      <c r="I406" s="20"/>
      <c r="J406" s="20"/>
      <c r="K406" s="19"/>
      <c r="L406" s="19"/>
      <c r="M406" s="19"/>
      <c r="N406" s="2"/>
      <c r="O406" s="2"/>
      <c r="P406" s="2"/>
      <c r="Q406" s="2"/>
      <c r="R406" s="2"/>
      <c r="S406" s="2"/>
      <c r="T406" s="2"/>
      <c r="U406" s="2"/>
      <c r="V406" s="2"/>
      <c r="W406" s="2"/>
      <c r="X406" s="2"/>
      <c r="Y406" s="2"/>
      <c r="Z406" s="2"/>
    </row>
    <row r="407" spans="1:26" ht="12.75" customHeight="1">
      <c r="A407" s="2"/>
      <c r="B407" s="2"/>
      <c r="C407" s="2"/>
      <c r="D407" s="2"/>
      <c r="E407" s="2"/>
      <c r="F407" s="19"/>
      <c r="G407" s="19"/>
      <c r="H407" s="20"/>
      <c r="I407" s="20"/>
      <c r="J407" s="20"/>
      <c r="K407" s="19"/>
      <c r="L407" s="19"/>
      <c r="M407" s="19"/>
      <c r="N407" s="2"/>
      <c r="O407" s="2"/>
      <c r="P407" s="2"/>
      <c r="Q407" s="2"/>
      <c r="R407" s="2"/>
      <c r="S407" s="2"/>
      <c r="T407" s="2"/>
      <c r="U407" s="2"/>
      <c r="V407" s="2"/>
      <c r="W407" s="2"/>
      <c r="X407" s="2"/>
      <c r="Y407" s="2"/>
      <c r="Z407" s="2"/>
    </row>
    <row r="408" spans="1:26" ht="12.75" customHeight="1">
      <c r="A408" s="2"/>
      <c r="B408" s="2"/>
      <c r="C408" s="2"/>
      <c r="D408" s="2"/>
      <c r="E408" s="2"/>
      <c r="F408" s="19"/>
      <c r="G408" s="19"/>
      <c r="H408" s="20"/>
      <c r="I408" s="20"/>
      <c r="J408" s="20"/>
      <c r="K408" s="19"/>
      <c r="L408" s="19"/>
      <c r="M408" s="19"/>
      <c r="N408" s="2"/>
      <c r="O408" s="2"/>
      <c r="P408" s="2"/>
      <c r="Q408" s="2"/>
      <c r="R408" s="2"/>
      <c r="S408" s="2"/>
      <c r="T408" s="2"/>
      <c r="U408" s="2"/>
      <c r="V408" s="2"/>
      <c r="W408" s="2"/>
      <c r="X408" s="2"/>
      <c r="Y408" s="2"/>
      <c r="Z408" s="2"/>
    </row>
    <row r="409" spans="1:26" ht="12.75" customHeight="1">
      <c r="A409" s="2"/>
      <c r="B409" s="2"/>
      <c r="C409" s="2"/>
      <c r="D409" s="2"/>
      <c r="E409" s="2"/>
      <c r="F409" s="19"/>
      <c r="G409" s="19"/>
      <c r="H409" s="20"/>
      <c r="I409" s="20"/>
      <c r="J409" s="20"/>
      <c r="K409" s="19"/>
      <c r="L409" s="19"/>
      <c r="M409" s="19"/>
      <c r="N409" s="2"/>
      <c r="O409" s="2"/>
      <c r="P409" s="2"/>
      <c r="Q409" s="2"/>
      <c r="R409" s="2"/>
      <c r="S409" s="2"/>
      <c r="T409" s="2"/>
      <c r="U409" s="2"/>
      <c r="V409" s="2"/>
      <c r="W409" s="2"/>
      <c r="X409" s="2"/>
      <c r="Y409" s="2"/>
      <c r="Z409" s="2"/>
    </row>
    <row r="410" spans="1:26" ht="12.75" customHeight="1">
      <c r="A410" s="2"/>
      <c r="B410" s="2"/>
      <c r="C410" s="2"/>
      <c r="D410" s="2"/>
      <c r="E410" s="2"/>
      <c r="F410" s="19"/>
      <c r="G410" s="19"/>
      <c r="H410" s="20"/>
      <c r="I410" s="20"/>
      <c r="J410" s="20"/>
      <c r="K410" s="19"/>
      <c r="L410" s="19"/>
      <c r="M410" s="19"/>
      <c r="N410" s="2"/>
      <c r="O410" s="2"/>
      <c r="P410" s="2"/>
      <c r="Q410" s="2"/>
      <c r="R410" s="2"/>
      <c r="S410" s="2"/>
      <c r="T410" s="2"/>
      <c r="U410" s="2"/>
      <c r="V410" s="2"/>
      <c r="W410" s="2"/>
      <c r="X410" s="2"/>
      <c r="Y410" s="2"/>
      <c r="Z410" s="2"/>
    </row>
    <row r="411" spans="1:26" ht="12.75" customHeight="1">
      <c r="A411" s="2"/>
      <c r="B411" s="2"/>
      <c r="C411" s="2"/>
      <c r="D411" s="2"/>
      <c r="E411" s="2"/>
      <c r="F411" s="19"/>
      <c r="G411" s="19"/>
      <c r="H411" s="20"/>
      <c r="I411" s="20"/>
      <c r="J411" s="20"/>
      <c r="K411" s="19"/>
      <c r="L411" s="19"/>
      <c r="M411" s="19"/>
      <c r="N411" s="2"/>
      <c r="O411" s="2"/>
      <c r="P411" s="2"/>
      <c r="Q411" s="2"/>
      <c r="R411" s="2"/>
      <c r="S411" s="2"/>
      <c r="T411" s="2"/>
      <c r="U411" s="2"/>
      <c r="V411" s="2"/>
      <c r="W411" s="2"/>
      <c r="X411" s="2"/>
      <c r="Y411" s="2"/>
      <c r="Z411" s="2"/>
    </row>
    <row r="412" spans="1:26" ht="12.75" customHeight="1">
      <c r="A412" s="2"/>
      <c r="B412" s="2"/>
      <c r="C412" s="2"/>
      <c r="D412" s="2"/>
      <c r="E412" s="2"/>
      <c r="F412" s="19"/>
      <c r="G412" s="19"/>
      <c r="H412" s="20"/>
      <c r="I412" s="20"/>
      <c r="J412" s="20"/>
      <c r="K412" s="19"/>
      <c r="L412" s="19"/>
      <c r="M412" s="19"/>
      <c r="N412" s="2"/>
      <c r="O412" s="2"/>
      <c r="P412" s="2"/>
      <c r="Q412" s="2"/>
      <c r="R412" s="2"/>
      <c r="S412" s="2"/>
      <c r="T412" s="2"/>
      <c r="U412" s="2"/>
      <c r="V412" s="2"/>
      <c r="W412" s="2"/>
      <c r="X412" s="2"/>
      <c r="Y412" s="2"/>
      <c r="Z412" s="2"/>
    </row>
    <row r="413" spans="1:26" ht="12.75" customHeight="1">
      <c r="A413" s="2"/>
      <c r="B413" s="2"/>
      <c r="C413" s="2"/>
      <c r="D413" s="2"/>
      <c r="E413" s="2"/>
      <c r="F413" s="19"/>
      <c r="G413" s="19"/>
      <c r="H413" s="20"/>
      <c r="I413" s="20"/>
      <c r="J413" s="20"/>
      <c r="K413" s="19"/>
      <c r="L413" s="19"/>
      <c r="M413" s="19"/>
      <c r="N413" s="2"/>
      <c r="O413" s="2"/>
      <c r="P413" s="2"/>
      <c r="Q413" s="2"/>
      <c r="R413" s="2"/>
      <c r="S413" s="2"/>
      <c r="T413" s="2"/>
      <c r="U413" s="2"/>
      <c r="V413" s="2"/>
      <c r="W413" s="2"/>
      <c r="X413" s="2"/>
      <c r="Y413" s="2"/>
      <c r="Z413" s="2"/>
    </row>
    <row r="414" spans="1:26" ht="12.75" customHeight="1">
      <c r="A414" s="2"/>
      <c r="B414" s="2"/>
      <c r="C414" s="2"/>
      <c r="D414" s="2"/>
      <c r="E414" s="2"/>
      <c r="F414" s="19"/>
      <c r="G414" s="19"/>
      <c r="H414" s="20"/>
      <c r="I414" s="20"/>
      <c r="J414" s="20"/>
      <c r="K414" s="19"/>
      <c r="L414" s="19"/>
      <c r="M414" s="19"/>
      <c r="N414" s="2"/>
      <c r="O414" s="2"/>
      <c r="P414" s="2"/>
      <c r="Q414" s="2"/>
      <c r="R414" s="2"/>
      <c r="S414" s="2"/>
      <c r="T414" s="2"/>
      <c r="U414" s="2"/>
      <c r="V414" s="2"/>
      <c r="W414" s="2"/>
      <c r="X414" s="2"/>
      <c r="Y414" s="2"/>
      <c r="Z414" s="2"/>
    </row>
    <row r="415" spans="1:26" ht="12.75" customHeight="1">
      <c r="A415" s="2"/>
      <c r="B415" s="2"/>
      <c r="C415" s="2"/>
      <c r="D415" s="2"/>
      <c r="E415" s="2"/>
      <c r="F415" s="19"/>
      <c r="G415" s="19"/>
      <c r="H415" s="20"/>
      <c r="I415" s="20"/>
      <c r="J415" s="20"/>
      <c r="K415" s="19"/>
      <c r="L415" s="19"/>
      <c r="M415" s="19"/>
      <c r="N415" s="2"/>
      <c r="O415" s="2"/>
      <c r="P415" s="2"/>
      <c r="Q415" s="2"/>
      <c r="R415" s="2"/>
      <c r="S415" s="2"/>
      <c r="T415" s="2"/>
      <c r="U415" s="2"/>
      <c r="V415" s="2"/>
      <c r="W415" s="2"/>
      <c r="X415" s="2"/>
      <c r="Y415" s="2"/>
      <c r="Z415" s="2"/>
    </row>
    <row r="416" spans="1:26" ht="12.75" customHeight="1">
      <c r="A416" s="2"/>
      <c r="B416" s="2"/>
      <c r="C416" s="2"/>
      <c r="D416" s="2"/>
      <c r="E416" s="2"/>
      <c r="F416" s="19"/>
      <c r="G416" s="19"/>
      <c r="H416" s="20"/>
      <c r="I416" s="20"/>
      <c r="J416" s="20"/>
      <c r="K416" s="19"/>
      <c r="L416" s="19"/>
      <c r="M416" s="19"/>
      <c r="N416" s="2"/>
      <c r="O416" s="2"/>
      <c r="P416" s="2"/>
      <c r="Q416" s="2"/>
      <c r="R416" s="2"/>
      <c r="S416" s="2"/>
      <c r="T416" s="2"/>
      <c r="U416" s="2"/>
      <c r="V416" s="2"/>
      <c r="W416" s="2"/>
      <c r="X416" s="2"/>
      <c r="Y416" s="2"/>
      <c r="Z416" s="2"/>
    </row>
    <row r="417" spans="1:26" ht="12.75" customHeight="1">
      <c r="A417" s="2"/>
      <c r="B417" s="2"/>
      <c r="C417" s="2"/>
      <c r="D417" s="2"/>
      <c r="E417" s="2"/>
      <c r="F417" s="19"/>
      <c r="G417" s="19"/>
      <c r="H417" s="20"/>
      <c r="I417" s="20"/>
      <c r="J417" s="20"/>
      <c r="K417" s="19"/>
      <c r="L417" s="19"/>
      <c r="M417" s="19"/>
      <c r="N417" s="2"/>
      <c r="O417" s="2"/>
      <c r="P417" s="2"/>
      <c r="Q417" s="2"/>
      <c r="R417" s="2"/>
      <c r="S417" s="2"/>
      <c r="T417" s="2"/>
      <c r="U417" s="2"/>
      <c r="V417" s="2"/>
      <c r="W417" s="2"/>
      <c r="X417" s="2"/>
      <c r="Y417" s="2"/>
      <c r="Z417" s="2"/>
    </row>
    <row r="418" spans="1:26" ht="12.75" customHeight="1">
      <c r="A418" s="2"/>
      <c r="B418" s="2"/>
      <c r="C418" s="2"/>
      <c r="D418" s="2"/>
      <c r="E418" s="2"/>
      <c r="F418" s="19"/>
      <c r="G418" s="19"/>
      <c r="H418" s="20"/>
      <c r="I418" s="20"/>
      <c r="J418" s="20"/>
      <c r="K418" s="19"/>
      <c r="L418" s="19"/>
      <c r="M418" s="19"/>
      <c r="N418" s="2"/>
      <c r="O418" s="2"/>
      <c r="P418" s="2"/>
      <c r="Q418" s="2"/>
      <c r="R418" s="2"/>
      <c r="S418" s="2"/>
      <c r="T418" s="2"/>
      <c r="U418" s="2"/>
      <c r="V418" s="2"/>
      <c r="W418" s="2"/>
      <c r="X418" s="2"/>
      <c r="Y418" s="2"/>
      <c r="Z418" s="2"/>
    </row>
    <row r="419" spans="1:26" ht="12.75" customHeight="1">
      <c r="A419" s="2"/>
      <c r="B419" s="2"/>
      <c r="C419" s="2"/>
      <c r="D419" s="2"/>
      <c r="E419" s="2"/>
      <c r="F419" s="19"/>
      <c r="G419" s="19"/>
      <c r="H419" s="20"/>
      <c r="I419" s="20"/>
      <c r="J419" s="20"/>
      <c r="K419" s="19"/>
      <c r="L419" s="19"/>
      <c r="M419" s="19"/>
      <c r="N419" s="2"/>
      <c r="O419" s="2"/>
      <c r="P419" s="2"/>
      <c r="Q419" s="2"/>
      <c r="R419" s="2"/>
      <c r="S419" s="2"/>
      <c r="T419" s="2"/>
      <c r="U419" s="2"/>
      <c r="V419" s="2"/>
      <c r="W419" s="2"/>
      <c r="X419" s="2"/>
      <c r="Y419" s="2"/>
      <c r="Z419" s="2"/>
    </row>
    <row r="420" spans="1:26" ht="12.75" customHeight="1">
      <c r="A420" s="2"/>
      <c r="B420" s="2"/>
      <c r="C420" s="2"/>
      <c r="D420" s="2"/>
      <c r="E420" s="2"/>
      <c r="F420" s="19"/>
      <c r="G420" s="19"/>
      <c r="H420" s="20"/>
      <c r="I420" s="20"/>
      <c r="J420" s="20"/>
      <c r="K420" s="19"/>
      <c r="L420" s="19"/>
      <c r="M420" s="19"/>
      <c r="N420" s="2"/>
      <c r="O420" s="2"/>
      <c r="P420" s="2"/>
      <c r="Q420" s="2"/>
      <c r="R420" s="2"/>
      <c r="S420" s="2"/>
      <c r="T420" s="2"/>
      <c r="U420" s="2"/>
      <c r="V420" s="2"/>
      <c r="W420" s="2"/>
      <c r="X420" s="2"/>
      <c r="Y420" s="2"/>
      <c r="Z420" s="2"/>
    </row>
    <row r="421" spans="1:26" ht="12.75" customHeight="1">
      <c r="A421" s="2"/>
      <c r="B421" s="2"/>
      <c r="C421" s="2"/>
      <c r="D421" s="2"/>
      <c r="E421" s="2"/>
      <c r="F421" s="19"/>
      <c r="G421" s="19"/>
      <c r="H421" s="20"/>
      <c r="I421" s="20"/>
      <c r="J421" s="20"/>
      <c r="K421" s="19"/>
      <c r="L421" s="19"/>
      <c r="M421" s="19"/>
      <c r="N421" s="2"/>
      <c r="O421" s="2"/>
      <c r="P421" s="2"/>
      <c r="Q421" s="2"/>
      <c r="R421" s="2"/>
      <c r="S421" s="2"/>
      <c r="T421" s="2"/>
      <c r="U421" s="2"/>
      <c r="V421" s="2"/>
      <c r="W421" s="2"/>
      <c r="X421" s="2"/>
      <c r="Y421" s="2"/>
      <c r="Z421" s="2"/>
    </row>
    <row r="422" spans="1:26" ht="12.75" customHeight="1">
      <c r="A422" s="2"/>
      <c r="B422" s="2"/>
      <c r="C422" s="2"/>
      <c r="D422" s="2"/>
      <c r="E422" s="2"/>
      <c r="F422" s="19"/>
      <c r="G422" s="19"/>
      <c r="H422" s="20"/>
      <c r="I422" s="20"/>
      <c r="J422" s="20"/>
      <c r="K422" s="19"/>
      <c r="L422" s="19"/>
      <c r="M422" s="19"/>
      <c r="N422" s="2"/>
      <c r="O422" s="2"/>
      <c r="P422" s="2"/>
      <c r="Q422" s="2"/>
      <c r="R422" s="2"/>
      <c r="S422" s="2"/>
      <c r="T422" s="2"/>
      <c r="U422" s="2"/>
      <c r="V422" s="2"/>
      <c r="W422" s="2"/>
      <c r="X422" s="2"/>
      <c r="Y422" s="2"/>
      <c r="Z422" s="2"/>
    </row>
    <row r="423" spans="1:26" ht="12.75" customHeight="1">
      <c r="A423" s="2"/>
      <c r="B423" s="2"/>
      <c r="C423" s="2"/>
      <c r="D423" s="2"/>
      <c r="E423" s="2"/>
      <c r="F423" s="19"/>
      <c r="G423" s="19"/>
      <c r="H423" s="20"/>
      <c r="I423" s="20"/>
      <c r="J423" s="20"/>
      <c r="K423" s="19"/>
      <c r="L423" s="19"/>
      <c r="M423" s="19"/>
      <c r="N423" s="2"/>
      <c r="O423" s="2"/>
      <c r="P423" s="2"/>
      <c r="Q423" s="2"/>
      <c r="R423" s="2"/>
      <c r="S423" s="2"/>
      <c r="T423" s="2"/>
      <c r="U423" s="2"/>
      <c r="V423" s="2"/>
      <c r="W423" s="2"/>
      <c r="X423" s="2"/>
      <c r="Y423" s="2"/>
      <c r="Z423" s="2"/>
    </row>
    <row r="424" spans="1:26" ht="12.75" customHeight="1">
      <c r="A424" s="2"/>
      <c r="B424" s="2"/>
      <c r="C424" s="2"/>
      <c r="D424" s="2"/>
      <c r="E424" s="2"/>
      <c r="F424" s="19"/>
      <c r="G424" s="19"/>
      <c r="H424" s="20"/>
      <c r="I424" s="20"/>
      <c r="J424" s="20"/>
      <c r="K424" s="19"/>
      <c r="L424" s="19"/>
      <c r="M424" s="19"/>
      <c r="N424" s="2"/>
      <c r="O424" s="2"/>
      <c r="P424" s="2"/>
      <c r="Q424" s="2"/>
      <c r="R424" s="2"/>
      <c r="S424" s="2"/>
      <c r="T424" s="2"/>
      <c r="U424" s="2"/>
      <c r="V424" s="2"/>
      <c r="W424" s="2"/>
      <c r="X424" s="2"/>
      <c r="Y424" s="2"/>
      <c r="Z424" s="2"/>
    </row>
    <row r="425" spans="1:26" ht="12.75" customHeight="1">
      <c r="A425" s="2"/>
      <c r="B425" s="2"/>
      <c r="C425" s="2"/>
      <c r="D425" s="2"/>
      <c r="E425" s="2"/>
      <c r="F425" s="19"/>
      <c r="G425" s="19"/>
      <c r="H425" s="20"/>
      <c r="I425" s="20"/>
      <c r="J425" s="20"/>
      <c r="K425" s="19"/>
      <c r="L425" s="19"/>
      <c r="M425" s="19"/>
      <c r="N425" s="2"/>
      <c r="O425" s="2"/>
      <c r="P425" s="2"/>
      <c r="Q425" s="2"/>
      <c r="R425" s="2"/>
      <c r="S425" s="2"/>
      <c r="T425" s="2"/>
      <c r="U425" s="2"/>
      <c r="V425" s="2"/>
      <c r="W425" s="2"/>
      <c r="X425" s="2"/>
      <c r="Y425" s="2"/>
      <c r="Z425" s="2"/>
    </row>
    <row r="426" spans="1:26" ht="12.75" customHeight="1">
      <c r="A426" s="2"/>
      <c r="B426" s="2"/>
      <c r="C426" s="2"/>
      <c r="D426" s="2"/>
      <c r="E426" s="2"/>
      <c r="F426" s="19"/>
      <c r="G426" s="19"/>
      <c r="H426" s="20"/>
      <c r="I426" s="20"/>
      <c r="J426" s="20"/>
      <c r="K426" s="19"/>
      <c r="L426" s="19"/>
      <c r="M426" s="19"/>
      <c r="N426" s="2"/>
      <c r="O426" s="2"/>
      <c r="P426" s="2"/>
      <c r="Q426" s="2"/>
      <c r="R426" s="2"/>
      <c r="S426" s="2"/>
      <c r="T426" s="2"/>
      <c r="U426" s="2"/>
      <c r="V426" s="2"/>
      <c r="W426" s="2"/>
      <c r="X426" s="2"/>
      <c r="Y426" s="2"/>
      <c r="Z426" s="2"/>
    </row>
    <row r="427" spans="1:26" ht="12.75" customHeight="1">
      <c r="A427" s="2"/>
      <c r="B427" s="2"/>
      <c r="C427" s="2"/>
      <c r="D427" s="2"/>
      <c r="E427" s="2"/>
      <c r="F427" s="19"/>
      <c r="G427" s="19"/>
      <c r="H427" s="20"/>
      <c r="I427" s="20"/>
      <c r="J427" s="20"/>
      <c r="K427" s="19"/>
      <c r="L427" s="19"/>
      <c r="M427" s="19"/>
      <c r="N427" s="2"/>
      <c r="O427" s="2"/>
      <c r="P427" s="2"/>
      <c r="Q427" s="2"/>
      <c r="R427" s="2"/>
      <c r="S427" s="2"/>
      <c r="T427" s="2"/>
      <c r="U427" s="2"/>
      <c r="V427" s="2"/>
      <c r="W427" s="2"/>
      <c r="X427" s="2"/>
      <c r="Y427" s="2"/>
      <c r="Z427" s="2"/>
    </row>
    <row r="428" spans="1:26" ht="12.75" customHeight="1">
      <c r="A428" s="2"/>
      <c r="B428" s="2"/>
      <c r="C428" s="2"/>
      <c r="D428" s="2"/>
      <c r="E428" s="2"/>
      <c r="F428" s="19"/>
      <c r="G428" s="19"/>
      <c r="H428" s="20"/>
      <c r="I428" s="20"/>
      <c r="J428" s="20"/>
      <c r="K428" s="19"/>
      <c r="L428" s="19"/>
      <c r="M428" s="19"/>
      <c r="N428" s="2"/>
      <c r="O428" s="2"/>
      <c r="P428" s="2"/>
      <c r="Q428" s="2"/>
      <c r="R428" s="2"/>
      <c r="S428" s="2"/>
      <c r="T428" s="2"/>
      <c r="U428" s="2"/>
      <c r="V428" s="2"/>
      <c r="W428" s="2"/>
      <c r="X428" s="2"/>
      <c r="Y428" s="2"/>
      <c r="Z428" s="2"/>
    </row>
    <row r="429" spans="1:26" ht="12.75" customHeight="1">
      <c r="A429" s="2"/>
      <c r="B429" s="2"/>
      <c r="C429" s="2"/>
      <c r="D429" s="2"/>
      <c r="E429" s="2"/>
      <c r="F429" s="19"/>
      <c r="G429" s="19"/>
      <c r="H429" s="20"/>
      <c r="I429" s="20"/>
      <c r="J429" s="20"/>
      <c r="K429" s="19"/>
      <c r="L429" s="19"/>
      <c r="M429" s="19"/>
      <c r="N429" s="2"/>
      <c r="O429" s="2"/>
      <c r="P429" s="2"/>
      <c r="Q429" s="2"/>
      <c r="R429" s="2"/>
      <c r="S429" s="2"/>
      <c r="T429" s="2"/>
      <c r="U429" s="2"/>
      <c r="V429" s="2"/>
      <c r="W429" s="2"/>
      <c r="X429" s="2"/>
      <c r="Y429" s="2"/>
      <c r="Z429" s="2"/>
    </row>
    <row r="430" spans="1:26" ht="12.75" customHeight="1">
      <c r="A430" s="2"/>
      <c r="B430" s="2"/>
      <c r="C430" s="2"/>
      <c r="D430" s="2"/>
      <c r="E430" s="2"/>
      <c r="F430" s="19"/>
      <c r="G430" s="19"/>
      <c r="H430" s="20"/>
      <c r="I430" s="20"/>
      <c r="J430" s="20"/>
      <c r="K430" s="19"/>
      <c r="L430" s="19"/>
      <c r="M430" s="19"/>
      <c r="N430" s="2"/>
      <c r="O430" s="2"/>
      <c r="P430" s="2"/>
      <c r="Q430" s="2"/>
      <c r="R430" s="2"/>
      <c r="S430" s="2"/>
      <c r="T430" s="2"/>
      <c r="U430" s="2"/>
      <c r="V430" s="2"/>
      <c r="W430" s="2"/>
      <c r="X430" s="2"/>
      <c r="Y430" s="2"/>
      <c r="Z430" s="2"/>
    </row>
    <row r="431" spans="1:26" ht="12.75" customHeight="1">
      <c r="A431" s="2"/>
      <c r="B431" s="2"/>
      <c r="C431" s="2"/>
      <c r="D431" s="2"/>
      <c r="E431" s="2"/>
      <c r="F431" s="19"/>
      <c r="G431" s="19"/>
      <c r="H431" s="20"/>
      <c r="I431" s="20"/>
      <c r="J431" s="20"/>
      <c r="K431" s="19"/>
      <c r="L431" s="19"/>
      <c r="M431" s="19"/>
      <c r="N431" s="2"/>
      <c r="O431" s="2"/>
      <c r="P431" s="2"/>
      <c r="Q431" s="2"/>
      <c r="R431" s="2"/>
      <c r="S431" s="2"/>
      <c r="T431" s="2"/>
      <c r="U431" s="2"/>
      <c r="V431" s="2"/>
      <c r="W431" s="2"/>
      <c r="X431" s="2"/>
      <c r="Y431" s="2"/>
      <c r="Z431" s="2"/>
    </row>
    <row r="432" spans="1:26" ht="12.75" customHeight="1">
      <c r="A432" s="2"/>
      <c r="B432" s="2"/>
      <c r="C432" s="2"/>
      <c r="D432" s="2"/>
      <c r="E432" s="2"/>
      <c r="F432" s="19"/>
      <c r="G432" s="19"/>
      <c r="H432" s="20"/>
      <c r="I432" s="20"/>
      <c r="J432" s="20"/>
      <c r="K432" s="19"/>
      <c r="L432" s="19"/>
      <c r="M432" s="19"/>
      <c r="N432" s="2"/>
      <c r="O432" s="2"/>
      <c r="P432" s="2"/>
      <c r="Q432" s="2"/>
      <c r="R432" s="2"/>
      <c r="S432" s="2"/>
      <c r="T432" s="2"/>
      <c r="U432" s="2"/>
      <c r="V432" s="2"/>
      <c r="W432" s="2"/>
      <c r="X432" s="2"/>
      <c r="Y432" s="2"/>
      <c r="Z432" s="2"/>
    </row>
    <row r="433" spans="1:26" ht="12.75" customHeight="1">
      <c r="A433" s="2"/>
      <c r="B433" s="2"/>
      <c r="C433" s="2"/>
      <c r="D433" s="2"/>
      <c r="E433" s="2"/>
      <c r="F433" s="19"/>
      <c r="G433" s="19"/>
      <c r="H433" s="20"/>
      <c r="I433" s="20"/>
      <c r="J433" s="20"/>
      <c r="K433" s="19"/>
      <c r="L433" s="19"/>
      <c r="M433" s="19"/>
      <c r="N433" s="2"/>
      <c r="O433" s="2"/>
      <c r="P433" s="2"/>
      <c r="Q433" s="2"/>
      <c r="R433" s="2"/>
      <c r="S433" s="2"/>
      <c r="T433" s="2"/>
      <c r="U433" s="2"/>
      <c r="V433" s="2"/>
      <c r="W433" s="2"/>
      <c r="X433" s="2"/>
      <c r="Y433" s="2"/>
      <c r="Z433" s="2"/>
    </row>
    <row r="434" spans="1:26" ht="12.75" customHeight="1">
      <c r="A434" s="2"/>
      <c r="B434" s="2"/>
      <c r="C434" s="2"/>
      <c r="D434" s="2"/>
      <c r="E434" s="2"/>
      <c r="F434" s="19"/>
      <c r="G434" s="19"/>
      <c r="H434" s="20"/>
      <c r="I434" s="20"/>
      <c r="J434" s="20"/>
      <c r="K434" s="19"/>
      <c r="L434" s="19"/>
      <c r="M434" s="19"/>
      <c r="N434" s="2"/>
      <c r="O434" s="2"/>
      <c r="P434" s="2"/>
      <c r="Q434" s="2"/>
      <c r="R434" s="2"/>
      <c r="S434" s="2"/>
      <c r="T434" s="2"/>
      <c r="U434" s="2"/>
      <c r="V434" s="2"/>
      <c r="W434" s="2"/>
      <c r="X434" s="2"/>
      <c r="Y434" s="2"/>
      <c r="Z434" s="2"/>
    </row>
    <row r="435" spans="1:26" ht="12.75" customHeight="1">
      <c r="A435" s="2"/>
      <c r="B435" s="2"/>
      <c r="C435" s="2"/>
      <c r="D435" s="2"/>
      <c r="E435" s="2"/>
      <c r="F435" s="19"/>
      <c r="G435" s="19"/>
      <c r="H435" s="20"/>
      <c r="I435" s="20"/>
      <c r="J435" s="20"/>
      <c r="K435" s="19"/>
      <c r="L435" s="19"/>
      <c r="M435" s="19"/>
      <c r="N435" s="2"/>
      <c r="O435" s="2"/>
      <c r="P435" s="2"/>
      <c r="Q435" s="2"/>
      <c r="R435" s="2"/>
      <c r="S435" s="2"/>
      <c r="T435" s="2"/>
      <c r="U435" s="2"/>
      <c r="V435" s="2"/>
      <c r="W435" s="2"/>
      <c r="X435" s="2"/>
      <c r="Y435" s="2"/>
      <c r="Z435" s="2"/>
    </row>
    <row r="436" spans="1:26" ht="12.75" customHeight="1">
      <c r="A436" s="2"/>
      <c r="B436" s="2"/>
      <c r="C436" s="2"/>
      <c r="D436" s="2"/>
      <c r="E436" s="2"/>
      <c r="F436" s="19"/>
      <c r="G436" s="19"/>
      <c r="H436" s="20"/>
      <c r="I436" s="20"/>
      <c r="J436" s="20"/>
      <c r="K436" s="19"/>
      <c r="L436" s="19"/>
      <c r="M436" s="19"/>
      <c r="N436" s="2"/>
      <c r="O436" s="2"/>
      <c r="P436" s="2"/>
      <c r="Q436" s="2"/>
      <c r="R436" s="2"/>
      <c r="S436" s="2"/>
      <c r="T436" s="2"/>
      <c r="U436" s="2"/>
      <c r="V436" s="2"/>
      <c r="W436" s="2"/>
      <c r="X436" s="2"/>
      <c r="Y436" s="2"/>
      <c r="Z436" s="2"/>
    </row>
    <row r="437" spans="1:26" ht="12.75" customHeight="1">
      <c r="A437" s="2"/>
      <c r="B437" s="2"/>
      <c r="C437" s="2"/>
      <c r="D437" s="2"/>
      <c r="E437" s="2"/>
      <c r="F437" s="19"/>
      <c r="G437" s="19"/>
      <c r="H437" s="20"/>
      <c r="I437" s="20"/>
      <c r="J437" s="20"/>
      <c r="K437" s="19"/>
      <c r="L437" s="19"/>
      <c r="M437" s="19"/>
      <c r="N437" s="2"/>
      <c r="O437" s="2"/>
      <c r="P437" s="2"/>
      <c r="Q437" s="2"/>
      <c r="R437" s="2"/>
      <c r="S437" s="2"/>
      <c r="T437" s="2"/>
      <c r="U437" s="2"/>
      <c r="V437" s="2"/>
      <c r="W437" s="2"/>
      <c r="X437" s="2"/>
      <c r="Y437" s="2"/>
      <c r="Z437" s="2"/>
    </row>
    <row r="438" spans="1:26" ht="12.75" customHeight="1">
      <c r="A438" s="2"/>
      <c r="B438" s="2"/>
      <c r="C438" s="2"/>
      <c r="D438" s="2"/>
      <c r="E438" s="2"/>
      <c r="F438" s="19"/>
      <c r="G438" s="19"/>
      <c r="H438" s="20"/>
      <c r="I438" s="20"/>
      <c r="J438" s="20"/>
      <c r="K438" s="19"/>
      <c r="L438" s="19"/>
      <c r="M438" s="19"/>
      <c r="N438" s="2"/>
      <c r="O438" s="2"/>
      <c r="P438" s="2"/>
      <c r="Q438" s="2"/>
      <c r="R438" s="2"/>
      <c r="S438" s="2"/>
      <c r="T438" s="2"/>
      <c r="U438" s="2"/>
      <c r="V438" s="2"/>
      <c r="W438" s="2"/>
      <c r="X438" s="2"/>
      <c r="Y438" s="2"/>
      <c r="Z438" s="2"/>
    </row>
    <row r="439" spans="1:26" ht="12.75" customHeight="1">
      <c r="A439" s="2"/>
      <c r="B439" s="2"/>
      <c r="C439" s="2"/>
      <c r="D439" s="2"/>
      <c r="E439" s="2"/>
      <c r="F439" s="19"/>
      <c r="G439" s="19"/>
      <c r="H439" s="20"/>
      <c r="I439" s="20"/>
      <c r="J439" s="20"/>
      <c r="K439" s="19"/>
      <c r="L439" s="19"/>
      <c r="M439" s="19"/>
      <c r="N439" s="2"/>
      <c r="O439" s="2"/>
      <c r="P439" s="2"/>
      <c r="Q439" s="2"/>
      <c r="R439" s="2"/>
      <c r="S439" s="2"/>
      <c r="T439" s="2"/>
      <c r="U439" s="2"/>
      <c r="V439" s="2"/>
      <c r="W439" s="2"/>
      <c r="X439" s="2"/>
      <c r="Y439" s="2"/>
      <c r="Z439" s="2"/>
    </row>
    <row r="440" spans="1:26" ht="12.75" customHeight="1">
      <c r="A440" s="2"/>
      <c r="B440" s="2"/>
      <c r="C440" s="2"/>
      <c r="D440" s="2"/>
      <c r="E440" s="2"/>
      <c r="F440" s="19"/>
      <c r="G440" s="19"/>
      <c r="H440" s="20"/>
      <c r="I440" s="20"/>
      <c r="J440" s="20"/>
      <c r="K440" s="19"/>
      <c r="L440" s="19"/>
      <c r="M440" s="19"/>
      <c r="N440" s="2"/>
      <c r="O440" s="2"/>
      <c r="P440" s="2"/>
      <c r="Q440" s="2"/>
      <c r="R440" s="2"/>
      <c r="S440" s="2"/>
      <c r="T440" s="2"/>
      <c r="U440" s="2"/>
      <c r="V440" s="2"/>
      <c r="W440" s="2"/>
      <c r="X440" s="2"/>
      <c r="Y440" s="2"/>
      <c r="Z440" s="2"/>
    </row>
    <row r="441" spans="1:26" ht="12.75" customHeight="1">
      <c r="A441" s="2"/>
      <c r="B441" s="2"/>
      <c r="C441" s="2"/>
      <c r="D441" s="2"/>
      <c r="E441" s="2"/>
      <c r="F441" s="19"/>
      <c r="G441" s="19"/>
      <c r="H441" s="20"/>
      <c r="I441" s="20"/>
      <c r="J441" s="20"/>
      <c r="K441" s="19"/>
      <c r="L441" s="19"/>
      <c r="M441" s="19"/>
      <c r="N441" s="2"/>
      <c r="O441" s="2"/>
      <c r="P441" s="2"/>
      <c r="Q441" s="2"/>
      <c r="R441" s="2"/>
      <c r="S441" s="2"/>
      <c r="T441" s="2"/>
      <c r="U441" s="2"/>
      <c r="V441" s="2"/>
      <c r="W441" s="2"/>
      <c r="X441" s="2"/>
      <c r="Y441" s="2"/>
      <c r="Z441" s="2"/>
    </row>
    <row r="442" spans="1:26" ht="12.75" customHeight="1">
      <c r="A442" s="2"/>
      <c r="B442" s="2"/>
      <c r="C442" s="2"/>
      <c r="D442" s="2"/>
      <c r="E442" s="2"/>
      <c r="F442" s="19"/>
      <c r="G442" s="19"/>
      <c r="H442" s="20"/>
      <c r="I442" s="20"/>
      <c r="J442" s="20"/>
      <c r="K442" s="19"/>
      <c r="L442" s="19"/>
      <c r="M442" s="19"/>
      <c r="N442" s="2"/>
      <c r="O442" s="2"/>
      <c r="P442" s="2"/>
      <c r="Q442" s="2"/>
      <c r="R442" s="2"/>
      <c r="S442" s="2"/>
      <c r="T442" s="2"/>
      <c r="U442" s="2"/>
      <c r="V442" s="2"/>
      <c r="W442" s="2"/>
      <c r="X442" s="2"/>
      <c r="Y442" s="2"/>
      <c r="Z442" s="2"/>
    </row>
    <row r="443" spans="1:26" ht="12.75" customHeight="1">
      <c r="A443" s="2"/>
      <c r="B443" s="2"/>
      <c r="C443" s="2"/>
      <c r="D443" s="2"/>
      <c r="E443" s="2"/>
      <c r="F443" s="19"/>
      <c r="G443" s="19"/>
      <c r="H443" s="20"/>
      <c r="I443" s="20"/>
      <c r="J443" s="20"/>
      <c r="K443" s="19"/>
      <c r="L443" s="19"/>
      <c r="M443" s="19"/>
      <c r="N443" s="2"/>
      <c r="O443" s="2"/>
      <c r="P443" s="2"/>
      <c r="Q443" s="2"/>
      <c r="R443" s="2"/>
      <c r="S443" s="2"/>
      <c r="T443" s="2"/>
      <c r="U443" s="2"/>
      <c r="V443" s="2"/>
      <c r="W443" s="2"/>
      <c r="X443" s="2"/>
      <c r="Y443" s="2"/>
      <c r="Z443" s="2"/>
    </row>
    <row r="444" spans="1:26" ht="12.75" customHeight="1">
      <c r="A444" s="2"/>
      <c r="B444" s="2"/>
      <c r="C444" s="2"/>
      <c r="D444" s="2"/>
      <c r="E444" s="2"/>
      <c r="F444" s="19"/>
      <c r="G444" s="19"/>
      <c r="H444" s="20"/>
      <c r="I444" s="20"/>
      <c r="J444" s="20"/>
      <c r="K444" s="19"/>
      <c r="L444" s="19"/>
      <c r="M444" s="19"/>
      <c r="N444" s="2"/>
      <c r="O444" s="2"/>
      <c r="P444" s="2"/>
      <c r="Q444" s="2"/>
      <c r="R444" s="2"/>
      <c r="S444" s="2"/>
      <c r="T444" s="2"/>
      <c r="U444" s="2"/>
      <c r="V444" s="2"/>
      <c r="W444" s="2"/>
      <c r="X444" s="2"/>
      <c r="Y444" s="2"/>
      <c r="Z444" s="2"/>
    </row>
    <row r="445" spans="1:26" ht="12.75" customHeight="1">
      <c r="A445" s="2"/>
      <c r="B445" s="2"/>
      <c r="C445" s="2"/>
      <c r="D445" s="2"/>
      <c r="E445" s="2"/>
      <c r="F445" s="19"/>
      <c r="G445" s="19"/>
      <c r="H445" s="20"/>
      <c r="I445" s="20"/>
      <c r="J445" s="20"/>
      <c r="K445" s="19"/>
      <c r="L445" s="19"/>
      <c r="M445" s="19"/>
      <c r="N445" s="2"/>
      <c r="O445" s="2"/>
      <c r="P445" s="2"/>
      <c r="Q445" s="2"/>
      <c r="R445" s="2"/>
      <c r="S445" s="2"/>
      <c r="T445" s="2"/>
      <c r="U445" s="2"/>
      <c r="V445" s="2"/>
      <c r="W445" s="2"/>
      <c r="X445" s="2"/>
      <c r="Y445" s="2"/>
      <c r="Z445" s="2"/>
    </row>
    <row r="446" spans="1:26" ht="12.75" customHeight="1">
      <c r="A446" s="2"/>
      <c r="B446" s="2"/>
      <c r="C446" s="2"/>
      <c r="D446" s="2"/>
      <c r="E446" s="2"/>
      <c r="F446" s="19"/>
      <c r="G446" s="19"/>
      <c r="H446" s="20"/>
      <c r="I446" s="20"/>
      <c r="J446" s="20"/>
      <c r="K446" s="19"/>
      <c r="L446" s="19"/>
      <c r="M446" s="19"/>
      <c r="N446" s="2"/>
      <c r="O446" s="2"/>
      <c r="P446" s="2"/>
      <c r="Q446" s="2"/>
      <c r="R446" s="2"/>
      <c r="S446" s="2"/>
      <c r="T446" s="2"/>
      <c r="U446" s="2"/>
      <c r="V446" s="2"/>
      <c r="W446" s="2"/>
      <c r="X446" s="2"/>
      <c r="Y446" s="2"/>
      <c r="Z446" s="2"/>
    </row>
    <row r="447" spans="1:26" ht="12.75" customHeight="1">
      <c r="A447" s="2"/>
      <c r="B447" s="2"/>
      <c r="C447" s="2"/>
      <c r="D447" s="2"/>
      <c r="E447" s="2"/>
      <c r="F447" s="19"/>
      <c r="G447" s="19"/>
      <c r="H447" s="20"/>
      <c r="I447" s="20"/>
      <c r="J447" s="20"/>
      <c r="K447" s="19"/>
      <c r="L447" s="19"/>
      <c r="M447" s="19"/>
      <c r="N447" s="2"/>
      <c r="O447" s="2"/>
      <c r="P447" s="2"/>
      <c r="Q447" s="2"/>
      <c r="R447" s="2"/>
      <c r="S447" s="2"/>
      <c r="T447" s="2"/>
      <c r="U447" s="2"/>
      <c r="V447" s="2"/>
      <c r="W447" s="2"/>
      <c r="X447" s="2"/>
      <c r="Y447" s="2"/>
      <c r="Z447" s="2"/>
    </row>
    <row r="448" spans="1:26" ht="12.75" customHeight="1">
      <c r="A448" s="2"/>
      <c r="B448" s="2"/>
      <c r="C448" s="2"/>
      <c r="D448" s="2"/>
      <c r="E448" s="2"/>
      <c r="F448" s="19"/>
      <c r="G448" s="19"/>
      <c r="H448" s="20"/>
      <c r="I448" s="20"/>
      <c r="J448" s="20"/>
      <c r="K448" s="19"/>
      <c r="L448" s="19"/>
      <c r="M448" s="19"/>
      <c r="N448" s="2"/>
      <c r="O448" s="2"/>
      <c r="P448" s="2"/>
      <c r="Q448" s="2"/>
      <c r="R448" s="2"/>
      <c r="S448" s="2"/>
      <c r="T448" s="2"/>
      <c r="U448" s="2"/>
      <c r="V448" s="2"/>
      <c r="W448" s="2"/>
      <c r="X448" s="2"/>
      <c r="Y448" s="2"/>
      <c r="Z448" s="2"/>
    </row>
    <row r="449" spans="1:26" ht="12.75" customHeight="1">
      <c r="A449" s="2"/>
      <c r="B449" s="2"/>
      <c r="C449" s="2"/>
      <c r="D449" s="2"/>
      <c r="E449" s="2"/>
      <c r="F449" s="19"/>
      <c r="G449" s="19"/>
      <c r="H449" s="20"/>
      <c r="I449" s="20"/>
      <c r="J449" s="20"/>
      <c r="K449" s="19"/>
      <c r="L449" s="19"/>
      <c r="M449" s="19"/>
      <c r="N449" s="2"/>
      <c r="O449" s="2"/>
      <c r="P449" s="2"/>
      <c r="Q449" s="2"/>
      <c r="R449" s="2"/>
      <c r="S449" s="2"/>
      <c r="T449" s="2"/>
      <c r="U449" s="2"/>
      <c r="V449" s="2"/>
      <c r="W449" s="2"/>
      <c r="X449" s="2"/>
      <c r="Y449" s="2"/>
      <c r="Z449" s="2"/>
    </row>
    <row r="450" spans="1:26" ht="12.75" customHeight="1">
      <c r="A450" s="2"/>
      <c r="B450" s="2"/>
      <c r="C450" s="2"/>
      <c r="D450" s="2"/>
      <c r="E450" s="2"/>
      <c r="F450" s="19"/>
      <c r="G450" s="19"/>
      <c r="H450" s="20"/>
      <c r="I450" s="20"/>
      <c r="J450" s="20"/>
      <c r="K450" s="19"/>
      <c r="L450" s="19"/>
      <c r="M450" s="19"/>
      <c r="N450" s="2"/>
      <c r="O450" s="2"/>
      <c r="P450" s="2"/>
      <c r="Q450" s="2"/>
      <c r="R450" s="2"/>
      <c r="S450" s="2"/>
      <c r="T450" s="2"/>
      <c r="U450" s="2"/>
      <c r="V450" s="2"/>
      <c r="W450" s="2"/>
      <c r="X450" s="2"/>
      <c r="Y450" s="2"/>
      <c r="Z450" s="2"/>
    </row>
    <row r="451" spans="1:26" ht="12.75" customHeight="1">
      <c r="A451" s="2"/>
      <c r="B451" s="2"/>
      <c r="C451" s="2"/>
      <c r="D451" s="2"/>
      <c r="E451" s="2"/>
      <c r="F451" s="19"/>
      <c r="G451" s="19"/>
      <c r="H451" s="20"/>
      <c r="I451" s="20"/>
      <c r="J451" s="20"/>
      <c r="K451" s="19"/>
      <c r="L451" s="19"/>
      <c r="M451" s="19"/>
      <c r="N451" s="2"/>
      <c r="O451" s="2"/>
      <c r="P451" s="2"/>
      <c r="Q451" s="2"/>
      <c r="R451" s="2"/>
      <c r="S451" s="2"/>
      <c r="T451" s="2"/>
      <c r="U451" s="2"/>
      <c r="V451" s="2"/>
      <c r="W451" s="2"/>
      <c r="X451" s="2"/>
      <c r="Y451" s="2"/>
      <c r="Z451" s="2"/>
    </row>
    <row r="452" spans="1:26" ht="12.75" customHeight="1">
      <c r="A452" s="2"/>
      <c r="B452" s="2"/>
      <c r="C452" s="2"/>
      <c r="D452" s="2"/>
      <c r="E452" s="2"/>
      <c r="F452" s="19"/>
      <c r="G452" s="19"/>
      <c r="H452" s="20"/>
      <c r="I452" s="20"/>
      <c r="J452" s="20"/>
      <c r="K452" s="19"/>
      <c r="L452" s="19"/>
      <c r="M452" s="19"/>
      <c r="N452" s="2"/>
      <c r="O452" s="2"/>
      <c r="P452" s="2"/>
      <c r="Q452" s="2"/>
      <c r="R452" s="2"/>
      <c r="S452" s="2"/>
      <c r="T452" s="2"/>
      <c r="U452" s="2"/>
      <c r="V452" s="2"/>
      <c r="W452" s="2"/>
      <c r="X452" s="2"/>
      <c r="Y452" s="2"/>
      <c r="Z452" s="2"/>
    </row>
    <row r="453" spans="1:26" ht="12.75" customHeight="1">
      <c r="A453" s="2"/>
      <c r="B453" s="2"/>
      <c r="C453" s="2"/>
      <c r="D453" s="2"/>
      <c r="E453" s="2"/>
      <c r="F453" s="19"/>
      <c r="G453" s="19"/>
      <c r="H453" s="20"/>
      <c r="I453" s="20"/>
      <c r="J453" s="20"/>
      <c r="K453" s="19"/>
      <c r="L453" s="19"/>
      <c r="M453" s="19"/>
      <c r="N453" s="2"/>
      <c r="O453" s="2"/>
      <c r="P453" s="2"/>
      <c r="Q453" s="2"/>
      <c r="R453" s="2"/>
      <c r="S453" s="2"/>
      <c r="T453" s="2"/>
      <c r="U453" s="2"/>
      <c r="V453" s="2"/>
      <c r="W453" s="2"/>
      <c r="X453" s="2"/>
      <c r="Y453" s="2"/>
      <c r="Z453" s="2"/>
    </row>
    <row r="454" spans="1:26" ht="12.75" customHeight="1">
      <c r="A454" s="2"/>
      <c r="B454" s="2"/>
      <c r="C454" s="2"/>
      <c r="D454" s="2"/>
      <c r="E454" s="2"/>
      <c r="F454" s="19"/>
      <c r="G454" s="19"/>
      <c r="H454" s="20"/>
      <c r="I454" s="20"/>
      <c r="J454" s="20"/>
      <c r="K454" s="19"/>
      <c r="L454" s="19"/>
      <c r="M454" s="19"/>
      <c r="N454" s="2"/>
      <c r="O454" s="2"/>
      <c r="P454" s="2"/>
      <c r="Q454" s="2"/>
      <c r="R454" s="2"/>
      <c r="S454" s="2"/>
      <c r="T454" s="2"/>
      <c r="U454" s="2"/>
      <c r="V454" s="2"/>
      <c r="W454" s="2"/>
      <c r="X454" s="2"/>
      <c r="Y454" s="2"/>
      <c r="Z454" s="2"/>
    </row>
    <row r="455" spans="1:26" ht="12.75" customHeight="1">
      <c r="A455" s="2"/>
      <c r="B455" s="2"/>
      <c r="C455" s="2"/>
      <c r="D455" s="2"/>
      <c r="E455" s="2"/>
      <c r="F455" s="19"/>
      <c r="G455" s="19"/>
      <c r="H455" s="20"/>
      <c r="I455" s="20"/>
      <c r="J455" s="20"/>
      <c r="K455" s="19"/>
      <c r="L455" s="19"/>
      <c r="M455" s="19"/>
      <c r="N455" s="2"/>
      <c r="O455" s="2"/>
      <c r="P455" s="2"/>
      <c r="Q455" s="2"/>
      <c r="R455" s="2"/>
      <c r="S455" s="2"/>
      <c r="T455" s="2"/>
      <c r="U455" s="2"/>
      <c r="V455" s="2"/>
      <c r="W455" s="2"/>
      <c r="X455" s="2"/>
      <c r="Y455" s="2"/>
      <c r="Z455" s="2"/>
    </row>
    <row r="456" spans="1:26" ht="12.75" customHeight="1">
      <c r="A456" s="2"/>
      <c r="B456" s="2"/>
      <c r="C456" s="2"/>
      <c r="D456" s="2"/>
      <c r="E456" s="2"/>
      <c r="F456" s="19"/>
      <c r="G456" s="19"/>
      <c r="H456" s="20"/>
      <c r="I456" s="20"/>
      <c r="J456" s="20"/>
      <c r="K456" s="19"/>
      <c r="L456" s="19"/>
      <c r="M456" s="19"/>
      <c r="N456" s="2"/>
      <c r="O456" s="2"/>
      <c r="P456" s="2"/>
      <c r="Q456" s="2"/>
      <c r="R456" s="2"/>
      <c r="S456" s="2"/>
      <c r="T456" s="2"/>
      <c r="U456" s="2"/>
      <c r="V456" s="2"/>
      <c r="W456" s="2"/>
      <c r="X456" s="2"/>
      <c r="Y456" s="2"/>
      <c r="Z456" s="2"/>
    </row>
    <row r="457" spans="1:26" ht="12.75" customHeight="1">
      <c r="A457" s="2"/>
      <c r="B457" s="2"/>
      <c r="C457" s="2"/>
      <c r="D457" s="2"/>
      <c r="E457" s="2"/>
      <c r="F457" s="19"/>
      <c r="G457" s="19"/>
      <c r="H457" s="20"/>
      <c r="I457" s="20"/>
      <c r="J457" s="20"/>
      <c r="K457" s="19"/>
      <c r="L457" s="19"/>
      <c r="M457" s="19"/>
      <c r="N457" s="2"/>
      <c r="O457" s="2"/>
      <c r="P457" s="2"/>
      <c r="Q457" s="2"/>
      <c r="R457" s="2"/>
      <c r="S457" s="2"/>
      <c r="T457" s="2"/>
      <c r="U457" s="2"/>
      <c r="V457" s="2"/>
      <c r="W457" s="2"/>
      <c r="X457" s="2"/>
      <c r="Y457" s="2"/>
      <c r="Z457" s="2"/>
    </row>
    <row r="458" spans="1:26" ht="12.75" customHeight="1">
      <c r="A458" s="2"/>
      <c r="B458" s="2"/>
      <c r="C458" s="2"/>
      <c r="D458" s="2"/>
      <c r="E458" s="2"/>
      <c r="F458" s="19"/>
      <c r="G458" s="19"/>
      <c r="H458" s="20"/>
      <c r="I458" s="20"/>
      <c r="J458" s="20"/>
      <c r="K458" s="19"/>
      <c r="L458" s="19"/>
      <c r="M458" s="19"/>
      <c r="N458" s="2"/>
      <c r="O458" s="2"/>
      <c r="P458" s="2"/>
      <c r="Q458" s="2"/>
      <c r="R458" s="2"/>
      <c r="S458" s="2"/>
      <c r="T458" s="2"/>
      <c r="U458" s="2"/>
      <c r="V458" s="2"/>
      <c r="W458" s="2"/>
      <c r="X458" s="2"/>
      <c r="Y458" s="2"/>
      <c r="Z458" s="2"/>
    </row>
    <row r="459" spans="1:26" ht="12.75" customHeight="1">
      <c r="A459" s="2"/>
      <c r="B459" s="2"/>
      <c r="C459" s="2"/>
      <c r="D459" s="2"/>
      <c r="E459" s="2"/>
      <c r="F459" s="19"/>
      <c r="G459" s="19"/>
      <c r="H459" s="20"/>
      <c r="I459" s="20"/>
      <c r="J459" s="20"/>
      <c r="K459" s="19"/>
      <c r="L459" s="19"/>
      <c r="M459" s="19"/>
      <c r="N459" s="2"/>
      <c r="O459" s="2"/>
      <c r="P459" s="2"/>
      <c r="Q459" s="2"/>
      <c r="R459" s="2"/>
      <c r="S459" s="2"/>
      <c r="T459" s="2"/>
      <c r="U459" s="2"/>
      <c r="V459" s="2"/>
      <c r="W459" s="2"/>
      <c r="X459" s="2"/>
      <c r="Y459" s="2"/>
      <c r="Z459" s="2"/>
    </row>
    <row r="460" spans="1:26" ht="12.75" customHeight="1">
      <c r="A460" s="2"/>
      <c r="B460" s="2"/>
      <c r="C460" s="2"/>
      <c r="D460" s="2"/>
      <c r="E460" s="2"/>
      <c r="F460" s="19"/>
      <c r="G460" s="19"/>
      <c r="H460" s="20"/>
      <c r="I460" s="20"/>
      <c r="J460" s="20"/>
      <c r="K460" s="19"/>
      <c r="L460" s="19"/>
      <c r="M460" s="19"/>
      <c r="N460" s="2"/>
      <c r="O460" s="2"/>
      <c r="P460" s="2"/>
      <c r="Q460" s="2"/>
      <c r="R460" s="2"/>
      <c r="S460" s="2"/>
      <c r="T460" s="2"/>
      <c r="U460" s="2"/>
      <c r="V460" s="2"/>
      <c r="W460" s="2"/>
      <c r="X460" s="2"/>
      <c r="Y460" s="2"/>
      <c r="Z460" s="2"/>
    </row>
    <row r="461" spans="1:26" ht="12.75" customHeight="1">
      <c r="A461" s="2"/>
      <c r="B461" s="2"/>
      <c r="C461" s="2"/>
      <c r="D461" s="2"/>
      <c r="E461" s="2"/>
      <c r="F461" s="19"/>
      <c r="G461" s="19"/>
      <c r="H461" s="20"/>
      <c r="I461" s="20"/>
      <c r="J461" s="20"/>
      <c r="K461" s="19"/>
      <c r="L461" s="19"/>
      <c r="M461" s="19"/>
      <c r="N461" s="2"/>
      <c r="O461" s="2"/>
      <c r="P461" s="2"/>
      <c r="Q461" s="2"/>
      <c r="R461" s="2"/>
      <c r="S461" s="2"/>
      <c r="T461" s="2"/>
      <c r="U461" s="2"/>
      <c r="V461" s="2"/>
      <c r="W461" s="2"/>
      <c r="X461" s="2"/>
      <c r="Y461" s="2"/>
      <c r="Z461" s="2"/>
    </row>
    <row r="462" spans="1:26" ht="12.75" customHeight="1">
      <c r="A462" s="2"/>
      <c r="B462" s="2"/>
      <c r="C462" s="2"/>
      <c r="D462" s="2"/>
      <c r="E462" s="2"/>
      <c r="F462" s="19"/>
      <c r="G462" s="19"/>
      <c r="H462" s="20"/>
      <c r="I462" s="20"/>
      <c r="J462" s="20"/>
      <c r="K462" s="19"/>
      <c r="L462" s="19"/>
      <c r="M462" s="19"/>
      <c r="N462" s="2"/>
      <c r="O462" s="2"/>
      <c r="P462" s="2"/>
      <c r="Q462" s="2"/>
      <c r="R462" s="2"/>
      <c r="S462" s="2"/>
      <c r="T462" s="2"/>
      <c r="U462" s="2"/>
      <c r="V462" s="2"/>
      <c r="W462" s="2"/>
      <c r="X462" s="2"/>
      <c r="Y462" s="2"/>
      <c r="Z462" s="2"/>
    </row>
    <row r="463" spans="1:26" ht="12.75" customHeight="1">
      <c r="A463" s="2"/>
      <c r="B463" s="2"/>
      <c r="C463" s="2"/>
      <c r="D463" s="2"/>
      <c r="E463" s="2"/>
      <c r="F463" s="19"/>
      <c r="G463" s="19"/>
      <c r="H463" s="20"/>
      <c r="I463" s="20"/>
      <c r="J463" s="20"/>
      <c r="K463" s="19"/>
      <c r="L463" s="19"/>
      <c r="M463" s="19"/>
      <c r="N463" s="2"/>
      <c r="O463" s="2"/>
      <c r="P463" s="2"/>
      <c r="Q463" s="2"/>
      <c r="R463" s="2"/>
      <c r="S463" s="2"/>
      <c r="T463" s="2"/>
      <c r="U463" s="2"/>
      <c r="V463" s="2"/>
      <c r="W463" s="2"/>
      <c r="X463" s="2"/>
      <c r="Y463" s="2"/>
      <c r="Z463" s="2"/>
    </row>
    <row r="464" spans="1:26" ht="12.75" customHeight="1">
      <c r="A464" s="2"/>
      <c r="B464" s="2"/>
      <c r="C464" s="2"/>
      <c r="D464" s="2"/>
      <c r="E464" s="2"/>
      <c r="F464" s="19"/>
      <c r="G464" s="19"/>
      <c r="H464" s="20"/>
      <c r="I464" s="20"/>
      <c r="J464" s="20"/>
      <c r="K464" s="19"/>
      <c r="L464" s="19"/>
      <c r="M464" s="19"/>
      <c r="N464" s="2"/>
      <c r="O464" s="2"/>
      <c r="P464" s="2"/>
      <c r="Q464" s="2"/>
      <c r="R464" s="2"/>
      <c r="S464" s="2"/>
      <c r="T464" s="2"/>
      <c r="U464" s="2"/>
      <c r="V464" s="2"/>
      <c r="W464" s="2"/>
      <c r="X464" s="2"/>
      <c r="Y464" s="2"/>
      <c r="Z464" s="2"/>
    </row>
    <row r="465" spans="1:26" ht="12.75" customHeight="1">
      <c r="A465" s="2"/>
      <c r="B465" s="2"/>
      <c r="C465" s="2"/>
      <c r="D465" s="2"/>
      <c r="E465" s="2"/>
      <c r="F465" s="19"/>
      <c r="G465" s="19"/>
      <c r="H465" s="20"/>
      <c r="I465" s="20"/>
      <c r="J465" s="20"/>
      <c r="K465" s="19"/>
      <c r="L465" s="19"/>
      <c r="M465" s="19"/>
      <c r="N465" s="2"/>
      <c r="O465" s="2"/>
      <c r="P465" s="2"/>
      <c r="Q465" s="2"/>
      <c r="R465" s="2"/>
      <c r="S465" s="2"/>
      <c r="T465" s="2"/>
      <c r="U465" s="2"/>
      <c r="V465" s="2"/>
      <c r="W465" s="2"/>
      <c r="X465" s="2"/>
      <c r="Y465" s="2"/>
      <c r="Z465" s="2"/>
    </row>
    <row r="466" spans="1:26" ht="12.75" customHeight="1">
      <c r="A466" s="2"/>
      <c r="B466" s="2"/>
      <c r="C466" s="2"/>
      <c r="D466" s="2"/>
      <c r="E466" s="2"/>
      <c r="F466" s="19"/>
      <c r="G466" s="19"/>
      <c r="H466" s="20"/>
      <c r="I466" s="20"/>
      <c r="J466" s="20"/>
      <c r="K466" s="19"/>
      <c r="L466" s="19"/>
      <c r="M466" s="19"/>
      <c r="N466" s="2"/>
      <c r="O466" s="2"/>
      <c r="P466" s="2"/>
      <c r="Q466" s="2"/>
      <c r="R466" s="2"/>
      <c r="S466" s="2"/>
      <c r="T466" s="2"/>
      <c r="U466" s="2"/>
      <c r="V466" s="2"/>
      <c r="W466" s="2"/>
      <c r="X466" s="2"/>
      <c r="Y466" s="2"/>
      <c r="Z466" s="2"/>
    </row>
    <row r="467" spans="1:26" ht="12.75" customHeight="1">
      <c r="A467" s="2"/>
      <c r="B467" s="2"/>
      <c r="C467" s="2"/>
      <c r="D467" s="2"/>
      <c r="E467" s="2"/>
      <c r="F467" s="19"/>
      <c r="G467" s="19"/>
      <c r="H467" s="20"/>
      <c r="I467" s="20"/>
      <c r="J467" s="20"/>
      <c r="K467" s="19"/>
      <c r="L467" s="19"/>
      <c r="M467" s="19"/>
      <c r="N467" s="2"/>
      <c r="O467" s="2"/>
      <c r="P467" s="2"/>
      <c r="Q467" s="2"/>
      <c r="R467" s="2"/>
      <c r="S467" s="2"/>
      <c r="T467" s="2"/>
      <c r="U467" s="2"/>
      <c r="V467" s="2"/>
      <c r="W467" s="2"/>
      <c r="X467" s="2"/>
      <c r="Y467" s="2"/>
      <c r="Z467" s="2"/>
    </row>
    <row r="468" spans="1:26" ht="12.75" customHeight="1">
      <c r="A468" s="2"/>
      <c r="B468" s="2"/>
      <c r="C468" s="2"/>
      <c r="D468" s="2"/>
      <c r="E468" s="2"/>
      <c r="F468" s="19"/>
      <c r="G468" s="19"/>
      <c r="H468" s="20"/>
      <c r="I468" s="20"/>
      <c r="J468" s="20"/>
      <c r="K468" s="19"/>
      <c r="L468" s="19"/>
      <c r="M468" s="19"/>
      <c r="N468" s="2"/>
      <c r="O468" s="2"/>
      <c r="P468" s="2"/>
      <c r="Q468" s="2"/>
      <c r="R468" s="2"/>
      <c r="S468" s="2"/>
      <c r="T468" s="2"/>
      <c r="U468" s="2"/>
      <c r="V468" s="2"/>
      <c r="W468" s="2"/>
      <c r="X468" s="2"/>
      <c r="Y468" s="2"/>
      <c r="Z468" s="2"/>
    </row>
    <row r="469" spans="1:26" ht="12.75" customHeight="1">
      <c r="A469" s="2"/>
      <c r="B469" s="2"/>
      <c r="C469" s="2"/>
      <c r="D469" s="2"/>
      <c r="E469" s="2"/>
      <c r="F469" s="19"/>
      <c r="G469" s="19"/>
      <c r="H469" s="20"/>
      <c r="I469" s="20"/>
      <c r="J469" s="20"/>
      <c r="K469" s="19"/>
      <c r="L469" s="19"/>
      <c r="M469" s="19"/>
      <c r="N469" s="2"/>
      <c r="O469" s="2"/>
      <c r="P469" s="2"/>
      <c r="Q469" s="2"/>
      <c r="R469" s="2"/>
      <c r="S469" s="2"/>
      <c r="T469" s="2"/>
      <c r="U469" s="2"/>
      <c r="V469" s="2"/>
      <c r="W469" s="2"/>
      <c r="X469" s="2"/>
      <c r="Y469" s="2"/>
      <c r="Z469" s="2"/>
    </row>
    <row r="470" spans="1:26" ht="12.75" customHeight="1">
      <c r="A470" s="2"/>
      <c r="B470" s="2"/>
      <c r="C470" s="2"/>
      <c r="D470" s="2"/>
      <c r="E470" s="2"/>
      <c r="F470" s="19"/>
      <c r="G470" s="19"/>
      <c r="H470" s="20"/>
      <c r="I470" s="20"/>
      <c r="J470" s="20"/>
      <c r="K470" s="19"/>
      <c r="L470" s="19"/>
      <c r="M470" s="19"/>
      <c r="N470" s="2"/>
      <c r="O470" s="2"/>
      <c r="P470" s="2"/>
      <c r="Q470" s="2"/>
      <c r="R470" s="2"/>
      <c r="S470" s="2"/>
      <c r="T470" s="2"/>
      <c r="U470" s="2"/>
      <c r="V470" s="2"/>
      <c r="W470" s="2"/>
      <c r="X470" s="2"/>
      <c r="Y470" s="2"/>
      <c r="Z470" s="2"/>
    </row>
    <row r="471" spans="1:26" ht="12.75" customHeight="1">
      <c r="A471" s="2"/>
      <c r="B471" s="2"/>
      <c r="C471" s="2"/>
      <c r="D471" s="2"/>
      <c r="E471" s="2"/>
      <c r="F471" s="19"/>
      <c r="G471" s="19"/>
      <c r="H471" s="20"/>
      <c r="I471" s="20"/>
      <c r="J471" s="20"/>
      <c r="K471" s="19"/>
      <c r="L471" s="19"/>
      <c r="M471" s="19"/>
      <c r="N471" s="2"/>
      <c r="O471" s="2"/>
      <c r="P471" s="2"/>
      <c r="Q471" s="2"/>
      <c r="R471" s="2"/>
      <c r="S471" s="2"/>
      <c r="T471" s="2"/>
      <c r="U471" s="2"/>
      <c r="V471" s="2"/>
      <c r="W471" s="2"/>
      <c r="X471" s="2"/>
      <c r="Y471" s="2"/>
      <c r="Z471" s="2"/>
    </row>
    <row r="472" spans="1:26" ht="12.75" customHeight="1">
      <c r="A472" s="2"/>
      <c r="B472" s="2"/>
      <c r="C472" s="2"/>
      <c r="D472" s="2"/>
      <c r="E472" s="2"/>
      <c r="F472" s="19"/>
      <c r="G472" s="19"/>
      <c r="H472" s="20"/>
      <c r="I472" s="20"/>
      <c r="J472" s="20"/>
      <c r="K472" s="19"/>
      <c r="L472" s="19"/>
      <c r="M472" s="19"/>
      <c r="N472" s="2"/>
      <c r="O472" s="2"/>
      <c r="P472" s="2"/>
      <c r="Q472" s="2"/>
      <c r="R472" s="2"/>
      <c r="S472" s="2"/>
      <c r="T472" s="2"/>
      <c r="U472" s="2"/>
      <c r="V472" s="2"/>
      <c r="W472" s="2"/>
      <c r="X472" s="2"/>
      <c r="Y472" s="2"/>
      <c r="Z472" s="2"/>
    </row>
    <row r="473" spans="1:26" ht="12.75" customHeight="1">
      <c r="A473" s="2"/>
      <c r="B473" s="2"/>
      <c r="C473" s="2"/>
      <c r="D473" s="2"/>
      <c r="E473" s="2"/>
      <c r="F473" s="19"/>
      <c r="G473" s="19"/>
      <c r="H473" s="20"/>
      <c r="I473" s="20"/>
      <c r="J473" s="20"/>
      <c r="K473" s="19"/>
      <c r="L473" s="19"/>
      <c r="M473" s="19"/>
      <c r="N473" s="2"/>
      <c r="O473" s="2"/>
      <c r="P473" s="2"/>
      <c r="Q473" s="2"/>
      <c r="R473" s="2"/>
      <c r="S473" s="2"/>
      <c r="T473" s="2"/>
      <c r="U473" s="2"/>
      <c r="V473" s="2"/>
      <c r="W473" s="2"/>
      <c r="X473" s="2"/>
      <c r="Y473" s="2"/>
      <c r="Z473" s="2"/>
    </row>
    <row r="474" spans="1:26" ht="12.75" customHeight="1">
      <c r="A474" s="2"/>
      <c r="B474" s="2"/>
      <c r="C474" s="2"/>
      <c r="D474" s="2"/>
      <c r="E474" s="2"/>
      <c r="F474" s="19"/>
      <c r="G474" s="19"/>
      <c r="H474" s="20"/>
      <c r="I474" s="20"/>
      <c r="J474" s="20"/>
      <c r="K474" s="19"/>
      <c r="L474" s="19"/>
      <c r="M474" s="19"/>
      <c r="N474" s="2"/>
      <c r="O474" s="2"/>
      <c r="P474" s="2"/>
      <c r="Q474" s="2"/>
      <c r="R474" s="2"/>
      <c r="S474" s="2"/>
      <c r="T474" s="2"/>
      <c r="U474" s="2"/>
      <c r="V474" s="2"/>
      <c r="W474" s="2"/>
      <c r="X474" s="2"/>
      <c r="Y474" s="2"/>
      <c r="Z474" s="2"/>
    </row>
    <row r="475" spans="1:26" ht="12.75" customHeight="1">
      <c r="A475" s="2"/>
      <c r="B475" s="2"/>
      <c r="C475" s="2"/>
      <c r="D475" s="2"/>
      <c r="E475" s="2"/>
      <c r="F475" s="19"/>
      <c r="G475" s="19"/>
      <c r="H475" s="20"/>
      <c r="I475" s="20"/>
      <c r="J475" s="20"/>
      <c r="K475" s="19"/>
      <c r="L475" s="19"/>
      <c r="M475" s="19"/>
      <c r="N475" s="2"/>
      <c r="O475" s="2"/>
      <c r="P475" s="2"/>
      <c r="Q475" s="2"/>
      <c r="R475" s="2"/>
      <c r="S475" s="2"/>
      <c r="T475" s="2"/>
      <c r="U475" s="2"/>
      <c r="V475" s="2"/>
      <c r="W475" s="2"/>
      <c r="X475" s="2"/>
      <c r="Y475" s="2"/>
      <c r="Z475" s="2"/>
    </row>
    <row r="476" spans="1:26" ht="12.75" customHeight="1">
      <c r="A476" s="2"/>
      <c r="B476" s="2"/>
      <c r="C476" s="2"/>
      <c r="D476" s="2"/>
      <c r="E476" s="2"/>
      <c r="F476" s="19"/>
      <c r="G476" s="19"/>
      <c r="H476" s="20"/>
      <c r="I476" s="20"/>
      <c r="J476" s="20"/>
      <c r="K476" s="19"/>
      <c r="L476" s="19"/>
      <c r="M476" s="19"/>
      <c r="N476" s="2"/>
      <c r="O476" s="2"/>
      <c r="P476" s="2"/>
      <c r="Q476" s="2"/>
      <c r="R476" s="2"/>
      <c r="S476" s="2"/>
      <c r="T476" s="2"/>
      <c r="U476" s="2"/>
      <c r="V476" s="2"/>
      <c r="W476" s="2"/>
      <c r="X476" s="2"/>
      <c r="Y476" s="2"/>
      <c r="Z476" s="2"/>
    </row>
    <row r="477" spans="1:26" ht="12.75" customHeight="1">
      <c r="A477" s="2"/>
      <c r="B477" s="2"/>
      <c r="C477" s="2"/>
      <c r="D477" s="2"/>
      <c r="E477" s="2"/>
      <c r="F477" s="19"/>
      <c r="G477" s="19"/>
      <c r="H477" s="20"/>
      <c r="I477" s="20"/>
      <c r="J477" s="20"/>
      <c r="K477" s="19"/>
      <c r="L477" s="19"/>
      <c r="M477" s="19"/>
      <c r="N477" s="2"/>
      <c r="O477" s="2"/>
      <c r="P477" s="2"/>
      <c r="Q477" s="2"/>
      <c r="R477" s="2"/>
      <c r="S477" s="2"/>
      <c r="T477" s="2"/>
      <c r="U477" s="2"/>
      <c r="V477" s="2"/>
      <c r="W477" s="2"/>
      <c r="X477" s="2"/>
      <c r="Y477" s="2"/>
      <c r="Z477" s="2"/>
    </row>
    <row r="478" spans="1:26" ht="12.75" customHeight="1">
      <c r="A478" s="2"/>
      <c r="B478" s="2"/>
      <c r="C478" s="2"/>
      <c r="D478" s="2"/>
      <c r="E478" s="2"/>
      <c r="F478" s="19"/>
      <c r="G478" s="19"/>
      <c r="H478" s="20"/>
      <c r="I478" s="20"/>
      <c r="J478" s="20"/>
      <c r="K478" s="19"/>
      <c r="L478" s="19"/>
      <c r="M478" s="19"/>
      <c r="N478" s="2"/>
      <c r="O478" s="2"/>
      <c r="P478" s="2"/>
      <c r="Q478" s="2"/>
      <c r="R478" s="2"/>
      <c r="S478" s="2"/>
      <c r="T478" s="2"/>
      <c r="U478" s="2"/>
      <c r="V478" s="2"/>
      <c r="W478" s="2"/>
      <c r="X478" s="2"/>
      <c r="Y478" s="2"/>
      <c r="Z478" s="2"/>
    </row>
    <row r="479" spans="1:26" ht="12.75" customHeight="1">
      <c r="A479" s="2"/>
      <c r="B479" s="2"/>
      <c r="C479" s="2"/>
      <c r="D479" s="2"/>
      <c r="E479" s="2"/>
      <c r="F479" s="19"/>
      <c r="G479" s="19"/>
      <c r="H479" s="20"/>
      <c r="I479" s="20"/>
      <c r="J479" s="20"/>
      <c r="K479" s="19"/>
      <c r="L479" s="19"/>
      <c r="M479" s="19"/>
      <c r="N479" s="2"/>
      <c r="O479" s="2"/>
      <c r="P479" s="2"/>
      <c r="Q479" s="2"/>
      <c r="R479" s="2"/>
      <c r="S479" s="2"/>
      <c r="T479" s="2"/>
      <c r="U479" s="2"/>
      <c r="V479" s="2"/>
      <c r="W479" s="2"/>
      <c r="X479" s="2"/>
      <c r="Y479" s="2"/>
      <c r="Z479" s="2"/>
    </row>
    <row r="480" spans="1:26" ht="12.75" customHeight="1">
      <c r="A480" s="2"/>
      <c r="B480" s="2"/>
      <c r="C480" s="2"/>
      <c r="D480" s="2"/>
      <c r="E480" s="2"/>
      <c r="F480" s="19"/>
      <c r="G480" s="19"/>
      <c r="H480" s="20"/>
      <c r="I480" s="20"/>
      <c r="J480" s="20"/>
      <c r="K480" s="19"/>
      <c r="L480" s="19"/>
      <c r="M480" s="19"/>
      <c r="N480" s="2"/>
      <c r="O480" s="2"/>
      <c r="P480" s="2"/>
      <c r="Q480" s="2"/>
      <c r="R480" s="2"/>
      <c r="S480" s="2"/>
      <c r="T480" s="2"/>
      <c r="U480" s="2"/>
      <c r="V480" s="2"/>
      <c r="W480" s="2"/>
      <c r="X480" s="2"/>
      <c r="Y480" s="2"/>
      <c r="Z480" s="2"/>
    </row>
    <row r="481" spans="1:26" ht="12.75" customHeight="1">
      <c r="A481" s="2"/>
      <c r="B481" s="2"/>
      <c r="C481" s="2"/>
      <c r="D481" s="2"/>
      <c r="E481" s="2"/>
      <c r="F481" s="19"/>
      <c r="G481" s="19"/>
      <c r="H481" s="20"/>
      <c r="I481" s="20"/>
      <c r="J481" s="20"/>
      <c r="K481" s="19"/>
      <c r="L481" s="19"/>
      <c r="M481" s="19"/>
      <c r="N481" s="2"/>
      <c r="O481" s="2"/>
      <c r="P481" s="2"/>
      <c r="Q481" s="2"/>
      <c r="R481" s="2"/>
      <c r="S481" s="2"/>
      <c r="T481" s="2"/>
      <c r="U481" s="2"/>
      <c r="V481" s="2"/>
      <c r="W481" s="2"/>
      <c r="X481" s="2"/>
      <c r="Y481" s="2"/>
      <c r="Z481" s="2"/>
    </row>
    <row r="482" spans="1:26" ht="12.75" customHeight="1">
      <c r="A482" s="2"/>
      <c r="B482" s="2"/>
      <c r="C482" s="2"/>
      <c r="D482" s="2"/>
      <c r="E482" s="2"/>
      <c r="F482" s="19"/>
      <c r="G482" s="19"/>
      <c r="H482" s="20"/>
      <c r="I482" s="20"/>
      <c r="J482" s="20"/>
      <c r="K482" s="19"/>
      <c r="L482" s="19"/>
      <c r="M482" s="19"/>
      <c r="N482" s="2"/>
      <c r="O482" s="2"/>
      <c r="P482" s="2"/>
      <c r="Q482" s="2"/>
      <c r="R482" s="2"/>
      <c r="S482" s="2"/>
      <c r="T482" s="2"/>
      <c r="U482" s="2"/>
      <c r="V482" s="2"/>
      <c r="W482" s="2"/>
      <c r="X482" s="2"/>
      <c r="Y482" s="2"/>
      <c r="Z482" s="2"/>
    </row>
    <row r="483" spans="1:26" ht="12.75" customHeight="1">
      <c r="A483" s="2"/>
      <c r="B483" s="2"/>
      <c r="C483" s="2"/>
      <c r="D483" s="2"/>
      <c r="E483" s="2"/>
      <c r="F483" s="19"/>
      <c r="G483" s="19"/>
      <c r="H483" s="20"/>
      <c r="I483" s="20"/>
      <c r="J483" s="20"/>
      <c r="K483" s="19"/>
      <c r="L483" s="19"/>
      <c r="M483" s="19"/>
      <c r="N483" s="2"/>
      <c r="O483" s="2"/>
      <c r="P483" s="2"/>
      <c r="Q483" s="2"/>
      <c r="R483" s="2"/>
      <c r="S483" s="2"/>
      <c r="T483" s="2"/>
      <c r="U483" s="2"/>
      <c r="V483" s="2"/>
      <c r="W483" s="2"/>
      <c r="X483" s="2"/>
      <c r="Y483" s="2"/>
      <c r="Z483" s="2"/>
    </row>
    <row r="484" spans="1:26" ht="12.75" customHeight="1">
      <c r="A484" s="2"/>
      <c r="B484" s="2"/>
      <c r="C484" s="2"/>
      <c r="D484" s="2"/>
      <c r="E484" s="2"/>
      <c r="F484" s="19"/>
      <c r="G484" s="19"/>
      <c r="H484" s="20"/>
      <c r="I484" s="20"/>
      <c r="J484" s="20"/>
      <c r="K484" s="19"/>
      <c r="L484" s="19"/>
      <c r="M484" s="19"/>
      <c r="N484" s="2"/>
      <c r="O484" s="2"/>
      <c r="P484" s="2"/>
      <c r="Q484" s="2"/>
      <c r="R484" s="2"/>
      <c r="S484" s="2"/>
      <c r="T484" s="2"/>
      <c r="U484" s="2"/>
      <c r="V484" s="2"/>
      <c r="W484" s="2"/>
      <c r="X484" s="2"/>
      <c r="Y484" s="2"/>
      <c r="Z484" s="2"/>
    </row>
    <row r="485" spans="1:26" ht="12.75" customHeight="1">
      <c r="A485" s="2"/>
      <c r="B485" s="2"/>
      <c r="C485" s="2"/>
      <c r="D485" s="2"/>
      <c r="E485" s="2"/>
      <c r="F485" s="19"/>
      <c r="G485" s="19"/>
      <c r="H485" s="20"/>
      <c r="I485" s="20"/>
      <c r="J485" s="20"/>
      <c r="K485" s="19"/>
      <c r="L485" s="19"/>
      <c r="M485" s="19"/>
      <c r="N485" s="2"/>
      <c r="O485" s="2"/>
      <c r="P485" s="2"/>
      <c r="Q485" s="2"/>
      <c r="R485" s="2"/>
      <c r="S485" s="2"/>
      <c r="T485" s="2"/>
      <c r="U485" s="2"/>
      <c r="V485" s="2"/>
      <c r="W485" s="2"/>
      <c r="X485" s="2"/>
      <c r="Y485" s="2"/>
      <c r="Z485" s="2"/>
    </row>
    <row r="486" spans="1:26" ht="12.75" customHeight="1">
      <c r="A486" s="2"/>
      <c r="B486" s="2"/>
      <c r="C486" s="2"/>
      <c r="D486" s="2"/>
      <c r="E486" s="2"/>
      <c r="F486" s="19"/>
      <c r="G486" s="19"/>
      <c r="H486" s="20"/>
      <c r="I486" s="20"/>
      <c r="J486" s="20"/>
      <c r="K486" s="19"/>
      <c r="L486" s="19"/>
      <c r="M486" s="19"/>
      <c r="N486" s="2"/>
      <c r="O486" s="2"/>
      <c r="P486" s="2"/>
      <c r="Q486" s="2"/>
      <c r="R486" s="2"/>
      <c r="S486" s="2"/>
      <c r="T486" s="2"/>
      <c r="U486" s="2"/>
      <c r="V486" s="2"/>
      <c r="W486" s="2"/>
      <c r="X486" s="2"/>
      <c r="Y486" s="2"/>
      <c r="Z486" s="2"/>
    </row>
    <row r="487" spans="1:26" ht="12.75" customHeight="1">
      <c r="A487" s="2"/>
      <c r="B487" s="2"/>
      <c r="C487" s="2"/>
      <c r="D487" s="2"/>
      <c r="E487" s="2"/>
      <c r="F487" s="19"/>
      <c r="G487" s="19"/>
      <c r="H487" s="20"/>
      <c r="I487" s="20"/>
      <c r="J487" s="20"/>
      <c r="K487" s="19"/>
      <c r="L487" s="19"/>
      <c r="M487" s="19"/>
      <c r="N487" s="2"/>
      <c r="O487" s="2"/>
      <c r="P487" s="2"/>
      <c r="Q487" s="2"/>
      <c r="R487" s="2"/>
      <c r="S487" s="2"/>
      <c r="T487" s="2"/>
      <c r="U487" s="2"/>
      <c r="V487" s="2"/>
      <c r="W487" s="2"/>
      <c r="X487" s="2"/>
      <c r="Y487" s="2"/>
      <c r="Z487" s="2"/>
    </row>
    <row r="488" spans="1:26" ht="12.75" customHeight="1">
      <c r="A488" s="2"/>
      <c r="B488" s="2"/>
      <c r="C488" s="2"/>
      <c r="D488" s="2"/>
      <c r="E488" s="2"/>
      <c r="F488" s="19"/>
      <c r="G488" s="19"/>
      <c r="H488" s="20"/>
      <c r="I488" s="20"/>
      <c r="J488" s="20"/>
      <c r="K488" s="19"/>
      <c r="L488" s="19"/>
      <c r="M488" s="19"/>
      <c r="N488" s="2"/>
      <c r="O488" s="2"/>
      <c r="P488" s="2"/>
      <c r="Q488" s="2"/>
      <c r="R488" s="2"/>
      <c r="S488" s="2"/>
      <c r="T488" s="2"/>
      <c r="U488" s="2"/>
      <c r="V488" s="2"/>
      <c r="W488" s="2"/>
      <c r="X488" s="2"/>
      <c r="Y488" s="2"/>
      <c r="Z488" s="2"/>
    </row>
    <row r="489" spans="1:26" ht="12.75" customHeight="1">
      <c r="A489" s="2"/>
      <c r="B489" s="2"/>
      <c r="C489" s="2"/>
      <c r="D489" s="2"/>
      <c r="E489" s="2"/>
      <c r="F489" s="19"/>
      <c r="G489" s="19"/>
      <c r="H489" s="20"/>
      <c r="I489" s="20"/>
      <c r="J489" s="20"/>
      <c r="K489" s="19"/>
      <c r="L489" s="19"/>
      <c r="M489" s="19"/>
      <c r="N489" s="2"/>
      <c r="O489" s="2"/>
      <c r="P489" s="2"/>
      <c r="Q489" s="2"/>
      <c r="R489" s="2"/>
      <c r="S489" s="2"/>
      <c r="T489" s="2"/>
      <c r="U489" s="2"/>
      <c r="V489" s="2"/>
      <c r="W489" s="2"/>
      <c r="X489" s="2"/>
      <c r="Y489" s="2"/>
      <c r="Z489" s="2"/>
    </row>
    <row r="490" spans="1:26" ht="12.75" customHeight="1">
      <c r="A490" s="2"/>
      <c r="B490" s="2"/>
      <c r="C490" s="2"/>
      <c r="D490" s="2"/>
      <c r="E490" s="2"/>
      <c r="F490" s="19"/>
      <c r="G490" s="19"/>
      <c r="H490" s="20"/>
      <c r="I490" s="20"/>
      <c r="J490" s="20"/>
      <c r="K490" s="19"/>
      <c r="L490" s="19"/>
      <c r="M490" s="19"/>
      <c r="N490" s="2"/>
      <c r="O490" s="2"/>
      <c r="P490" s="2"/>
      <c r="Q490" s="2"/>
      <c r="R490" s="2"/>
      <c r="S490" s="2"/>
      <c r="T490" s="2"/>
      <c r="U490" s="2"/>
      <c r="V490" s="2"/>
      <c r="W490" s="2"/>
      <c r="X490" s="2"/>
      <c r="Y490" s="2"/>
      <c r="Z490" s="2"/>
    </row>
    <row r="491" spans="1:26" ht="12.75" customHeight="1">
      <c r="A491" s="2"/>
      <c r="B491" s="2"/>
      <c r="C491" s="2"/>
      <c r="D491" s="2"/>
      <c r="E491" s="2"/>
      <c r="F491" s="19"/>
      <c r="G491" s="19"/>
      <c r="H491" s="20"/>
      <c r="I491" s="20"/>
      <c r="J491" s="20"/>
      <c r="K491" s="19"/>
      <c r="L491" s="19"/>
      <c r="M491" s="19"/>
      <c r="N491" s="2"/>
      <c r="O491" s="2"/>
      <c r="P491" s="2"/>
      <c r="Q491" s="2"/>
      <c r="R491" s="2"/>
      <c r="S491" s="2"/>
      <c r="T491" s="2"/>
      <c r="U491" s="2"/>
      <c r="V491" s="2"/>
      <c r="W491" s="2"/>
      <c r="X491" s="2"/>
      <c r="Y491" s="2"/>
      <c r="Z491" s="2"/>
    </row>
    <row r="492" spans="1:26" ht="12.75" customHeight="1">
      <c r="A492" s="2"/>
      <c r="B492" s="2"/>
      <c r="C492" s="2"/>
      <c r="D492" s="2"/>
      <c r="E492" s="2"/>
      <c r="F492" s="19"/>
      <c r="G492" s="19"/>
      <c r="H492" s="20"/>
      <c r="I492" s="20"/>
      <c r="J492" s="20"/>
      <c r="K492" s="19"/>
      <c r="L492" s="19"/>
      <c r="M492" s="19"/>
      <c r="N492" s="2"/>
      <c r="O492" s="2"/>
      <c r="P492" s="2"/>
      <c r="Q492" s="2"/>
      <c r="R492" s="2"/>
      <c r="S492" s="2"/>
      <c r="T492" s="2"/>
      <c r="U492" s="2"/>
      <c r="V492" s="2"/>
      <c r="W492" s="2"/>
      <c r="X492" s="2"/>
      <c r="Y492" s="2"/>
      <c r="Z492" s="2"/>
    </row>
    <row r="493" spans="1:26" ht="12.75" customHeight="1">
      <c r="A493" s="2"/>
      <c r="B493" s="2"/>
      <c r="C493" s="2"/>
      <c r="D493" s="2"/>
      <c r="E493" s="2"/>
      <c r="F493" s="19"/>
      <c r="G493" s="19"/>
      <c r="H493" s="20"/>
      <c r="I493" s="20"/>
      <c r="J493" s="20"/>
      <c r="K493" s="19"/>
      <c r="L493" s="19"/>
      <c r="M493" s="19"/>
      <c r="N493" s="2"/>
      <c r="O493" s="2"/>
      <c r="P493" s="2"/>
      <c r="Q493" s="2"/>
      <c r="R493" s="2"/>
      <c r="S493" s="2"/>
      <c r="T493" s="2"/>
      <c r="U493" s="2"/>
      <c r="V493" s="2"/>
      <c r="W493" s="2"/>
      <c r="X493" s="2"/>
      <c r="Y493" s="2"/>
      <c r="Z493" s="2"/>
    </row>
    <row r="494" spans="1:26" ht="12.75" customHeight="1">
      <c r="A494" s="2"/>
      <c r="B494" s="2"/>
      <c r="C494" s="2"/>
      <c r="D494" s="2"/>
      <c r="E494" s="2"/>
      <c r="F494" s="19"/>
      <c r="G494" s="19"/>
      <c r="H494" s="20"/>
      <c r="I494" s="20"/>
      <c r="J494" s="20"/>
      <c r="K494" s="19"/>
      <c r="L494" s="19"/>
      <c r="M494" s="19"/>
      <c r="N494" s="2"/>
      <c r="O494" s="2"/>
      <c r="P494" s="2"/>
      <c r="Q494" s="2"/>
      <c r="R494" s="2"/>
      <c r="S494" s="2"/>
      <c r="T494" s="2"/>
      <c r="U494" s="2"/>
      <c r="V494" s="2"/>
      <c r="W494" s="2"/>
      <c r="X494" s="2"/>
      <c r="Y494" s="2"/>
      <c r="Z494" s="2"/>
    </row>
    <row r="495" spans="1:26" ht="12.75" customHeight="1">
      <c r="A495" s="2"/>
      <c r="B495" s="2"/>
      <c r="C495" s="2"/>
      <c r="D495" s="2"/>
      <c r="E495" s="2"/>
      <c r="F495" s="19"/>
      <c r="G495" s="19"/>
      <c r="H495" s="20"/>
      <c r="I495" s="20"/>
      <c r="J495" s="20"/>
      <c r="K495" s="19"/>
      <c r="L495" s="19"/>
      <c r="M495" s="19"/>
      <c r="N495" s="2"/>
      <c r="O495" s="2"/>
      <c r="P495" s="2"/>
      <c r="Q495" s="2"/>
      <c r="R495" s="2"/>
      <c r="S495" s="2"/>
      <c r="T495" s="2"/>
      <c r="U495" s="2"/>
      <c r="V495" s="2"/>
      <c r="W495" s="2"/>
      <c r="X495" s="2"/>
      <c r="Y495" s="2"/>
      <c r="Z495" s="2"/>
    </row>
    <row r="496" spans="1:26" ht="12.75" customHeight="1">
      <c r="A496" s="2"/>
      <c r="B496" s="2"/>
      <c r="C496" s="2"/>
      <c r="D496" s="2"/>
      <c r="E496" s="2"/>
      <c r="F496" s="19"/>
      <c r="G496" s="19"/>
      <c r="H496" s="20"/>
      <c r="I496" s="20"/>
      <c r="J496" s="20"/>
      <c r="K496" s="19"/>
      <c r="L496" s="19"/>
      <c r="M496" s="19"/>
      <c r="N496" s="2"/>
      <c r="O496" s="2"/>
      <c r="P496" s="2"/>
      <c r="Q496" s="2"/>
      <c r="R496" s="2"/>
      <c r="S496" s="2"/>
      <c r="T496" s="2"/>
      <c r="U496" s="2"/>
      <c r="V496" s="2"/>
      <c r="W496" s="2"/>
      <c r="X496" s="2"/>
      <c r="Y496" s="2"/>
      <c r="Z496" s="2"/>
    </row>
    <row r="497" spans="1:26" ht="12.75" customHeight="1">
      <c r="A497" s="2"/>
      <c r="B497" s="2"/>
      <c r="C497" s="2"/>
      <c r="D497" s="2"/>
      <c r="E497" s="2"/>
      <c r="F497" s="19"/>
      <c r="G497" s="19"/>
      <c r="H497" s="20"/>
      <c r="I497" s="20"/>
      <c r="J497" s="20"/>
      <c r="K497" s="19"/>
      <c r="L497" s="19"/>
      <c r="M497" s="19"/>
      <c r="N497" s="2"/>
      <c r="O497" s="2"/>
      <c r="P497" s="2"/>
      <c r="Q497" s="2"/>
      <c r="R497" s="2"/>
      <c r="S497" s="2"/>
      <c r="T497" s="2"/>
      <c r="U497" s="2"/>
      <c r="V497" s="2"/>
      <c r="W497" s="2"/>
      <c r="X497" s="2"/>
      <c r="Y497" s="2"/>
      <c r="Z497" s="2"/>
    </row>
    <row r="498" spans="1:26" ht="12.75" customHeight="1">
      <c r="A498" s="2"/>
      <c r="B498" s="2"/>
      <c r="C498" s="2"/>
      <c r="D498" s="2"/>
      <c r="E498" s="2"/>
      <c r="F498" s="19"/>
      <c r="G498" s="19"/>
      <c r="H498" s="20"/>
      <c r="I498" s="20"/>
      <c r="J498" s="20"/>
      <c r="K498" s="19"/>
      <c r="L498" s="19"/>
      <c r="M498" s="19"/>
      <c r="N498" s="2"/>
      <c r="O498" s="2"/>
      <c r="P498" s="2"/>
      <c r="Q498" s="2"/>
      <c r="R498" s="2"/>
      <c r="S498" s="2"/>
      <c r="T498" s="2"/>
      <c r="U498" s="2"/>
      <c r="V498" s="2"/>
      <c r="W498" s="2"/>
      <c r="X498" s="2"/>
      <c r="Y498" s="2"/>
      <c r="Z498" s="2"/>
    </row>
    <row r="499" spans="1:26" ht="12.75" customHeight="1">
      <c r="A499" s="2"/>
      <c r="B499" s="2"/>
      <c r="C499" s="2"/>
      <c r="D499" s="2"/>
      <c r="E499" s="2"/>
      <c r="F499" s="19"/>
      <c r="G499" s="19"/>
      <c r="H499" s="20"/>
      <c r="I499" s="20"/>
      <c r="J499" s="20"/>
      <c r="K499" s="19"/>
      <c r="L499" s="19"/>
      <c r="M499" s="19"/>
      <c r="N499" s="2"/>
      <c r="O499" s="2"/>
      <c r="P499" s="2"/>
      <c r="Q499" s="2"/>
      <c r="R499" s="2"/>
      <c r="S499" s="2"/>
      <c r="T499" s="2"/>
      <c r="U499" s="2"/>
      <c r="V499" s="2"/>
      <c r="W499" s="2"/>
      <c r="X499" s="2"/>
      <c r="Y499" s="2"/>
      <c r="Z499" s="2"/>
    </row>
    <row r="500" spans="1:26" ht="12.75" customHeight="1">
      <c r="A500" s="2"/>
      <c r="B500" s="2"/>
      <c r="C500" s="2"/>
      <c r="D500" s="2"/>
      <c r="E500" s="2"/>
      <c r="F500" s="19"/>
      <c r="G500" s="19"/>
      <c r="H500" s="20"/>
      <c r="I500" s="20"/>
      <c r="J500" s="20"/>
      <c r="K500" s="19"/>
      <c r="L500" s="19"/>
      <c r="M500" s="19"/>
      <c r="N500" s="2"/>
      <c r="O500" s="2"/>
      <c r="P500" s="2"/>
      <c r="Q500" s="2"/>
      <c r="R500" s="2"/>
      <c r="S500" s="2"/>
      <c r="T500" s="2"/>
      <c r="U500" s="2"/>
      <c r="V500" s="2"/>
      <c r="W500" s="2"/>
      <c r="X500" s="2"/>
      <c r="Y500" s="2"/>
      <c r="Z500" s="2"/>
    </row>
    <row r="501" spans="1:26" ht="12.75" customHeight="1">
      <c r="A501" s="2"/>
      <c r="B501" s="2"/>
      <c r="C501" s="2"/>
      <c r="D501" s="2"/>
      <c r="E501" s="2"/>
      <c r="F501" s="19"/>
      <c r="G501" s="19"/>
      <c r="H501" s="20"/>
      <c r="I501" s="20"/>
      <c r="J501" s="20"/>
      <c r="K501" s="19"/>
      <c r="L501" s="19"/>
      <c r="M501" s="19"/>
      <c r="N501" s="2"/>
      <c r="O501" s="2"/>
      <c r="P501" s="2"/>
      <c r="Q501" s="2"/>
      <c r="R501" s="2"/>
      <c r="S501" s="2"/>
      <c r="T501" s="2"/>
      <c r="U501" s="2"/>
      <c r="V501" s="2"/>
      <c r="W501" s="2"/>
      <c r="X501" s="2"/>
      <c r="Y501" s="2"/>
      <c r="Z501" s="2"/>
    </row>
    <row r="502" spans="1:26" ht="12.75" customHeight="1">
      <c r="A502" s="2"/>
      <c r="B502" s="2"/>
      <c r="C502" s="2"/>
      <c r="D502" s="2"/>
      <c r="E502" s="2"/>
      <c r="F502" s="19"/>
      <c r="G502" s="19"/>
      <c r="H502" s="20"/>
      <c r="I502" s="20"/>
      <c r="J502" s="20"/>
      <c r="K502" s="19"/>
      <c r="L502" s="19"/>
      <c r="M502" s="19"/>
      <c r="N502" s="2"/>
      <c r="O502" s="2"/>
      <c r="P502" s="2"/>
      <c r="Q502" s="2"/>
      <c r="R502" s="2"/>
      <c r="S502" s="2"/>
      <c r="T502" s="2"/>
      <c r="U502" s="2"/>
      <c r="V502" s="2"/>
      <c r="W502" s="2"/>
      <c r="X502" s="2"/>
      <c r="Y502" s="2"/>
      <c r="Z502" s="2"/>
    </row>
    <row r="503" spans="1:26" ht="12.75" customHeight="1">
      <c r="A503" s="2"/>
      <c r="B503" s="2"/>
      <c r="C503" s="2"/>
      <c r="D503" s="2"/>
      <c r="E503" s="2"/>
      <c r="F503" s="19"/>
      <c r="G503" s="19"/>
      <c r="H503" s="20"/>
      <c r="I503" s="20"/>
      <c r="J503" s="20"/>
      <c r="K503" s="19"/>
      <c r="L503" s="19"/>
      <c r="M503" s="19"/>
      <c r="N503" s="2"/>
      <c r="O503" s="2"/>
      <c r="P503" s="2"/>
      <c r="Q503" s="2"/>
      <c r="R503" s="2"/>
      <c r="S503" s="2"/>
      <c r="T503" s="2"/>
      <c r="U503" s="2"/>
      <c r="V503" s="2"/>
      <c r="W503" s="2"/>
      <c r="X503" s="2"/>
      <c r="Y503" s="2"/>
      <c r="Z503" s="2"/>
    </row>
    <row r="504" spans="1:26" ht="12.75" customHeight="1">
      <c r="A504" s="2"/>
      <c r="B504" s="2"/>
      <c r="C504" s="2"/>
      <c r="D504" s="2"/>
      <c r="E504" s="2"/>
      <c r="F504" s="19"/>
      <c r="G504" s="19"/>
      <c r="H504" s="20"/>
      <c r="I504" s="20"/>
      <c r="J504" s="20"/>
      <c r="K504" s="19"/>
      <c r="L504" s="19"/>
      <c r="M504" s="19"/>
      <c r="N504" s="2"/>
      <c r="O504" s="2"/>
      <c r="P504" s="2"/>
      <c r="Q504" s="2"/>
      <c r="R504" s="2"/>
      <c r="S504" s="2"/>
      <c r="T504" s="2"/>
      <c r="U504" s="2"/>
      <c r="V504" s="2"/>
      <c r="W504" s="2"/>
      <c r="X504" s="2"/>
      <c r="Y504" s="2"/>
      <c r="Z504" s="2"/>
    </row>
    <row r="505" spans="1:26" ht="12.75" customHeight="1">
      <c r="A505" s="2"/>
      <c r="B505" s="2"/>
      <c r="C505" s="2"/>
      <c r="D505" s="2"/>
      <c r="E505" s="2"/>
      <c r="F505" s="19"/>
      <c r="G505" s="19"/>
      <c r="H505" s="20"/>
      <c r="I505" s="20"/>
      <c r="J505" s="20"/>
      <c r="K505" s="19"/>
      <c r="L505" s="19"/>
      <c r="M505" s="19"/>
      <c r="N505" s="2"/>
      <c r="O505" s="2"/>
      <c r="P505" s="2"/>
      <c r="Q505" s="2"/>
      <c r="R505" s="2"/>
      <c r="S505" s="2"/>
      <c r="T505" s="2"/>
      <c r="U505" s="2"/>
      <c r="V505" s="2"/>
      <c r="W505" s="2"/>
      <c r="X505" s="2"/>
      <c r="Y505" s="2"/>
      <c r="Z505" s="2"/>
    </row>
    <row r="506" spans="1:26" ht="12.75" customHeight="1">
      <c r="A506" s="2"/>
      <c r="B506" s="2"/>
      <c r="C506" s="2"/>
      <c r="D506" s="2"/>
      <c r="E506" s="2"/>
      <c r="F506" s="19"/>
      <c r="G506" s="19"/>
      <c r="H506" s="20"/>
      <c r="I506" s="20"/>
      <c r="J506" s="20"/>
      <c r="K506" s="19"/>
      <c r="L506" s="19"/>
      <c r="M506" s="19"/>
      <c r="N506" s="2"/>
      <c r="O506" s="2"/>
      <c r="P506" s="2"/>
      <c r="Q506" s="2"/>
      <c r="R506" s="2"/>
      <c r="S506" s="2"/>
      <c r="T506" s="2"/>
      <c r="U506" s="2"/>
      <c r="V506" s="2"/>
      <c r="W506" s="2"/>
      <c r="X506" s="2"/>
      <c r="Y506" s="2"/>
      <c r="Z506" s="2"/>
    </row>
    <row r="507" spans="1:26" ht="12.75" customHeight="1">
      <c r="A507" s="2"/>
      <c r="B507" s="2"/>
      <c r="C507" s="2"/>
      <c r="D507" s="2"/>
      <c r="E507" s="2"/>
      <c r="F507" s="19"/>
      <c r="G507" s="19"/>
      <c r="H507" s="20"/>
      <c r="I507" s="20"/>
      <c r="J507" s="20"/>
      <c r="K507" s="19"/>
      <c r="L507" s="19"/>
      <c r="M507" s="19"/>
      <c r="N507" s="2"/>
      <c r="O507" s="2"/>
      <c r="P507" s="2"/>
      <c r="Q507" s="2"/>
      <c r="R507" s="2"/>
      <c r="S507" s="2"/>
      <c r="T507" s="2"/>
      <c r="U507" s="2"/>
      <c r="V507" s="2"/>
      <c r="W507" s="2"/>
      <c r="X507" s="2"/>
      <c r="Y507" s="2"/>
      <c r="Z507" s="2"/>
    </row>
    <row r="508" spans="1:26" ht="12.75" customHeight="1">
      <c r="A508" s="2"/>
      <c r="B508" s="2"/>
      <c r="C508" s="2"/>
      <c r="D508" s="2"/>
      <c r="E508" s="2"/>
      <c r="F508" s="19"/>
      <c r="G508" s="19"/>
      <c r="H508" s="20"/>
      <c r="I508" s="20"/>
      <c r="J508" s="20"/>
      <c r="K508" s="19"/>
      <c r="L508" s="19"/>
      <c r="M508" s="19"/>
      <c r="N508" s="2"/>
      <c r="O508" s="2"/>
      <c r="P508" s="2"/>
      <c r="Q508" s="2"/>
      <c r="R508" s="2"/>
      <c r="S508" s="2"/>
      <c r="T508" s="2"/>
      <c r="U508" s="2"/>
      <c r="V508" s="2"/>
      <c r="W508" s="2"/>
      <c r="X508" s="2"/>
      <c r="Y508" s="2"/>
      <c r="Z508" s="2"/>
    </row>
    <row r="509" spans="1:26" ht="12.75" customHeight="1">
      <c r="A509" s="2"/>
      <c r="B509" s="2"/>
      <c r="C509" s="2"/>
      <c r="D509" s="2"/>
      <c r="E509" s="2"/>
      <c r="F509" s="19"/>
      <c r="G509" s="19"/>
      <c r="H509" s="20"/>
      <c r="I509" s="20"/>
      <c r="J509" s="20"/>
      <c r="K509" s="19"/>
      <c r="L509" s="19"/>
      <c r="M509" s="19"/>
      <c r="N509" s="2"/>
      <c r="O509" s="2"/>
      <c r="P509" s="2"/>
      <c r="Q509" s="2"/>
      <c r="R509" s="2"/>
      <c r="S509" s="2"/>
      <c r="T509" s="2"/>
      <c r="U509" s="2"/>
      <c r="V509" s="2"/>
      <c r="W509" s="2"/>
      <c r="X509" s="2"/>
      <c r="Y509" s="2"/>
      <c r="Z509" s="2"/>
    </row>
    <row r="510" spans="1:26" ht="12.75" customHeight="1">
      <c r="A510" s="2"/>
      <c r="B510" s="2"/>
      <c r="C510" s="2"/>
      <c r="D510" s="2"/>
      <c r="E510" s="2"/>
      <c r="F510" s="19"/>
      <c r="G510" s="19"/>
      <c r="H510" s="20"/>
      <c r="I510" s="20"/>
      <c r="J510" s="20"/>
      <c r="K510" s="19"/>
      <c r="L510" s="19"/>
      <c r="M510" s="19"/>
      <c r="N510" s="2"/>
      <c r="O510" s="2"/>
      <c r="P510" s="2"/>
      <c r="Q510" s="2"/>
      <c r="R510" s="2"/>
      <c r="S510" s="2"/>
      <c r="T510" s="2"/>
      <c r="U510" s="2"/>
      <c r="V510" s="2"/>
      <c r="W510" s="2"/>
      <c r="X510" s="2"/>
      <c r="Y510" s="2"/>
      <c r="Z510" s="2"/>
    </row>
    <row r="511" spans="1:26" ht="12.75" customHeight="1">
      <c r="A511" s="2"/>
      <c r="B511" s="2"/>
      <c r="C511" s="2"/>
      <c r="D511" s="2"/>
      <c r="E511" s="2"/>
      <c r="F511" s="19"/>
      <c r="G511" s="19"/>
      <c r="H511" s="20"/>
      <c r="I511" s="20"/>
      <c r="J511" s="20"/>
      <c r="K511" s="19"/>
      <c r="L511" s="19"/>
      <c r="M511" s="19"/>
      <c r="N511" s="2"/>
      <c r="O511" s="2"/>
      <c r="P511" s="2"/>
      <c r="Q511" s="2"/>
      <c r="R511" s="2"/>
      <c r="S511" s="2"/>
      <c r="T511" s="2"/>
      <c r="U511" s="2"/>
      <c r="V511" s="2"/>
      <c r="W511" s="2"/>
      <c r="X511" s="2"/>
      <c r="Y511" s="2"/>
      <c r="Z511" s="2"/>
    </row>
    <row r="512" spans="1:26" ht="12.75" customHeight="1">
      <c r="A512" s="2"/>
      <c r="B512" s="2"/>
      <c r="C512" s="2"/>
      <c r="D512" s="2"/>
      <c r="E512" s="2"/>
      <c r="F512" s="19"/>
      <c r="G512" s="19"/>
      <c r="H512" s="20"/>
      <c r="I512" s="20"/>
      <c r="J512" s="20"/>
      <c r="K512" s="19"/>
      <c r="L512" s="19"/>
      <c r="M512" s="19"/>
      <c r="N512" s="2"/>
      <c r="O512" s="2"/>
      <c r="P512" s="2"/>
      <c r="Q512" s="2"/>
      <c r="R512" s="2"/>
      <c r="S512" s="2"/>
      <c r="T512" s="2"/>
      <c r="U512" s="2"/>
      <c r="V512" s="2"/>
      <c r="W512" s="2"/>
      <c r="X512" s="2"/>
      <c r="Y512" s="2"/>
      <c r="Z512" s="2"/>
    </row>
    <row r="513" spans="1:26" ht="12.75" customHeight="1">
      <c r="A513" s="2"/>
      <c r="B513" s="2"/>
      <c r="C513" s="2"/>
      <c r="D513" s="2"/>
      <c r="E513" s="2"/>
      <c r="F513" s="19"/>
      <c r="G513" s="19"/>
      <c r="H513" s="20"/>
      <c r="I513" s="20"/>
      <c r="J513" s="20"/>
      <c r="K513" s="19"/>
      <c r="L513" s="19"/>
      <c r="M513" s="19"/>
      <c r="N513" s="2"/>
      <c r="O513" s="2"/>
      <c r="P513" s="2"/>
      <c r="Q513" s="2"/>
      <c r="R513" s="2"/>
      <c r="S513" s="2"/>
      <c r="T513" s="2"/>
      <c r="U513" s="2"/>
      <c r="V513" s="2"/>
      <c r="W513" s="2"/>
      <c r="X513" s="2"/>
      <c r="Y513" s="2"/>
      <c r="Z513" s="2"/>
    </row>
    <row r="514" spans="1:26" ht="12.75" customHeight="1">
      <c r="A514" s="2"/>
      <c r="B514" s="2"/>
      <c r="C514" s="2"/>
      <c r="D514" s="2"/>
      <c r="E514" s="2"/>
      <c r="F514" s="19"/>
      <c r="G514" s="19"/>
      <c r="H514" s="20"/>
      <c r="I514" s="20"/>
      <c r="J514" s="20"/>
      <c r="K514" s="19"/>
      <c r="L514" s="19"/>
      <c r="M514" s="19"/>
      <c r="N514" s="2"/>
      <c r="O514" s="2"/>
      <c r="P514" s="2"/>
      <c r="Q514" s="2"/>
      <c r="R514" s="2"/>
      <c r="S514" s="2"/>
      <c r="T514" s="2"/>
      <c r="U514" s="2"/>
      <c r="V514" s="2"/>
      <c r="W514" s="2"/>
      <c r="X514" s="2"/>
      <c r="Y514" s="2"/>
      <c r="Z514" s="2"/>
    </row>
    <row r="515" spans="1:26" ht="12.75" customHeight="1">
      <c r="A515" s="2"/>
      <c r="B515" s="2"/>
      <c r="C515" s="2"/>
      <c r="D515" s="2"/>
      <c r="E515" s="2"/>
      <c r="F515" s="19"/>
      <c r="G515" s="19"/>
      <c r="H515" s="20"/>
      <c r="I515" s="20"/>
      <c r="J515" s="20"/>
      <c r="K515" s="19"/>
      <c r="L515" s="19"/>
      <c r="M515" s="19"/>
      <c r="N515" s="2"/>
      <c r="O515" s="2"/>
      <c r="P515" s="2"/>
      <c r="Q515" s="2"/>
      <c r="R515" s="2"/>
      <c r="S515" s="2"/>
      <c r="T515" s="2"/>
      <c r="U515" s="2"/>
      <c r="V515" s="2"/>
      <c r="W515" s="2"/>
      <c r="X515" s="2"/>
      <c r="Y515" s="2"/>
      <c r="Z515" s="2"/>
    </row>
    <row r="516" spans="1:26" ht="12.75" customHeight="1">
      <c r="A516" s="2"/>
      <c r="B516" s="2"/>
      <c r="C516" s="2"/>
      <c r="D516" s="2"/>
      <c r="E516" s="2"/>
      <c r="F516" s="19"/>
      <c r="G516" s="19"/>
      <c r="H516" s="20"/>
      <c r="I516" s="20"/>
      <c r="J516" s="20"/>
      <c r="K516" s="19"/>
      <c r="L516" s="19"/>
      <c r="M516" s="19"/>
      <c r="N516" s="2"/>
      <c r="O516" s="2"/>
      <c r="P516" s="2"/>
      <c r="Q516" s="2"/>
      <c r="R516" s="2"/>
      <c r="S516" s="2"/>
      <c r="T516" s="2"/>
      <c r="U516" s="2"/>
      <c r="V516" s="2"/>
      <c r="W516" s="2"/>
      <c r="X516" s="2"/>
      <c r="Y516" s="2"/>
      <c r="Z516" s="2"/>
    </row>
    <row r="517" spans="1:26" ht="12.75" customHeight="1">
      <c r="A517" s="2"/>
      <c r="B517" s="2"/>
      <c r="C517" s="2"/>
      <c r="D517" s="2"/>
      <c r="E517" s="2"/>
      <c r="F517" s="19"/>
      <c r="G517" s="19"/>
      <c r="H517" s="20"/>
      <c r="I517" s="20"/>
      <c r="J517" s="20"/>
      <c r="K517" s="19"/>
      <c r="L517" s="19"/>
      <c r="M517" s="19"/>
      <c r="N517" s="2"/>
      <c r="O517" s="2"/>
      <c r="P517" s="2"/>
      <c r="Q517" s="2"/>
      <c r="R517" s="2"/>
      <c r="S517" s="2"/>
      <c r="T517" s="2"/>
      <c r="U517" s="2"/>
      <c r="V517" s="2"/>
      <c r="W517" s="2"/>
      <c r="X517" s="2"/>
      <c r="Y517" s="2"/>
      <c r="Z517" s="2"/>
    </row>
    <row r="518" spans="1:26" ht="12.75" customHeight="1">
      <c r="A518" s="2"/>
      <c r="B518" s="2"/>
      <c r="C518" s="2"/>
      <c r="D518" s="2"/>
      <c r="E518" s="2"/>
      <c r="F518" s="19"/>
      <c r="G518" s="19"/>
      <c r="H518" s="20"/>
      <c r="I518" s="20"/>
      <c r="J518" s="20"/>
      <c r="K518" s="19"/>
      <c r="L518" s="19"/>
      <c r="M518" s="19"/>
      <c r="N518" s="2"/>
      <c r="O518" s="2"/>
      <c r="P518" s="2"/>
      <c r="Q518" s="2"/>
      <c r="R518" s="2"/>
      <c r="S518" s="2"/>
      <c r="T518" s="2"/>
      <c r="U518" s="2"/>
      <c r="V518" s="2"/>
      <c r="W518" s="2"/>
      <c r="X518" s="2"/>
      <c r="Y518" s="2"/>
      <c r="Z518" s="2"/>
    </row>
    <row r="519" spans="1:26" ht="12.75" customHeight="1">
      <c r="A519" s="2"/>
      <c r="B519" s="2"/>
      <c r="C519" s="2"/>
      <c r="D519" s="2"/>
      <c r="E519" s="2"/>
      <c r="F519" s="19"/>
      <c r="G519" s="19"/>
      <c r="H519" s="20"/>
      <c r="I519" s="20"/>
      <c r="J519" s="20"/>
      <c r="K519" s="19"/>
      <c r="L519" s="19"/>
      <c r="M519" s="19"/>
      <c r="N519" s="2"/>
      <c r="O519" s="2"/>
      <c r="P519" s="2"/>
      <c r="Q519" s="2"/>
      <c r="R519" s="2"/>
      <c r="S519" s="2"/>
      <c r="T519" s="2"/>
      <c r="U519" s="2"/>
      <c r="V519" s="2"/>
      <c r="W519" s="2"/>
      <c r="X519" s="2"/>
      <c r="Y519" s="2"/>
      <c r="Z519" s="2"/>
    </row>
    <row r="520" spans="1:26" ht="12.75" customHeight="1">
      <c r="A520" s="2"/>
      <c r="B520" s="2"/>
      <c r="C520" s="2"/>
      <c r="D520" s="2"/>
      <c r="E520" s="2"/>
      <c r="F520" s="19"/>
      <c r="G520" s="19"/>
      <c r="H520" s="20"/>
      <c r="I520" s="20"/>
      <c r="J520" s="20"/>
      <c r="K520" s="19"/>
      <c r="L520" s="19"/>
      <c r="M520" s="19"/>
      <c r="N520" s="2"/>
      <c r="O520" s="2"/>
      <c r="P520" s="2"/>
      <c r="Q520" s="2"/>
      <c r="R520" s="2"/>
      <c r="S520" s="2"/>
      <c r="T520" s="2"/>
      <c r="U520" s="2"/>
      <c r="V520" s="2"/>
      <c r="W520" s="2"/>
      <c r="X520" s="2"/>
      <c r="Y520" s="2"/>
      <c r="Z520" s="2"/>
    </row>
    <row r="521" spans="1:26" ht="12.75" customHeight="1">
      <c r="A521" s="2"/>
      <c r="B521" s="2"/>
      <c r="C521" s="2"/>
      <c r="D521" s="2"/>
      <c r="E521" s="2"/>
      <c r="F521" s="19"/>
      <c r="G521" s="19"/>
      <c r="H521" s="20"/>
      <c r="I521" s="20"/>
      <c r="J521" s="20"/>
      <c r="K521" s="19"/>
      <c r="L521" s="19"/>
      <c r="M521" s="19"/>
      <c r="N521" s="2"/>
      <c r="O521" s="2"/>
      <c r="P521" s="2"/>
      <c r="Q521" s="2"/>
      <c r="R521" s="2"/>
      <c r="S521" s="2"/>
      <c r="T521" s="2"/>
      <c r="U521" s="2"/>
      <c r="V521" s="2"/>
      <c r="W521" s="2"/>
      <c r="X521" s="2"/>
      <c r="Y521" s="2"/>
      <c r="Z521" s="2"/>
    </row>
    <row r="522" spans="1:26" ht="12.75" customHeight="1">
      <c r="A522" s="2"/>
      <c r="B522" s="2"/>
      <c r="C522" s="2"/>
      <c r="D522" s="2"/>
      <c r="E522" s="2"/>
      <c r="F522" s="19"/>
      <c r="G522" s="19"/>
      <c r="H522" s="20"/>
      <c r="I522" s="20"/>
      <c r="J522" s="20"/>
      <c r="K522" s="19"/>
      <c r="L522" s="19"/>
      <c r="M522" s="19"/>
      <c r="N522" s="2"/>
      <c r="O522" s="2"/>
      <c r="P522" s="2"/>
      <c r="Q522" s="2"/>
      <c r="R522" s="2"/>
      <c r="S522" s="2"/>
      <c r="T522" s="2"/>
      <c r="U522" s="2"/>
      <c r="V522" s="2"/>
      <c r="W522" s="2"/>
      <c r="X522" s="2"/>
      <c r="Y522" s="2"/>
      <c r="Z522" s="2"/>
    </row>
    <row r="523" spans="1:26" ht="12.75" customHeight="1">
      <c r="A523" s="2"/>
      <c r="B523" s="2"/>
      <c r="C523" s="2"/>
      <c r="D523" s="2"/>
      <c r="E523" s="2"/>
      <c r="F523" s="19"/>
      <c r="G523" s="19"/>
      <c r="H523" s="20"/>
      <c r="I523" s="20"/>
      <c r="J523" s="20"/>
      <c r="K523" s="19"/>
      <c r="L523" s="19"/>
      <c r="M523" s="19"/>
      <c r="N523" s="2"/>
      <c r="O523" s="2"/>
      <c r="P523" s="2"/>
      <c r="Q523" s="2"/>
      <c r="R523" s="2"/>
      <c r="S523" s="2"/>
      <c r="T523" s="2"/>
      <c r="U523" s="2"/>
      <c r="V523" s="2"/>
      <c r="W523" s="2"/>
      <c r="X523" s="2"/>
      <c r="Y523" s="2"/>
      <c r="Z523" s="2"/>
    </row>
    <row r="524" spans="1:26" ht="12.75" customHeight="1">
      <c r="A524" s="2"/>
      <c r="B524" s="2"/>
      <c r="C524" s="2"/>
      <c r="D524" s="2"/>
      <c r="E524" s="2"/>
      <c r="F524" s="19"/>
      <c r="G524" s="19"/>
      <c r="H524" s="20"/>
      <c r="I524" s="20"/>
      <c r="J524" s="20"/>
      <c r="K524" s="19"/>
      <c r="L524" s="19"/>
      <c r="M524" s="19"/>
      <c r="N524" s="2"/>
      <c r="O524" s="2"/>
      <c r="P524" s="2"/>
      <c r="Q524" s="2"/>
      <c r="R524" s="2"/>
      <c r="S524" s="2"/>
      <c r="T524" s="2"/>
      <c r="U524" s="2"/>
      <c r="V524" s="2"/>
      <c r="W524" s="2"/>
      <c r="X524" s="2"/>
      <c r="Y524" s="2"/>
      <c r="Z524" s="2"/>
    </row>
    <row r="525" spans="1:26" ht="12.75" customHeight="1">
      <c r="A525" s="2"/>
      <c r="B525" s="2"/>
      <c r="C525" s="2"/>
      <c r="D525" s="2"/>
      <c r="E525" s="2"/>
      <c r="F525" s="19"/>
      <c r="G525" s="19"/>
      <c r="H525" s="20"/>
      <c r="I525" s="20"/>
      <c r="J525" s="20"/>
      <c r="K525" s="19"/>
      <c r="L525" s="19"/>
      <c r="M525" s="19"/>
      <c r="N525" s="2"/>
      <c r="O525" s="2"/>
      <c r="P525" s="2"/>
      <c r="Q525" s="2"/>
      <c r="R525" s="2"/>
      <c r="S525" s="2"/>
      <c r="T525" s="2"/>
      <c r="U525" s="2"/>
      <c r="V525" s="2"/>
      <c r="W525" s="2"/>
      <c r="X525" s="2"/>
      <c r="Y525" s="2"/>
      <c r="Z525" s="2"/>
    </row>
    <row r="526" spans="1:26" ht="12.75" customHeight="1">
      <c r="A526" s="2"/>
      <c r="B526" s="2"/>
      <c r="C526" s="2"/>
      <c r="D526" s="2"/>
      <c r="E526" s="2"/>
      <c r="F526" s="19"/>
      <c r="G526" s="19"/>
      <c r="H526" s="20"/>
      <c r="I526" s="20"/>
      <c r="J526" s="20"/>
      <c r="K526" s="19"/>
      <c r="L526" s="19"/>
      <c r="M526" s="19"/>
      <c r="N526" s="2"/>
      <c r="O526" s="2"/>
      <c r="P526" s="2"/>
      <c r="Q526" s="2"/>
      <c r="R526" s="2"/>
      <c r="S526" s="2"/>
      <c r="T526" s="2"/>
      <c r="U526" s="2"/>
      <c r="V526" s="2"/>
      <c r="W526" s="2"/>
      <c r="X526" s="2"/>
      <c r="Y526" s="2"/>
      <c r="Z526" s="2"/>
    </row>
    <row r="527" spans="1:26" ht="12.75" customHeight="1">
      <c r="A527" s="2"/>
      <c r="B527" s="2"/>
      <c r="C527" s="2"/>
      <c r="D527" s="2"/>
      <c r="E527" s="2"/>
      <c r="F527" s="19"/>
      <c r="G527" s="19"/>
      <c r="H527" s="20"/>
      <c r="I527" s="20"/>
      <c r="J527" s="20"/>
      <c r="K527" s="19"/>
      <c r="L527" s="19"/>
      <c r="M527" s="19"/>
      <c r="N527" s="2"/>
      <c r="O527" s="2"/>
      <c r="P527" s="2"/>
      <c r="Q527" s="2"/>
      <c r="R527" s="2"/>
      <c r="S527" s="2"/>
      <c r="T527" s="2"/>
      <c r="U527" s="2"/>
      <c r="V527" s="2"/>
      <c r="W527" s="2"/>
      <c r="X527" s="2"/>
      <c r="Y527" s="2"/>
      <c r="Z527" s="2"/>
    </row>
    <row r="528" spans="1:26" ht="12.75" customHeight="1">
      <c r="A528" s="2"/>
      <c r="B528" s="2"/>
      <c r="C528" s="2"/>
      <c r="D528" s="2"/>
      <c r="E528" s="2"/>
      <c r="F528" s="19"/>
      <c r="G528" s="19"/>
      <c r="H528" s="20"/>
      <c r="I528" s="20"/>
      <c r="J528" s="20"/>
      <c r="K528" s="19"/>
      <c r="L528" s="19"/>
      <c r="M528" s="19"/>
      <c r="N528" s="2"/>
      <c r="O528" s="2"/>
      <c r="P528" s="2"/>
      <c r="Q528" s="2"/>
      <c r="R528" s="2"/>
      <c r="S528" s="2"/>
      <c r="T528" s="2"/>
      <c r="U528" s="2"/>
      <c r="V528" s="2"/>
      <c r="W528" s="2"/>
      <c r="X528" s="2"/>
      <c r="Y528" s="2"/>
      <c r="Z528" s="2"/>
    </row>
    <row r="529" spans="1:26" ht="12.75" customHeight="1">
      <c r="A529" s="2"/>
      <c r="B529" s="2"/>
      <c r="C529" s="2"/>
      <c r="D529" s="2"/>
      <c r="E529" s="2"/>
      <c r="F529" s="19"/>
      <c r="G529" s="19"/>
      <c r="H529" s="20"/>
      <c r="I529" s="20"/>
      <c r="J529" s="20"/>
      <c r="K529" s="19"/>
      <c r="L529" s="19"/>
      <c r="M529" s="19"/>
      <c r="N529" s="2"/>
      <c r="O529" s="2"/>
      <c r="P529" s="2"/>
      <c r="Q529" s="2"/>
      <c r="R529" s="2"/>
      <c r="S529" s="2"/>
      <c r="T529" s="2"/>
      <c r="U529" s="2"/>
      <c r="V529" s="2"/>
      <c r="W529" s="2"/>
      <c r="X529" s="2"/>
      <c r="Y529" s="2"/>
      <c r="Z529" s="2"/>
    </row>
    <row r="530" spans="1:26" ht="12.75" customHeight="1">
      <c r="A530" s="2"/>
      <c r="B530" s="2"/>
      <c r="C530" s="2"/>
      <c r="D530" s="2"/>
      <c r="E530" s="2"/>
      <c r="F530" s="19"/>
      <c r="G530" s="19"/>
      <c r="H530" s="20"/>
      <c r="I530" s="20"/>
      <c r="J530" s="20"/>
      <c r="K530" s="19"/>
      <c r="L530" s="19"/>
      <c r="M530" s="19"/>
      <c r="N530" s="2"/>
      <c r="O530" s="2"/>
      <c r="P530" s="2"/>
      <c r="Q530" s="2"/>
      <c r="R530" s="2"/>
      <c r="S530" s="2"/>
      <c r="T530" s="2"/>
      <c r="U530" s="2"/>
      <c r="V530" s="2"/>
      <c r="W530" s="2"/>
      <c r="X530" s="2"/>
      <c r="Y530" s="2"/>
      <c r="Z530" s="2"/>
    </row>
    <row r="531" spans="1:26" ht="12.75" customHeight="1">
      <c r="A531" s="2"/>
      <c r="B531" s="2"/>
      <c r="C531" s="2"/>
      <c r="D531" s="2"/>
      <c r="E531" s="2"/>
      <c r="F531" s="19"/>
      <c r="G531" s="19"/>
      <c r="H531" s="20"/>
      <c r="I531" s="20"/>
      <c r="J531" s="20"/>
      <c r="K531" s="19"/>
      <c r="L531" s="19"/>
      <c r="M531" s="19"/>
      <c r="N531" s="2"/>
      <c r="O531" s="2"/>
      <c r="P531" s="2"/>
      <c r="Q531" s="2"/>
      <c r="R531" s="2"/>
      <c r="S531" s="2"/>
      <c r="T531" s="2"/>
      <c r="U531" s="2"/>
      <c r="V531" s="2"/>
      <c r="W531" s="2"/>
      <c r="X531" s="2"/>
      <c r="Y531" s="2"/>
      <c r="Z531" s="2"/>
    </row>
    <row r="532" spans="1:26" ht="12.75" customHeight="1">
      <c r="A532" s="2"/>
      <c r="B532" s="2"/>
      <c r="C532" s="2"/>
      <c r="D532" s="2"/>
      <c r="E532" s="2"/>
      <c r="F532" s="19"/>
      <c r="G532" s="19"/>
      <c r="H532" s="20"/>
      <c r="I532" s="20"/>
      <c r="J532" s="20"/>
      <c r="K532" s="19"/>
      <c r="L532" s="19"/>
      <c r="M532" s="19"/>
      <c r="N532" s="2"/>
      <c r="O532" s="2"/>
      <c r="P532" s="2"/>
      <c r="Q532" s="2"/>
      <c r="R532" s="2"/>
      <c r="S532" s="2"/>
      <c r="T532" s="2"/>
      <c r="U532" s="2"/>
      <c r="V532" s="2"/>
      <c r="W532" s="2"/>
      <c r="X532" s="2"/>
      <c r="Y532" s="2"/>
      <c r="Z532" s="2"/>
    </row>
    <row r="533" spans="1:26" ht="12.75" customHeight="1">
      <c r="A533" s="2"/>
      <c r="B533" s="2"/>
      <c r="C533" s="2"/>
      <c r="D533" s="2"/>
      <c r="E533" s="2"/>
      <c r="F533" s="19"/>
      <c r="G533" s="19"/>
      <c r="H533" s="20"/>
      <c r="I533" s="20"/>
      <c r="J533" s="20"/>
      <c r="K533" s="19"/>
      <c r="L533" s="19"/>
      <c r="M533" s="19"/>
      <c r="N533" s="2"/>
      <c r="O533" s="2"/>
      <c r="P533" s="2"/>
      <c r="Q533" s="2"/>
      <c r="R533" s="2"/>
      <c r="S533" s="2"/>
      <c r="T533" s="2"/>
      <c r="U533" s="2"/>
      <c r="V533" s="2"/>
      <c r="W533" s="2"/>
      <c r="X533" s="2"/>
      <c r="Y533" s="2"/>
      <c r="Z533" s="2"/>
    </row>
    <row r="534" spans="1:26" ht="12.75" customHeight="1">
      <c r="A534" s="2"/>
      <c r="B534" s="2"/>
      <c r="C534" s="2"/>
      <c r="D534" s="2"/>
      <c r="E534" s="2"/>
      <c r="F534" s="19"/>
      <c r="G534" s="19"/>
      <c r="H534" s="20"/>
      <c r="I534" s="20"/>
      <c r="J534" s="20"/>
      <c r="K534" s="19"/>
      <c r="L534" s="19"/>
      <c r="M534" s="19"/>
      <c r="N534" s="2"/>
      <c r="O534" s="2"/>
      <c r="P534" s="2"/>
      <c r="Q534" s="2"/>
      <c r="R534" s="2"/>
      <c r="S534" s="2"/>
      <c r="T534" s="2"/>
      <c r="U534" s="2"/>
      <c r="V534" s="2"/>
      <c r="W534" s="2"/>
      <c r="X534" s="2"/>
      <c r="Y534" s="2"/>
      <c r="Z534" s="2"/>
    </row>
    <row r="535" spans="1:26" ht="12.75" customHeight="1">
      <c r="A535" s="2"/>
      <c r="B535" s="2"/>
      <c r="C535" s="2"/>
      <c r="D535" s="2"/>
      <c r="E535" s="2"/>
      <c r="F535" s="19"/>
      <c r="G535" s="19"/>
      <c r="H535" s="20"/>
      <c r="I535" s="20"/>
      <c r="J535" s="20"/>
      <c r="K535" s="19"/>
      <c r="L535" s="19"/>
      <c r="M535" s="19"/>
      <c r="N535" s="2"/>
      <c r="O535" s="2"/>
      <c r="P535" s="2"/>
      <c r="Q535" s="2"/>
      <c r="R535" s="2"/>
      <c r="S535" s="2"/>
      <c r="T535" s="2"/>
      <c r="U535" s="2"/>
      <c r="V535" s="2"/>
      <c r="W535" s="2"/>
      <c r="X535" s="2"/>
      <c r="Y535" s="2"/>
      <c r="Z535" s="2"/>
    </row>
    <row r="536" spans="1:26" ht="12.75" customHeight="1">
      <c r="A536" s="2"/>
      <c r="B536" s="2"/>
      <c r="C536" s="2"/>
      <c r="D536" s="2"/>
      <c r="E536" s="2"/>
      <c r="F536" s="19"/>
      <c r="G536" s="19"/>
      <c r="H536" s="20"/>
      <c r="I536" s="20"/>
      <c r="J536" s="20"/>
      <c r="K536" s="19"/>
      <c r="L536" s="19"/>
      <c r="M536" s="19"/>
      <c r="N536" s="2"/>
      <c r="O536" s="2"/>
      <c r="P536" s="2"/>
      <c r="Q536" s="2"/>
      <c r="R536" s="2"/>
      <c r="S536" s="2"/>
      <c r="T536" s="2"/>
      <c r="U536" s="2"/>
      <c r="V536" s="2"/>
      <c r="W536" s="2"/>
      <c r="X536" s="2"/>
      <c r="Y536" s="2"/>
      <c r="Z536" s="2"/>
    </row>
    <row r="537" spans="1:26" ht="12.75" customHeight="1">
      <c r="A537" s="2"/>
      <c r="B537" s="2"/>
      <c r="C537" s="2"/>
      <c r="D537" s="2"/>
      <c r="E537" s="2"/>
      <c r="F537" s="19"/>
      <c r="G537" s="19"/>
      <c r="H537" s="20"/>
      <c r="I537" s="20"/>
      <c r="J537" s="20"/>
      <c r="K537" s="19"/>
      <c r="L537" s="19"/>
      <c r="M537" s="19"/>
      <c r="N537" s="2"/>
      <c r="O537" s="2"/>
      <c r="P537" s="2"/>
      <c r="Q537" s="2"/>
      <c r="R537" s="2"/>
      <c r="S537" s="2"/>
      <c r="T537" s="2"/>
      <c r="U537" s="2"/>
      <c r="V537" s="2"/>
      <c r="W537" s="2"/>
      <c r="X537" s="2"/>
      <c r="Y537" s="2"/>
      <c r="Z537" s="2"/>
    </row>
    <row r="538" spans="1:26" ht="12.75" customHeight="1">
      <c r="A538" s="2"/>
      <c r="B538" s="2"/>
      <c r="C538" s="2"/>
      <c r="D538" s="2"/>
      <c r="E538" s="2"/>
      <c r="F538" s="19"/>
      <c r="G538" s="19"/>
      <c r="H538" s="20"/>
      <c r="I538" s="20"/>
      <c r="J538" s="20"/>
      <c r="K538" s="19"/>
      <c r="L538" s="19"/>
      <c r="M538" s="19"/>
      <c r="N538" s="2"/>
      <c r="O538" s="2"/>
      <c r="P538" s="2"/>
      <c r="Q538" s="2"/>
      <c r="R538" s="2"/>
      <c r="S538" s="2"/>
      <c r="T538" s="2"/>
      <c r="U538" s="2"/>
      <c r="V538" s="2"/>
      <c r="W538" s="2"/>
      <c r="X538" s="2"/>
      <c r="Y538" s="2"/>
      <c r="Z538" s="2"/>
    </row>
    <row r="539" spans="1:26" ht="12.75" customHeight="1">
      <c r="A539" s="2"/>
      <c r="B539" s="2"/>
      <c r="C539" s="2"/>
      <c r="D539" s="2"/>
      <c r="E539" s="2"/>
      <c r="F539" s="19"/>
      <c r="G539" s="19"/>
      <c r="H539" s="20"/>
      <c r="I539" s="20"/>
      <c r="J539" s="20"/>
      <c r="K539" s="19"/>
      <c r="L539" s="19"/>
      <c r="M539" s="19"/>
      <c r="N539" s="2"/>
      <c r="O539" s="2"/>
      <c r="P539" s="2"/>
      <c r="Q539" s="2"/>
      <c r="R539" s="2"/>
      <c r="S539" s="2"/>
      <c r="T539" s="2"/>
      <c r="U539" s="2"/>
      <c r="V539" s="2"/>
      <c r="W539" s="2"/>
      <c r="X539" s="2"/>
      <c r="Y539" s="2"/>
      <c r="Z539" s="2"/>
    </row>
    <row r="540" spans="1:26" ht="12.75" customHeight="1">
      <c r="A540" s="2"/>
      <c r="B540" s="2"/>
      <c r="C540" s="2"/>
      <c r="D540" s="2"/>
      <c r="E540" s="2"/>
      <c r="F540" s="19"/>
      <c r="G540" s="19"/>
      <c r="H540" s="20"/>
      <c r="I540" s="20"/>
      <c r="J540" s="20"/>
      <c r="K540" s="19"/>
      <c r="L540" s="19"/>
      <c r="M540" s="19"/>
      <c r="N540" s="2"/>
      <c r="O540" s="2"/>
      <c r="P540" s="2"/>
      <c r="Q540" s="2"/>
      <c r="R540" s="2"/>
      <c r="S540" s="2"/>
      <c r="T540" s="2"/>
      <c r="U540" s="2"/>
      <c r="V540" s="2"/>
      <c r="W540" s="2"/>
      <c r="X540" s="2"/>
      <c r="Y540" s="2"/>
      <c r="Z540" s="2"/>
    </row>
    <row r="541" spans="1:26" ht="12.75" customHeight="1">
      <c r="A541" s="2"/>
      <c r="B541" s="2"/>
      <c r="C541" s="2"/>
      <c r="D541" s="2"/>
      <c r="E541" s="2"/>
      <c r="F541" s="19"/>
      <c r="G541" s="19"/>
      <c r="H541" s="20"/>
      <c r="I541" s="20"/>
      <c r="J541" s="20"/>
      <c r="K541" s="19"/>
      <c r="L541" s="19"/>
      <c r="M541" s="19"/>
      <c r="N541" s="2"/>
      <c r="O541" s="2"/>
      <c r="P541" s="2"/>
      <c r="Q541" s="2"/>
      <c r="R541" s="2"/>
      <c r="S541" s="2"/>
      <c r="T541" s="2"/>
      <c r="U541" s="2"/>
      <c r="V541" s="2"/>
      <c r="W541" s="2"/>
      <c r="X541" s="2"/>
      <c r="Y541" s="2"/>
      <c r="Z541" s="2"/>
    </row>
    <row r="542" spans="1:26" ht="12.75" customHeight="1">
      <c r="A542" s="2"/>
      <c r="B542" s="2"/>
      <c r="C542" s="2"/>
      <c r="D542" s="2"/>
      <c r="E542" s="2"/>
      <c r="F542" s="19"/>
      <c r="G542" s="19"/>
      <c r="H542" s="20"/>
      <c r="I542" s="20"/>
      <c r="J542" s="20"/>
      <c r="K542" s="19"/>
      <c r="L542" s="19"/>
      <c r="M542" s="19"/>
      <c r="N542" s="2"/>
      <c r="O542" s="2"/>
      <c r="P542" s="2"/>
      <c r="Q542" s="2"/>
      <c r="R542" s="2"/>
      <c r="S542" s="2"/>
      <c r="T542" s="2"/>
      <c r="U542" s="2"/>
      <c r="V542" s="2"/>
      <c r="W542" s="2"/>
      <c r="X542" s="2"/>
      <c r="Y542" s="2"/>
      <c r="Z542" s="2"/>
    </row>
    <row r="543" spans="1:26" ht="12.75" customHeight="1">
      <c r="A543" s="2"/>
      <c r="B543" s="2"/>
      <c r="C543" s="2"/>
      <c r="D543" s="2"/>
      <c r="E543" s="2"/>
      <c r="F543" s="19"/>
      <c r="G543" s="19"/>
      <c r="H543" s="20"/>
      <c r="I543" s="20"/>
      <c r="J543" s="20"/>
      <c r="K543" s="19"/>
      <c r="L543" s="19"/>
      <c r="M543" s="19"/>
      <c r="N543" s="2"/>
      <c r="O543" s="2"/>
      <c r="P543" s="2"/>
      <c r="Q543" s="2"/>
      <c r="R543" s="2"/>
      <c r="S543" s="2"/>
      <c r="T543" s="2"/>
      <c r="U543" s="2"/>
      <c r="V543" s="2"/>
      <c r="W543" s="2"/>
      <c r="X543" s="2"/>
      <c r="Y543" s="2"/>
      <c r="Z543" s="2"/>
    </row>
    <row r="544" spans="1:26" ht="12.75" customHeight="1">
      <c r="A544" s="2"/>
      <c r="B544" s="2"/>
      <c r="C544" s="2"/>
      <c r="D544" s="2"/>
      <c r="E544" s="2"/>
      <c r="F544" s="19"/>
      <c r="G544" s="19"/>
      <c r="H544" s="20"/>
      <c r="I544" s="20"/>
      <c r="J544" s="20"/>
      <c r="K544" s="19"/>
      <c r="L544" s="19"/>
      <c r="M544" s="19"/>
      <c r="N544" s="2"/>
      <c r="O544" s="2"/>
      <c r="P544" s="2"/>
      <c r="Q544" s="2"/>
      <c r="R544" s="2"/>
      <c r="S544" s="2"/>
      <c r="T544" s="2"/>
      <c r="U544" s="2"/>
      <c r="V544" s="2"/>
      <c r="W544" s="2"/>
      <c r="X544" s="2"/>
      <c r="Y544" s="2"/>
      <c r="Z544" s="2"/>
    </row>
    <row r="545" spans="1:26" ht="12.75" customHeight="1">
      <c r="A545" s="2"/>
      <c r="B545" s="2"/>
      <c r="C545" s="2"/>
      <c r="D545" s="2"/>
      <c r="E545" s="2"/>
      <c r="F545" s="19"/>
      <c r="G545" s="19"/>
      <c r="H545" s="20"/>
      <c r="I545" s="20"/>
      <c r="J545" s="20"/>
      <c r="K545" s="19"/>
      <c r="L545" s="19"/>
      <c r="M545" s="19"/>
      <c r="N545" s="2"/>
      <c r="O545" s="2"/>
      <c r="P545" s="2"/>
      <c r="Q545" s="2"/>
      <c r="R545" s="2"/>
      <c r="S545" s="2"/>
      <c r="T545" s="2"/>
      <c r="U545" s="2"/>
      <c r="V545" s="2"/>
      <c r="W545" s="2"/>
      <c r="X545" s="2"/>
      <c r="Y545" s="2"/>
      <c r="Z545" s="2"/>
    </row>
    <row r="546" spans="1:26" ht="12.75" customHeight="1">
      <c r="A546" s="2"/>
      <c r="B546" s="2"/>
      <c r="C546" s="2"/>
      <c r="D546" s="2"/>
      <c r="E546" s="2"/>
      <c r="F546" s="19"/>
      <c r="G546" s="19"/>
      <c r="H546" s="20"/>
      <c r="I546" s="20"/>
      <c r="J546" s="20"/>
      <c r="K546" s="19"/>
      <c r="L546" s="19"/>
      <c r="M546" s="19"/>
      <c r="N546" s="2"/>
      <c r="O546" s="2"/>
      <c r="P546" s="2"/>
      <c r="Q546" s="2"/>
      <c r="R546" s="2"/>
      <c r="S546" s="2"/>
      <c r="T546" s="2"/>
      <c r="U546" s="2"/>
      <c r="V546" s="2"/>
      <c r="W546" s="2"/>
      <c r="X546" s="2"/>
      <c r="Y546" s="2"/>
      <c r="Z546" s="2"/>
    </row>
    <row r="547" spans="1:26" ht="12.75" customHeight="1">
      <c r="A547" s="2"/>
      <c r="B547" s="2"/>
      <c r="C547" s="2"/>
      <c r="D547" s="2"/>
      <c r="E547" s="2"/>
      <c r="F547" s="19"/>
      <c r="G547" s="19"/>
      <c r="H547" s="20"/>
      <c r="I547" s="20"/>
      <c r="J547" s="20"/>
      <c r="K547" s="19"/>
      <c r="L547" s="19"/>
      <c r="M547" s="19"/>
      <c r="N547" s="2"/>
      <c r="O547" s="2"/>
      <c r="P547" s="2"/>
      <c r="Q547" s="2"/>
      <c r="R547" s="2"/>
      <c r="S547" s="2"/>
      <c r="T547" s="2"/>
      <c r="U547" s="2"/>
      <c r="V547" s="2"/>
      <c r="W547" s="2"/>
      <c r="X547" s="2"/>
      <c r="Y547" s="2"/>
      <c r="Z547" s="2"/>
    </row>
    <row r="548" spans="1:26" ht="12.75" customHeight="1">
      <c r="A548" s="2"/>
      <c r="B548" s="2"/>
      <c r="C548" s="2"/>
      <c r="D548" s="2"/>
      <c r="E548" s="2"/>
      <c r="F548" s="19"/>
      <c r="G548" s="19"/>
      <c r="H548" s="20"/>
      <c r="I548" s="20"/>
      <c r="J548" s="20"/>
      <c r="K548" s="19"/>
      <c r="L548" s="19"/>
      <c r="M548" s="19"/>
      <c r="N548" s="2"/>
      <c r="O548" s="2"/>
      <c r="P548" s="2"/>
      <c r="Q548" s="2"/>
      <c r="R548" s="2"/>
      <c r="S548" s="2"/>
      <c r="T548" s="2"/>
      <c r="U548" s="2"/>
      <c r="V548" s="2"/>
      <c r="W548" s="2"/>
      <c r="X548" s="2"/>
      <c r="Y548" s="2"/>
      <c r="Z548" s="2"/>
    </row>
    <row r="549" spans="1:26" ht="12.75" customHeight="1">
      <c r="A549" s="2"/>
      <c r="B549" s="2"/>
      <c r="C549" s="2"/>
      <c r="D549" s="2"/>
      <c r="E549" s="2"/>
      <c r="F549" s="19"/>
      <c r="G549" s="19"/>
      <c r="H549" s="20"/>
      <c r="I549" s="20"/>
      <c r="J549" s="20"/>
      <c r="K549" s="19"/>
      <c r="L549" s="19"/>
      <c r="M549" s="19"/>
      <c r="N549" s="2"/>
      <c r="O549" s="2"/>
      <c r="P549" s="2"/>
      <c r="Q549" s="2"/>
      <c r="R549" s="2"/>
      <c r="S549" s="2"/>
      <c r="T549" s="2"/>
      <c r="U549" s="2"/>
      <c r="V549" s="2"/>
      <c r="W549" s="2"/>
      <c r="X549" s="2"/>
      <c r="Y549" s="2"/>
      <c r="Z549" s="2"/>
    </row>
    <row r="550" spans="1:26" ht="12.75" customHeight="1">
      <c r="A550" s="2"/>
      <c r="B550" s="2"/>
      <c r="C550" s="2"/>
      <c r="D550" s="2"/>
      <c r="E550" s="2"/>
      <c r="F550" s="19"/>
      <c r="G550" s="19"/>
      <c r="H550" s="20"/>
      <c r="I550" s="20"/>
      <c r="J550" s="20"/>
      <c r="K550" s="19"/>
      <c r="L550" s="19"/>
      <c r="M550" s="19"/>
      <c r="N550" s="2"/>
      <c r="O550" s="2"/>
      <c r="P550" s="2"/>
      <c r="Q550" s="2"/>
      <c r="R550" s="2"/>
      <c r="S550" s="2"/>
      <c r="T550" s="2"/>
      <c r="U550" s="2"/>
      <c r="V550" s="2"/>
      <c r="W550" s="2"/>
      <c r="X550" s="2"/>
      <c r="Y550" s="2"/>
      <c r="Z550" s="2"/>
    </row>
    <row r="551" spans="1:26" ht="12.75" customHeight="1">
      <c r="A551" s="2"/>
      <c r="B551" s="2"/>
      <c r="C551" s="2"/>
      <c r="D551" s="2"/>
      <c r="E551" s="2"/>
      <c r="F551" s="19"/>
      <c r="G551" s="19"/>
      <c r="H551" s="20"/>
      <c r="I551" s="20"/>
      <c r="J551" s="20"/>
      <c r="K551" s="19"/>
      <c r="L551" s="19"/>
      <c r="M551" s="19"/>
      <c r="N551" s="2"/>
      <c r="O551" s="2"/>
      <c r="P551" s="2"/>
      <c r="Q551" s="2"/>
      <c r="R551" s="2"/>
      <c r="S551" s="2"/>
      <c r="T551" s="2"/>
      <c r="U551" s="2"/>
      <c r="V551" s="2"/>
      <c r="W551" s="2"/>
      <c r="X551" s="2"/>
      <c r="Y551" s="2"/>
      <c r="Z551" s="2"/>
    </row>
    <row r="552" spans="1:26" ht="12.75" customHeight="1">
      <c r="A552" s="2"/>
      <c r="B552" s="2"/>
      <c r="C552" s="2"/>
      <c r="D552" s="2"/>
      <c r="E552" s="2"/>
      <c r="F552" s="19"/>
      <c r="G552" s="19"/>
      <c r="H552" s="20"/>
      <c r="I552" s="20"/>
      <c r="J552" s="20"/>
      <c r="K552" s="19"/>
      <c r="L552" s="19"/>
      <c r="M552" s="19"/>
      <c r="N552" s="2"/>
      <c r="O552" s="2"/>
      <c r="P552" s="2"/>
      <c r="Q552" s="2"/>
      <c r="R552" s="2"/>
      <c r="S552" s="2"/>
      <c r="T552" s="2"/>
      <c r="U552" s="2"/>
      <c r="V552" s="2"/>
      <c r="W552" s="2"/>
      <c r="X552" s="2"/>
      <c r="Y552" s="2"/>
      <c r="Z552" s="2"/>
    </row>
    <row r="553" spans="1:26" ht="12.75" customHeight="1">
      <c r="A553" s="2"/>
      <c r="B553" s="2"/>
      <c r="C553" s="2"/>
      <c r="D553" s="2"/>
      <c r="E553" s="2"/>
      <c r="F553" s="19"/>
      <c r="G553" s="19"/>
      <c r="H553" s="20"/>
      <c r="I553" s="20"/>
      <c r="J553" s="20"/>
      <c r="K553" s="19"/>
      <c r="L553" s="19"/>
      <c r="M553" s="19"/>
      <c r="N553" s="2"/>
      <c r="O553" s="2"/>
      <c r="P553" s="2"/>
      <c r="Q553" s="2"/>
      <c r="R553" s="2"/>
      <c r="S553" s="2"/>
      <c r="T553" s="2"/>
      <c r="U553" s="2"/>
      <c r="V553" s="2"/>
      <c r="W553" s="2"/>
      <c r="X553" s="2"/>
      <c r="Y553" s="2"/>
      <c r="Z553" s="2"/>
    </row>
    <row r="554" spans="1:26" ht="12.75" customHeight="1">
      <c r="A554" s="2"/>
      <c r="B554" s="2"/>
      <c r="C554" s="2"/>
      <c r="D554" s="2"/>
      <c r="E554" s="2"/>
      <c r="F554" s="19"/>
      <c r="G554" s="19"/>
      <c r="H554" s="20"/>
      <c r="I554" s="20"/>
      <c r="J554" s="20"/>
      <c r="K554" s="19"/>
      <c r="L554" s="19"/>
      <c r="M554" s="19"/>
      <c r="N554" s="2"/>
      <c r="O554" s="2"/>
      <c r="P554" s="2"/>
      <c r="Q554" s="2"/>
      <c r="R554" s="2"/>
      <c r="S554" s="2"/>
      <c r="T554" s="2"/>
      <c r="U554" s="2"/>
      <c r="V554" s="2"/>
      <c r="W554" s="2"/>
      <c r="X554" s="2"/>
      <c r="Y554" s="2"/>
      <c r="Z554" s="2"/>
    </row>
    <row r="555" spans="1:26" ht="12.75" customHeight="1">
      <c r="A555" s="2"/>
      <c r="B555" s="2"/>
      <c r="C555" s="2"/>
      <c r="D555" s="2"/>
      <c r="E555" s="2"/>
      <c r="F555" s="19"/>
      <c r="G555" s="19"/>
      <c r="H555" s="20"/>
      <c r="I555" s="20"/>
      <c r="J555" s="20"/>
      <c r="K555" s="19"/>
      <c r="L555" s="19"/>
      <c r="M555" s="19"/>
      <c r="N555" s="2"/>
      <c r="O555" s="2"/>
      <c r="P555" s="2"/>
      <c r="Q555" s="2"/>
      <c r="R555" s="2"/>
      <c r="S555" s="2"/>
      <c r="T555" s="2"/>
      <c r="U555" s="2"/>
      <c r="V555" s="2"/>
      <c r="W555" s="2"/>
      <c r="X555" s="2"/>
      <c r="Y555" s="2"/>
      <c r="Z555" s="2"/>
    </row>
    <row r="556" spans="1:26" ht="12.75" customHeight="1">
      <c r="A556" s="2"/>
      <c r="B556" s="2"/>
      <c r="C556" s="2"/>
      <c r="D556" s="2"/>
      <c r="E556" s="2"/>
      <c r="F556" s="19"/>
      <c r="G556" s="19"/>
      <c r="H556" s="20"/>
      <c r="I556" s="20"/>
      <c r="J556" s="20"/>
      <c r="K556" s="19"/>
      <c r="L556" s="19"/>
      <c r="M556" s="19"/>
      <c r="N556" s="2"/>
      <c r="O556" s="2"/>
      <c r="P556" s="2"/>
      <c r="Q556" s="2"/>
      <c r="R556" s="2"/>
      <c r="S556" s="2"/>
      <c r="T556" s="2"/>
      <c r="U556" s="2"/>
      <c r="V556" s="2"/>
      <c r="W556" s="2"/>
      <c r="X556" s="2"/>
      <c r="Y556" s="2"/>
      <c r="Z556" s="2"/>
    </row>
    <row r="557" spans="1:26" ht="12.75" customHeight="1">
      <c r="A557" s="2"/>
      <c r="B557" s="2"/>
      <c r="C557" s="2"/>
      <c r="D557" s="2"/>
      <c r="E557" s="2"/>
      <c r="F557" s="19"/>
      <c r="G557" s="19"/>
      <c r="H557" s="20"/>
      <c r="I557" s="20"/>
      <c r="J557" s="20"/>
      <c r="K557" s="19"/>
      <c r="L557" s="19"/>
      <c r="M557" s="19"/>
      <c r="N557" s="2"/>
      <c r="O557" s="2"/>
      <c r="P557" s="2"/>
      <c r="Q557" s="2"/>
      <c r="R557" s="2"/>
      <c r="S557" s="2"/>
      <c r="T557" s="2"/>
      <c r="U557" s="2"/>
      <c r="V557" s="2"/>
      <c r="W557" s="2"/>
      <c r="X557" s="2"/>
      <c r="Y557" s="2"/>
      <c r="Z557" s="2"/>
    </row>
    <row r="558" spans="1:26" ht="12.75" customHeight="1">
      <c r="A558" s="2"/>
      <c r="B558" s="2"/>
      <c r="C558" s="2"/>
      <c r="D558" s="2"/>
      <c r="E558" s="2"/>
      <c r="F558" s="19"/>
      <c r="G558" s="19"/>
      <c r="H558" s="20"/>
      <c r="I558" s="20"/>
      <c r="J558" s="20"/>
      <c r="K558" s="19"/>
      <c r="L558" s="19"/>
      <c r="M558" s="19"/>
      <c r="N558" s="2"/>
      <c r="O558" s="2"/>
      <c r="P558" s="2"/>
      <c r="Q558" s="2"/>
      <c r="R558" s="2"/>
      <c r="S558" s="2"/>
      <c r="T558" s="2"/>
      <c r="U558" s="2"/>
      <c r="V558" s="2"/>
      <c r="W558" s="2"/>
      <c r="X558" s="2"/>
      <c r="Y558" s="2"/>
      <c r="Z558" s="2"/>
    </row>
    <row r="559" spans="1:26" ht="12.75" customHeight="1">
      <c r="A559" s="2"/>
      <c r="B559" s="2"/>
      <c r="C559" s="2"/>
      <c r="D559" s="2"/>
      <c r="E559" s="2"/>
      <c r="F559" s="19"/>
      <c r="G559" s="19"/>
      <c r="H559" s="20"/>
      <c r="I559" s="20"/>
      <c r="J559" s="20"/>
      <c r="K559" s="19"/>
      <c r="L559" s="19"/>
      <c r="M559" s="19"/>
      <c r="N559" s="2"/>
      <c r="O559" s="2"/>
      <c r="P559" s="2"/>
      <c r="Q559" s="2"/>
      <c r="R559" s="2"/>
      <c r="S559" s="2"/>
      <c r="T559" s="2"/>
      <c r="U559" s="2"/>
      <c r="V559" s="2"/>
      <c r="W559" s="2"/>
      <c r="X559" s="2"/>
      <c r="Y559" s="2"/>
      <c r="Z559" s="2"/>
    </row>
    <row r="560" spans="1:26" ht="12.75" customHeight="1">
      <c r="A560" s="2"/>
      <c r="B560" s="2"/>
      <c r="C560" s="2"/>
      <c r="D560" s="2"/>
      <c r="E560" s="2"/>
      <c r="F560" s="19"/>
      <c r="G560" s="19"/>
      <c r="H560" s="20"/>
      <c r="I560" s="20"/>
      <c r="J560" s="20"/>
      <c r="K560" s="19"/>
      <c r="L560" s="19"/>
      <c r="M560" s="19"/>
      <c r="N560" s="2"/>
      <c r="O560" s="2"/>
      <c r="P560" s="2"/>
      <c r="Q560" s="2"/>
      <c r="R560" s="2"/>
      <c r="S560" s="2"/>
      <c r="T560" s="2"/>
      <c r="U560" s="2"/>
      <c r="V560" s="2"/>
      <c r="W560" s="2"/>
      <c r="X560" s="2"/>
      <c r="Y560" s="2"/>
      <c r="Z560" s="2"/>
    </row>
    <row r="561" spans="1:26" ht="12.75" customHeight="1">
      <c r="A561" s="2"/>
      <c r="B561" s="2"/>
      <c r="C561" s="2"/>
      <c r="D561" s="2"/>
      <c r="E561" s="2"/>
      <c r="F561" s="19"/>
      <c r="G561" s="19"/>
      <c r="H561" s="20"/>
      <c r="I561" s="20"/>
      <c r="J561" s="20"/>
      <c r="K561" s="19"/>
      <c r="L561" s="19"/>
      <c r="M561" s="19"/>
      <c r="N561" s="2"/>
      <c r="O561" s="2"/>
      <c r="P561" s="2"/>
      <c r="Q561" s="2"/>
      <c r="R561" s="2"/>
      <c r="S561" s="2"/>
      <c r="T561" s="2"/>
      <c r="U561" s="2"/>
      <c r="V561" s="2"/>
      <c r="W561" s="2"/>
      <c r="X561" s="2"/>
      <c r="Y561" s="2"/>
      <c r="Z561" s="2"/>
    </row>
    <row r="562" spans="1:26" ht="12.75" customHeight="1">
      <c r="A562" s="2"/>
      <c r="B562" s="2"/>
      <c r="C562" s="2"/>
      <c r="D562" s="2"/>
      <c r="E562" s="2"/>
      <c r="F562" s="19"/>
      <c r="G562" s="19"/>
      <c r="H562" s="20"/>
      <c r="I562" s="20"/>
      <c r="J562" s="20"/>
      <c r="K562" s="19"/>
      <c r="L562" s="19"/>
      <c r="M562" s="19"/>
      <c r="N562" s="2"/>
      <c r="O562" s="2"/>
      <c r="P562" s="2"/>
      <c r="Q562" s="2"/>
      <c r="R562" s="2"/>
      <c r="S562" s="2"/>
      <c r="T562" s="2"/>
      <c r="U562" s="2"/>
      <c r="V562" s="2"/>
      <c r="W562" s="2"/>
      <c r="X562" s="2"/>
      <c r="Y562" s="2"/>
      <c r="Z562" s="2"/>
    </row>
    <row r="563" spans="1:26" ht="12.75" customHeight="1">
      <c r="A563" s="2"/>
      <c r="B563" s="2"/>
      <c r="C563" s="2"/>
      <c r="D563" s="2"/>
      <c r="E563" s="2"/>
      <c r="F563" s="19"/>
      <c r="G563" s="19"/>
      <c r="H563" s="20"/>
      <c r="I563" s="20"/>
      <c r="J563" s="20"/>
      <c r="K563" s="19"/>
      <c r="L563" s="19"/>
      <c r="M563" s="19"/>
      <c r="N563" s="2"/>
      <c r="O563" s="2"/>
      <c r="P563" s="2"/>
      <c r="Q563" s="2"/>
      <c r="R563" s="2"/>
      <c r="S563" s="2"/>
      <c r="T563" s="2"/>
      <c r="U563" s="2"/>
      <c r="V563" s="2"/>
      <c r="W563" s="2"/>
      <c r="X563" s="2"/>
      <c r="Y563" s="2"/>
      <c r="Z563" s="2"/>
    </row>
    <row r="564" spans="1:26" ht="12.75" customHeight="1">
      <c r="A564" s="2"/>
      <c r="B564" s="2"/>
      <c r="C564" s="2"/>
      <c r="D564" s="2"/>
      <c r="E564" s="2"/>
      <c r="F564" s="19"/>
      <c r="G564" s="19"/>
      <c r="H564" s="20"/>
      <c r="I564" s="20"/>
      <c r="J564" s="20"/>
      <c r="K564" s="19"/>
      <c r="L564" s="19"/>
      <c r="M564" s="19"/>
      <c r="N564" s="2"/>
      <c r="O564" s="2"/>
      <c r="P564" s="2"/>
      <c r="Q564" s="2"/>
      <c r="R564" s="2"/>
      <c r="S564" s="2"/>
      <c r="T564" s="2"/>
      <c r="U564" s="2"/>
      <c r="V564" s="2"/>
      <c r="W564" s="2"/>
      <c r="X564" s="2"/>
      <c r="Y564" s="2"/>
      <c r="Z564" s="2"/>
    </row>
    <row r="565" spans="1:26" ht="12.75" customHeight="1">
      <c r="A565" s="2"/>
      <c r="B565" s="2"/>
      <c r="C565" s="2"/>
      <c r="D565" s="2"/>
      <c r="E565" s="2"/>
      <c r="F565" s="19"/>
      <c r="G565" s="19"/>
      <c r="H565" s="20"/>
      <c r="I565" s="20"/>
      <c r="J565" s="20"/>
      <c r="K565" s="19"/>
      <c r="L565" s="19"/>
      <c r="M565" s="19"/>
      <c r="N565" s="2"/>
      <c r="O565" s="2"/>
      <c r="P565" s="2"/>
      <c r="Q565" s="2"/>
      <c r="R565" s="2"/>
      <c r="S565" s="2"/>
      <c r="T565" s="2"/>
      <c r="U565" s="2"/>
      <c r="V565" s="2"/>
      <c r="W565" s="2"/>
      <c r="X565" s="2"/>
      <c r="Y565" s="2"/>
      <c r="Z565" s="2"/>
    </row>
    <row r="566" spans="1:26" ht="12.75" customHeight="1">
      <c r="A566" s="2"/>
      <c r="B566" s="2"/>
      <c r="C566" s="2"/>
      <c r="D566" s="2"/>
      <c r="E566" s="2"/>
      <c r="F566" s="19"/>
      <c r="G566" s="19"/>
      <c r="H566" s="20"/>
      <c r="I566" s="20"/>
      <c r="J566" s="20"/>
      <c r="K566" s="19"/>
      <c r="L566" s="19"/>
      <c r="M566" s="19"/>
      <c r="N566" s="2"/>
      <c r="O566" s="2"/>
      <c r="P566" s="2"/>
      <c r="Q566" s="2"/>
      <c r="R566" s="2"/>
      <c r="S566" s="2"/>
      <c r="T566" s="2"/>
      <c r="U566" s="2"/>
      <c r="V566" s="2"/>
      <c r="W566" s="2"/>
      <c r="X566" s="2"/>
      <c r="Y566" s="2"/>
      <c r="Z566" s="2"/>
    </row>
    <row r="567" spans="1:26" ht="12.75" customHeight="1">
      <c r="A567" s="2"/>
      <c r="B567" s="2"/>
      <c r="C567" s="2"/>
      <c r="D567" s="2"/>
      <c r="E567" s="2"/>
      <c r="F567" s="19"/>
      <c r="G567" s="19"/>
      <c r="H567" s="20"/>
      <c r="I567" s="20"/>
      <c r="J567" s="20"/>
      <c r="K567" s="19"/>
      <c r="L567" s="19"/>
      <c r="M567" s="19"/>
      <c r="N567" s="2"/>
      <c r="O567" s="2"/>
      <c r="P567" s="2"/>
      <c r="Q567" s="2"/>
      <c r="R567" s="2"/>
      <c r="S567" s="2"/>
      <c r="T567" s="2"/>
      <c r="U567" s="2"/>
      <c r="V567" s="2"/>
      <c r="W567" s="2"/>
      <c r="X567" s="2"/>
      <c r="Y567" s="2"/>
      <c r="Z567" s="2"/>
    </row>
    <row r="568" spans="1:26" ht="12.75" customHeight="1">
      <c r="A568" s="2"/>
      <c r="B568" s="2"/>
      <c r="C568" s="2"/>
      <c r="D568" s="2"/>
      <c r="E568" s="2"/>
      <c r="F568" s="19"/>
      <c r="G568" s="19"/>
      <c r="H568" s="20"/>
      <c r="I568" s="20"/>
      <c r="J568" s="20"/>
      <c r="K568" s="19"/>
      <c r="L568" s="19"/>
      <c r="M568" s="19"/>
      <c r="N568" s="2"/>
      <c r="O568" s="2"/>
      <c r="P568" s="2"/>
      <c r="Q568" s="2"/>
      <c r="R568" s="2"/>
      <c r="S568" s="2"/>
      <c r="T568" s="2"/>
      <c r="U568" s="2"/>
      <c r="V568" s="2"/>
      <c r="W568" s="2"/>
      <c r="X568" s="2"/>
      <c r="Y568" s="2"/>
      <c r="Z568" s="2"/>
    </row>
    <row r="569" spans="1:26" ht="12.75" customHeight="1">
      <c r="A569" s="2"/>
      <c r="B569" s="2"/>
      <c r="C569" s="2"/>
      <c r="D569" s="2"/>
      <c r="E569" s="2"/>
      <c r="F569" s="19"/>
      <c r="G569" s="19"/>
      <c r="H569" s="20"/>
      <c r="I569" s="20"/>
      <c r="J569" s="20"/>
      <c r="K569" s="19"/>
      <c r="L569" s="19"/>
      <c r="M569" s="19"/>
      <c r="N569" s="2"/>
      <c r="O569" s="2"/>
      <c r="P569" s="2"/>
      <c r="Q569" s="2"/>
      <c r="R569" s="2"/>
      <c r="S569" s="2"/>
      <c r="T569" s="2"/>
      <c r="U569" s="2"/>
      <c r="V569" s="2"/>
      <c r="W569" s="2"/>
      <c r="X569" s="2"/>
      <c r="Y569" s="2"/>
      <c r="Z569" s="2"/>
    </row>
    <row r="570" spans="1:26" ht="12.75" customHeight="1">
      <c r="A570" s="2"/>
      <c r="B570" s="2"/>
      <c r="C570" s="2"/>
      <c r="D570" s="2"/>
      <c r="E570" s="2"/>
      <c r="F570" s="19"/>
      <c r="G570" s="19"/>
      <c r="H570" s="20"/>
      <c r="I570" s="20"/>
      <c r="J570" s="20"/>
      <c r="K570" s="19"/>
      <c r="L570" s="19"/>
      <c r="M570" s="19"/>
      <c r="N570" s="2"/>
      <c r="O570" s="2"/>
      <c r="P570" s="2"/>
      <c r="Q570" s="2"/>
      <c r="R570" s="2"/>
      <c r="S570" s="2"/>
      <c r="T570" s="2"/>
      <c r="U570" s="2"/>
      <c r="V570" s="2"/>
      <c r="W570" s="2"/>
      <c r="X570" s="2"/>
      <c r="Y570" s="2"/>
      <c r="Z570" s="2"/>
    </row>
    <row r="571" spans="1:26" ht="12.75" customHeight="1">
      <c r="A571" s="2"/>
      <c r="B571" s="2"/>
      <c r="C571" s="2"/>
      <c r="D571" s="2"/>
      <c r="E571" s="2"/>
      <c r="F571" s="19"/>
      <c r="G571" s="19"/>
      <c r="H571" s="20"/>
      <c r="I571" s="20"/>
      <c r="J571" s="20"/>
      <c r="K571" s="19"/>
      <c r="L571" s="19"/>
      <c r="M571" s="19"/>
      <c r="N571" s="2"/>
      <c r="O571" s="2"/>
      <c r="P571" s="2"/>
      <c r="Q571" s="2"/>
      <c r="R571" s="2"/>
      <c r="S571" s="2"/>
      <c r="T571" s="2"/>
      <c r="U571" s="2"/>
      <c r="V571" s="2"/>
      <c r="W571" s="2"/>
      <c r="X571" s="2"/>
      <c r="Y571" s="2"/>
      <c r="Z571" s="2"/>
    </row>
    <row r="572" spans="1:26" ht="12.75" customHeight="1">
      <c r="A572" s="2"/>
      <c r="B572" s="2"/>
      <c r="C572" s="2"/>
      <c r="D572" s="2"/>
      <c r="E572" s="2"/>
      <c r="F572" s="19"/>
      <c r="G572" s="19"/>
      <c r="H572" s="20"/>
      <c r="I572" s="20"/>
      <c r="J572" s="20"/>
      <c r="K572" s="19"/>
      <c r="L572" s="19"/>
      <c r="M572" s="19"/>
      <c r="N572" s="2"/>
      <c r="O572" s="2"/>
      <c r="P572" s="2"/>
      <c r="Q572" s="2"/>
      <c r="R572" s="2"/>
      <c r="S572" s="2"/>
      <c r="T572" s="2"/>
      <c r="U572" s="2"/>
      <c r="V572" s="2"/>
      <c r="W572" s="2"/>
      <c r="X572" s="2"/>
      <c r="Y572" s="2"/>
      <c r="Z572" s="2"/>
    </row>
    <row r="573" spans="1:26" ht="12.75" customHeight="1">
      <c r="A573" s="2"/>
      <c r="B573" s="2"/>
      <c r="C573" s="2"/>
      <c r="D573" s="2"/>
      <c r="E573" s="2"/>
      <c r="F573" s="19"/>
      <c r="G573" s="19"/>
      <c r="H573" s="20"/>
      <c r="I573" s="20"/>
      <c r="J573" s="20"/>
      <c r="K573" s="19"/>
      <c r="L573" s="19"/>
      <c r="M573" s="19"/>
      <c r="N573" s="2"/>
      <c r="O573" s="2"/>
      <c r="P573" s="2"/>
      <c r="Q573" s="2"/>
      <c r="R573" s="2"/>
      <c r="S573" s="2"/>
      <c r="T573" s="2"/>
      <c r="U573" s="2"/>
      <c r="V573" s="2"/>
      <c r="W573" s="2"/>
      <c r="X573" s="2"/>
      <c r="Y573" s="2"/>
      <c r="Z573" s="2"/>
    </row>
    <row r="574" spans="1:26" ht="12.75" customHeight="1">
      <c r="A574" s="2"/>
      <c r="B574" s="2"/>
      <c r="C574" s="2"/>
      <c r="D574" s="2"/>
      <c r="E574" s="2"/>
      <c r="F574" s="19"/>
      <c r="G574" s="19"/>
      <c r="H574" s="20"/>
      <c r="I574" s="20"/>
      <c r="J574" s="20"/>
      <c r="K574" s="19"/>
      <c r="L574" s="19"/>
      <c r="M574" s="19"/>
      <c r="N574" s="2"/>
      <c r="O574" s="2"/>
      <c r="P574" s="2"/>
      <c r="Q574" s="2"/>
      <c r="R574" s="2"/>
      <c r="S574" s="2"/>
      <c r="T574" s="2"/>
      <c r="U574" s="2"/>
      <c r="V574" s="2"/>
      <c r="W574" s="2"/>
      <c r="X574" s="2"/>
      <c r="Y574" s="2"/>
      <c r="Z574" s="2"/>
    </row>
    <row r="575" spans="1:26" ht="12.75" customHeight="1">
      <c r="A575" s="2"/>
      <c r="B575" s="2"/>
      <c r="C575" s="2"/>
      <c r="D575" s="2"/>
      <c r="E575" s="2"/>
      <c r="F575" s="19"/>
      <c r="G575" s="19"/>
      <c r="H575" s="20"/>
      <c r="I575" s="20"/>
      <c r="J575" s="20"/>
      <c r="K575" s="19"/>
      <c r="L575" s="19"/>
      <c r="M575" s="19"/>
      <c r="N575" s="2"/>
      <c r="O575" s="2"/>
      <c r="P575" s="2"/>
      <c r="Q575" s="2"/>
      <c r="R575" s="2"/>
      <c r="S575" s="2"/>
      <c r="T575" s="2"/>
      <c r="U575" s="2"/>
      <c r="V575" s="2"/>
      <c r="W575" s="2"/>
      <c r="X575" s="2"/>
      <c r="Y575" s="2"/>
      <c r="Z575" s="2"/>
    </row>
    <row r="576" spans="1:26" ht="12.75" customHeight="1">
      <c r="A576" s="2"/>
      <c r="B576" s="2"/>
      <c r="C576" s="2"/>
      <c r="D576" s="2"/>
      <c r="E576" s="2"/>
      <c r="F576" s="19"/>
      <c r="G576" s="19"/>
      <c r="H576" s="20"/>
      <c r="I576" s="20"/>
      <c r="J576" s="20"/>
      <c r="K576" s="19"/>
      <c r="L576" s="19"/>
      <c r="M576" s="19"/>
      <c r="N576" s="2"/>
      <c r="O576" s="2"/>
      <c r="P576" s="2"/>
      <c r="Q576" s="2"/>
      <c r="R576" s="2"/>
      <c r="S576" s="2"/>
      <c r="T576" s="2"/>
      <c r="U576" s="2"/>
      <c r="V576" s="2"/>
      <c r="W576" s="2"/>
      <c r="X576" s="2"/>
      <c r="Y576" s="2"/>
      <c r="Z576" s="2"/>
    </row>
    <row r="577" spans="1:26" ht="12.75" customHeight="1">
      <c r="A577" s="2"/>
      <c r="B577" s="2"/>
      <c r="C577" s="2"/>
      <c r="D577" s="2"/>
      <c r="E577" s="2"/>
      <c r="F577" s="19"/>
      <c r="G577" s="19"/>
      <c r="H577" s="20"/>
      <c r="I577" s="20"/>
      <c r="J577" s="20"/>
      <c r="K577" s="19"/>
      <c r="L577" s="19"/>
      <c r="M577" s="19"/>
      <c r="N577" s="2"/>
      <c r="O577" s="2"/>
      <c r="P577" s="2"/>
      <c r="Q577" s="2"/>
      <c r="R577" s="2"/>
      <c r="S577" s="2"/>
      <c r="T577" s="2"/>
      <c r="U577" s="2"/>
      <c r="V577" s="2"/>
      <c r="W577" s="2"/>
      <c r="X577" s="2"/>
      <c r="Y577" s="2"/>
      <c r="Z577" s="2"/>
    </row>
    <row r="578" spans="1:26" ht="12.75" customHeight="1">
      <c r="A578" s="2"/>
      <c r="B578" s="2"/>
      <c r="C578" s="2"/>
      <c r="D578" s="2"/>
      <c r="E578" s="2"/>
      <c r="F578" s="19"/>
      <c r="G578" s="19"/>
      <c r="H578" s="20"/>
      <c r="I578" s="20"/>
      <c r="J578" s="20"/>
      <c r="K578" s="19"/>
      <c r="L578" s="19"/>
      <c r="M578" s="19"/>
      <c r="N578" s="2"/>
      <c r="O578" s="2"/>
      <c r="P578" s="2"/>
      <c r="Q578" s="2"/>
      <c r="R578" s="2"/>
      <c r="S578" s="2"/>
      <c r="T578" s="2"/>
      <c r="U578" s="2"/>
      <c r="V578" s="2"/>
      <c r="W578" s="2"/>
      <c r="X578" s="2"/>
      <c r="Y578" s="2"/>
      <c r="Z578" s="2"/>
    </row>
    <row r="579" spans="1:26" ht="12.75" customHeight="1">
      <c r="A579" s="2"/>
      <c r="B579" s="2"/>
      <c r="C579" s="2"/>
      <c r="D579" s="2"/>
      <c r="E579" s="2"/>
      <c r="F579" s="19"/>
      <c r="G579" s="19"/>
      <c r="H579" s="20"/>
      <c r="I579" s="20"/>
      <c r="J579" s="20"/>
      <c r="K579" s="19"/>
      <c r="L579" s="19"/>
      <c r="M579" s="19"/>
      <c r="N579" s="2"/>
      <c r="O579" s="2"/>
      <c r="P579" s="2"/>
      <c r="Q579" s="2"/>
      <c r="R579" s="2"/>
      <c r="S579" s="2"/>
      <c r="T579" s="2"/>
      <c r="U579" s="2"/>
      <c r="V579" s="2"/>
      <c r="W579" s="2"/>
      <c r="X579" s="2"/>
      <c r="Y579" s="2"/>
      <c r="Z579" s="2"/>
    </row>
    <row r="580" spans="1:26" ht="12.75" customHeight="1">
      <c r="A580" s="2"/>
      <c r="B580" s="2"/>
      <c r="C580" s="2"/>
      <c r="D580" s="2"/>
      <c r="E580" s="2"/>
      <c r="F580" s="19"/>
      <c r="G580" s="19"/>
      <c r="H580" s="20"/>
      <c r="I580" s="20"/>
      <c r="J580" s="20"/>
      <c r="K580" s="19"/>
      <c r="L580" s="19"/>
      <c r="M580" s="19"/>
      <c r="N580" s="2"/>
      <c r="O580" s="2"/>
      <c r="P580" s="2"/>
      <c r="Q580" s="2"/>
      <c r="R580" s="2"/>
      <c r="S580" s="2"/>
      <c r="T580" s="2"/>
      <c r="U580" s="2"/>
      <c r="V580" s="2"/>
      <c r="W580" s="2"/>
      <c r="X580" s="2"/>
      <c r="Y580" s="2"/>
      <c r="Z580" s="2"/>
    </row>
    <row r="581" spans="1:26" ht="12.75" customHeight="1">
      <c r="A581" s="2"/>
      <c r="B581" s="2"/>
      <c r="C581" s="2"/>
      <c r="D581" s="2"/>
      <c r="E581" s="2"/>
      <c r="F581" s="19"/>
      <c r="G581" s="19"/>
      <c r="H581" s="20"/>
      <c r="I581" s="20"/>
      <c r="J581" s="20"/>
      <c r="K581" s="19"/>
      <c r="L581" s="19"/>
      <c r="M581" s="19"/>
      <c r="N581" s="2"/>
      <c r="O581" s="2"/>
      <c r="P581" s="2"/>
      <c r="Q581" s="2"/>
      <c r="R581" s="2"/>
      <c r="S581" s="2"/>
      <c r="T581" s="2"/>
      <c r="U581" s="2"/>
      <c r="V581" s="2"/>
      <c r="W581" s="2"/>
      <c r="X581" s="2"/>
      <c r="Y581" s="2"/>
      <c r="Z581" s="2"/>
    </row>
    <row r="582" spans="1:26" ht="12.75" customHeight="1">
      <c r="A582" s="2"/>
      <c r="B582" s="2"/>
      <c r="C582" s="2"/>
      <c r="D582" s="2"/>
      <c r="E582" s="2"/>
      <c r="F582" s="19"/>
      <c r="G582" s="19"/>
      <c r="H582" s="20"/>
      <c r="I582" s="20"/>
      <c r="J582" s="20"/>
      <c r="K582" s="19"/>
      <c r="L582" s="19"/>
      <c r="M582" s="19"/>
      <c r="N582" s="2"/>
      <c r="O582" s="2"/>
      <c r="P582" s="2"/>
      <c r="Q582" s="2"/>
      <c r="R582" s="2"/>
      <c r="S582" s="2"/>
      <c r="T582" s="2"/>
      <c r="U582" s="2"/>
      <c r="V582" s="2"/>
      <c r="W582" s="2"/>
      <c r="X582" s="2"/>
      <c r="Y582" s="2"/>
      <c r="Z582" s="2"/>
    </row>
    <row r="583" spans="1:26" ht="12.75" customHeight="1">
      <c r="A583" s="2"/>
      <c r="B583" s="2"/>
      <c r="C583" s="2"/>
      <c r="D583" s="2"/>
      <c r="E583" s="2"/>
      <c r="F583" s="19"/>
      <c r="G583" s="19"/>
      <c r="H583" s="20"/>
      <c r="I583" s="20"/>
      <c r="J583" s="20"/>
      <c r="K583" s="19"/>
      <c r="L583" s="19"/>
      <c r="M583" s="19"/>
      <c r="N583" s="2"/>
      <c r="O583" s="2"/>
      <c r="P583" s="2"/>
      <c r="Q583" s="2"/>
      <c r="R583" s="2"/>
      <c r="S583" s="2"/>
      <c r="T583" s="2"/>
      <c r="U583" s="2"/>
      <c r="V583" s="2"/>
      <c r="W583" s="2"/>
      <c r="X583" s="2"/>
      <c r="Y583" s="2"/>
      <c r="Z583" s="2"/>
    </row>
    <row r="584" spans="1:26" ht="12.75" customHeight="1">
      <c r="A584" s="2"/>
      <c r="B584" s="2"/>
      <c r="C584" s="2"/>
      <c r="D584" s="2"/>
      <c r="E584" s="2"/>
      <c r="F584" s="19"/>
      <c r="G584" s="19"/>
      <c r="H584" s="20"/>
      <c r="I584" s="20"/>
      <c r="J584" s="20"/>
      <c r="K584" s="19"/>
      <c r="L584" s="19"/>
      <c r="M584" s="19"/>
      <c r="N584" s="2"/>
      <c r="O584" s="2"/>
      <c r="P584" s="2"/>
      <c r="Q584" s="2"/>
      <c r="R584" s="2"/>
      <c r="S584" s="2"/>
      <c r="T584" s="2"/>
      <c r="U584" s="2"/>
      <c r="V584" s="2"/>
      <c r="W584" s="2"/>
      <c r="X584" s="2"/>
      <c r="Y584" s="2"/>
      <c r="Z584" s="2"/>
    </row>
    <row r="585" spans="1:26" ht="12.75" customHeight="1">
      <c r="A585" s="2"/>
      <c r="B585" s="2"/>
      <c r="C585" s="2"/>
      <c r="D585" s="2"/>
      <c r="E585" s="2"/>
      <c r="F585" s="19"/>
      <c r="G585" s="19"/>
      <c r="H585" s="20"/>
      <c r="I585" s="20"/>
      <c r="J585" s="20"/>
      <c r="K585" s="19"/>
      <c r="L585" s="19"/>
      <c r="M585" s="19"/>
      <c r="N585" s="2"/>
      <c r="O585" s="2"/>
      <c r="P585" s="2"/>
      <c r="Q585" s="2"/>
      <c r="R585" s="2"/>
      <c r="S585" s="2"/>
      <c r="T585" s="2"/>
      <c r="U585" s="2"/>
      <c r="V585" s="2"/>
      <c r="W585" s="2"/>
      <c r="X585" s="2"/>
      <c r="Y585" s="2"/>
      <c r="Z585" s="2"/>
    </row>
    <row r="586" spans="1:26" ht="12.75" customHeight="1">
      <c r="A586" s="2"/>
      <c r="B586" s="2"/>
      <c r="C586" s="2"/>
      <c r="D586" s="2"/>
      <c r="E586" s="2"/>
      <c r="F586" s="19"/>
      <c r="G586" s="19"/>
      <c r="H586" s="20"/>
      <c r="I586" s="20"/>
      <c r="J586" s="20"/>
      <c r="K586" s="19"/>
      <c r="L586" s="19"/>
      <c r="M586" s="19"/>
      <c r="N586" s="2"/>
      <c r="O586" s="2"/>
      <c r="P586" s="2"/>
      <c r="Q586" s="2"/>
      <c r="R586" s="2"/>
      <c r="S586" s="2"/>
      <c r="T586" s="2"/>
      <c r="U586" s="2"/>
      <c r="V586" s="2"/>
      <c r="W586" s="2"/>
      <c r="X586" s="2"/>
      <c r="Y586" s="2"/>
      <c r="Z586" s="2"/>
    </row>
    <row r="587" spans="1:26" ht="12.75" customHeight="1">
      <c r="A587" s="2"/>
      <c r="B587" s="2"/>
      <c r="C587" s="2"/>
      <c r="D587" s="2"/>
      <c r="E587" s="2"/>
      <c r="F587" s="19"/>
      <c r="G587" s="19"/>
      <c r="H587" s="20"/>
      <c r="I587" s="20"/>
      <c r="J587" s="20"/>
      <c r="K587" s="19"/>
      <c r="L587" s="19"/>
      <c r="M587" s="19"/>
      <c r="N587" s="2"/>
      <c r="O587" s="2"/>
      <c r="P587" s="2"/>
      <c r="Q587" s="2"/>
      <c r="R587" s="2"/>
      <c r="S587" s="2"/>
      <c r="T587" s="2"/>
      <c r="U587" s="2"/>
      <c r="V587" s="2"/>
      <c r="W587" s="2"/>
      <c r="X587" s="2"/>
      <c r="Y587" s="2"/>
      <c r="Z587" s="2"/>
    </row>
    <row r="588" spans="1:26" ht="12.75" customHeight="1">
      <c r="A588" s="2"/>
      <c r="B588" s="2"/>
      <c r="C588" s="2"/>
      <c r="D588" s="2"/>
      <c r="E588" s="2"/>
      <c r="F588" s="19"/>
      <c r="G588" s="19"/>
      <c r="H588" s="20"/>
      <c r="I588" s="20"/>
      <c r="J588" s="20"/>
      <c r="K588" s="19"/>
      <c r="L588" s="19"/>
      <c r="M588" s="19"/>
      <c r="N588" s="2"/>
      <c r="O588" s="2"/>
      <c r="P588" s="2"/>
      <c r="Q588" s="2"/>
      <c r="R588" s="2"/>
      <c r="S588" s="2"/>
      <c r="T588" s="2"/>
      <c r="U588" s="2"/>
      <c r="V588" s="2"/>
      <c r="W588" s="2"/>
      <c r="X588" s="2"/>
      <c r="Y588" s="2"/>
      <c r="Z588" s="2"/>
    </row>
    <row r="589" spans="1:26" ht="12.75" customHeight="1">
      <c r="A589" s="2"/>
      <c r="B589" s="2"/>
      <c r="C589" s="2"/>
      <c r="D589" s="2"/>
      <c r="E589" s="2"/>
      <c r="F589" s="19"/>
      <c r="G589" s="19"/>
      <c r="H589" s="20"/>
      <c r="I589" s="20"/>
      <c r="J589" s="20"/>
      <c r="K589" s="19"/>
      <c r="L589" s="19"/>
      <c r="M589" s="19"/>
      <c r="N589" s="2"/>
      <c r="O589" s="2"/>
      <c r="P589" s="2"/>
      <c r="Q589" s="2"/>
      <c r="R589" s="2"/>
      <c r="S589" s="2"/>
      <c r="T589" s="2"/>
      <c r="U589" s="2"/>
      <c r="V589" s="2"/>
      <c r="W589" s="2"/>
      <c r="X589" s="2"/>
      <c r="Y589" s="2"/>
      <c r="Z589" s="2"/>
    </row>
    <row r="590" spans="1:26" ht="12.75" customHeight="1">
      <c r="A590" s="2"/>
      <c r="B590" s="2"/>
      <c r="C590" s="2"/>
      <c r="D590" s="2"/>
      <c r="E590" s="2"/>
      <c r="F590" s="19"/>
      <c r="G590" s="19"/>
      <c r="H590" s="20"/>
      <c r="I590" s="20"/>
      <c r="J590" s="20"/>
      <c r="K590" s="19"/>
      <c r="L590" s="19"/>
      <c r="M590" s="19"/>
      <c r="N590" s="2"/>
      <c r="O590" s="2"/>
      <c r="P590" s="2"/>
      <c r="Q590" s="2"/>
      <c r="R590" s="2"/>
      <c r="S590" s="2"/>
      <c r="T590" s="2"/>
      <c r="U590" s="2"/>
      <c r="V590" s="2"/>
      <c r="W590" s="2"/>
      <c r="X590" s="2"/>
      <c r="Y590" s="2"/>
      <c r="Z590" s="2"/>
    </row>
    <row r="591" spans="1:26" ht="12.75" customHeight="1">
      <c r="A591" s="2"/>
      <c r="B591" s="2"/>
      <c r="C591" s="2"/>
      <c r="D591" s="2"/>
      <c r="E591" s="2"/>
      <c r="F591" s="19"/>
      <c r="G591" s="19"/>
      <c r="H591" s="20"/>
      <c r="I591" s="20"/>
      <c r="J591" s="20"/>
      <c r="K591" s="19"/>
      <c r="L591" s="19"/>
      <c r="M591" s="19"/>
      <c r="N591" s="2"/>
      <c r="O591" s="2"/>
      <c r="P591" s="2"/>
      <c r="Q591" s="2"/>
      <c r="R591" s="2"/>
      <c r="S591" s="2"/>
      <c r="T591" s="2"/>
      <c r="U591" s="2"/>
      <c r="V591" s="2"/>
      <c r="W591" s="2"/>
      <c r="X591" s="2"/>
      <c r="Y591" s="2"/>
      <c r="Z591" s="2"/>
    </row>
    <row r="592" spans="1:26" ht="12.75" customHeight="1">
      <c r="A592" s="2"/>
      <c r="B592" s="2"/>
      <c r="C592" s="2"/>
      <c r="D592" s="2"/>
      <c r="E592" s="2"/>
      <c r="F592" s="19"/>
      <c r="G592" s="19"/>
      <c r="H592" s="20"/>
      <c r="I592" s="20"/>
      <c r="J592" s="20"/>
      <c r="K592" s="19"/>
      <c r="L592" s="19"/>
      <c r="M592" s="19"/>
      <c r="N592" s="2"/>
      <c r="O592" s="2"/>
      <c r="P592" s="2"/>
      <c r="Q592" s="2"/>
      <c r="R592" s="2"/>
      <c r="S592" s="2"/>
      <c r="T592" s="2"/>
      <c r="U592" s="2"/>
      <c r="V592" s="2"/>
      <c r="W592" s="2"/>
      <c r="X592" s="2"/>
      <c r="Y592" s="2"/>
      <c r="Z592" s="2"/>
    </row>
    <row r="593" spans="1:26" ht="12.75" customHeight="1">
      <c r="A593" s="2"/>
      <c r="B593" s="2"/>
      <c r="C593" s="2"/>
      <c r="D593" s="2"/>
      <c r="E593" s="2"/>
      <c r="F593" s="19"/>
      <c r="G593" s="19"/>
      <c r="H593" s="20"/>
      <c r="I593" s="20"/>
      <c r="J593" s="20"/>
      <c r="K593" s="19"/>
      <c r="L593" s="19"/>
      <c r="M593" s="19"/>
      <c r="N593" s="2"/>
      <c r="O593" s="2"/>
      <c r="P593" s="2"/>
      <c r="Q593" s="2"/>
      <c r="R593" s="2"/>
      <c r="S593" s="2"/>
      <c r="T593" s="2"/>
      <c r="U593" s="2"/>
      <c r="V593" s="2"/>
      <c r="W593" s="2"/>
      <c r="X593" s="2"/>
      <c r="Y593" s="2"/>
      <c r="Z593" s="2"/>
    </row>
    <row r="594" spans="1:26" ht="12.75" customHeight="1">
      <c r="A594" s="2"/>
      <c r="B594" s="2"/>
      <c r="C594" s="2"/>
      <c r="D594" s="2"/>
      <c r="E594" s="2"/>
      <c r="F594" s="19"/>
      <c r="G594" s="19"/>
      <c r="H594" s="20"/>
      <c r="I594" s="20"/>
      <c r="J594" s="20"/>
      <c r="K594" s="19"/>
      <c r="L594" s="19"/>
      <c r="M594" s="19"/>
      <c r="N594" s="2"/>
      <c r="O594" s="2"/>
      <c r="P594" s="2"/>
      <c r="Q594" s="2"/>
      <c r="R594" s="2"/>
      <c r="S594" s="2"/>
      <c r="T594" s="2"/>
      <c r="U594" s="2"/>
      <c r="V594" s="2"/>
      <c r="W594" s="2"/>
      <c r="X594" s="2"/>
      <c r="Y594" s="2"/>
      <c r="Z594" s="2"/>
    </row>
    <row r="595" spans="1:26" ht="12.75" customHeight="1">
      <c r="A595" s="2"/>
      <c r="B595" s="2"/>
      <c r="C595" s="2"/>
      <c r="D595" s="2"/>
      <c r="E595" s="2"/>
      <c r="F595" s="19"/>
      <c r="G595" s="19"/>
      <c r="H595" s="20"/>
      <c r="I595" s="20"/>
      <c r="J595" s="20"/>
      <c r="K595" s="19"/>
      <c r="L595" s="19"/>
      <c r="M595" s="19"/>
      <c r="N595" s="2"/>
      <c r="O595" s="2"/>
      <c r="P595" s="2"/>
      <c r="Q595" s="2"/>
      <c r="R595" s="2"/>
      <c r="S595" s="2"/>
      <c r="T595" s="2"/>
      <c r="U595" s="2"/>
      <c r="V595" s="2"/>
      <c r="W595" s="2"/>
      <c r="X595" s="2"/>
      <c r="Y595" s="2"/>
      <c r="Z595" s="2"/>
    </row>
    <row r="596" spans="1:26" ht="12.75" customHeight="1">
      <c r="A596" s="2"/>
      <c r="B596" s="2"/>
      <c r="C596" s="2"/>
      <c r="D596" s="2"/>
      <c r="E596" s="2"/>
      <c r="F596" s="19"/>
      <c r="G596" s="19"/>
      <c r="H596" s="20"/>
      <c r="I596" s="20"/>
      <c r="J596" s="20"/>
      <c r="K596" s="19"/>
      <c r="L596" s="19"/>
      <c r="M596" s="19"/>
      <c r="N596" s="2"/>
      <c r="O596" s="2"/>
      <c r="P596" s="2"/>
      <c r="Q596" s="2"/>
      <c r="R596" s="2"/>
      <c r="S596" s="2"/>
      <c r="T596" s="2"/>
      <c r="U596" s="2"/>
      <c r="V596" s="2"/>
      <c r="W596" s="2"/>
      <c r="X596" s="2"/>
      <c r="Y596" s="2"/>
      <c r="Z596" s="2"/>
    </row>
    <row r="597" spans="1:26" ht="12.75" customHeight="1">
      <c r="A597" s="2"/>
      <c r="B597" s="2"/>
      <c r="C597" s="2"/>
      <c r="D597" s="2"/>
      <c r="E597" s="2"/>
      <c r="F597" s="19"/>
      <c r="G597" s="19"/>
      <c r="H597" s="20"/>
      <c r="I597" s="20"/>
      <c r="J597" s="20"/>
      <c r="K597" s="19"/>
      <c r="L597" s="19"/>
      <c r="M597" s="19"/>
      <c r="N597" s="2"/>
      <c r="O597" s="2"/>
      <c r="P597" s="2"/>
      <c r="Q597" s="2"/>
      <c r="R597" s="2"/>
      <c r="S597" s="2"/>
      <c r="T597" s="2"/>
      <c r="U597" s="2"/>
      <c r="V597" s="2"/>
      <c r="W597" s="2"/>
      <c r="X597" s="2"/>
      <c r="Y597" s="2"/>
      <c r="Z597" s="2"/>
    </row>
    <row r="598" spans="1:26" ht="12.75" customHeight="1">
      <c r="A598" s="2"/>
      <c r="B598" s="2"/>
      <c r="C598" s="2"/>
      <c r="D598" s="2"/>
      <c r="E598" s="2"/>
      <c r="F598" s="19"/>
      <c r="G598" s="19"/>
      <c r="H598" s="20"/>
      <c r="I598" s="20"/>
      <c r="J598" s="20"/>
      <c r="K598" s="19"/>
      <c r="L598" s="19"/>
      <c r="M598" s="19"/>
      <c r="N598" s="2"/>
      <c r="O598" s="2"/>
      <c r="P598" s="2"/>
      <c r="Q598" s="2"/>
      <c r="R598" s="2"/>
      <c r="S598" s="2"/>
      <c r="T598" s="2"/>
      <c r="U598" s="2"/>
      <c r="V598" s="2"/>
      <c r="W598" s="2"/>
      <c r="X598" s="2"/>
      <c r="Y598" s="2"/>
      <c r="Z598" s="2"/>
    </row>
    <row r="599" spans="1:26" ht="12.75" customHeight="1">
      <c r="A599" s="2"/>
      <c r="B599" s="2"/>
      <c r="C599" s="2"/>
      <c r="D599" s="2"/>
      <c r="E599" s="2"/>
      <c r="F599" s="19"/>
      <c r="G599" s="19"/>
      <c r="H599" s="20"/>
      <c r="I599" s="20"/>
      <c r="J599" s="20"/>
      <c r="K599" s="19"/>
      <c r="L599" s="19"/>
      <c r="M599" s="19"/>
      <c r="N599" s="2"/>
      <c r="O599" s="2"/>
      <c r="P599" s="2"/>
      <c r="Q599" s="2"/>
      <c r="R599" s="2"/>
      <c r="S599" s="2"/>
      <c r="T599" s="2"/>
      <c r="U599" s="2"/>
      <c r="V599" s="2"/>
      <c r="W599" s="2"/>
      <c r="X599" s="2"/>
      <c r="Y599" s="2"/>
      <c r="Z599" s="2"/>
    </row>
    <row r="600" spans="1:26" ht="12.75" customHeight="1">
      <c r="A600" s="2"/>
      <c r="B600" s="2"/>
      <c r="C600" s="2"/>
      <c r="D600" s="2"/>
      <c r="E600" s="2"/>
      <c r="F600" s="19"/>
      <c r="G600" s="19"/>
      <c r="H600" s="20"/>
      <c r="I600" s="20"/>
      <c r="J600" s="20"/>
      <c r="K600" s="19"/>
      <c r="L600" s="19"/>
      <c r="M600" s="19"/>
      <c r="N600" s="2"/>
      <c r="O600" s="2"/>
      <c r="P600" s="2"/>
      <c r="Q600" s="2"/>
      <c r="R600" s="2"/>
      <c r="S600" s="2"/>
      <c r="T600" s="2"/>
      <c r="U600" s="2"/>
      <c r="V600" s="2"/>
      <c r="W600" s="2"/>
      <c r="X600" s="2"/>
      <c r="Y600" s="2"/>
      <c r="Z600" s="2"/>
    </row>
    <row r="601" spans="1:26" ht="12.75" customHeight="1">
      <c r="A601" s="2"/>
      <c r="B601" s="2"/>
      <c r="C601" s="2"/>
      <c r="D601" s="2"/>
      <c r="E601" s="2"/>
      <c r="F601" s="19"/>
      <c r="G601" s="19"/>
      <c r="H601" s="20"/>
      <c r="I601" s="20"/>
      <c r="J601" s="20"/>
      <c r="K601" s="19"/>
      <c r="L601" s="19"/>
      <c r="M601" s="19"/>
      <c r="N601" s="2"/>
      <c r="O601" s="2"/>
      <c r="P601" s="2"/>
      <c r="Q601" s="2"/>
      <c r="R601" s="2"/>
      <c r="S601" s="2"/>
      <c r="T601" s="2"/>
      <c r="U601" s="2"/>
      <c r="V601" s="2"/>
      <c r="W601" s="2"/>
      <c r="X601" s="2"/>
      <c r="Y601" s="2"/>
      <c r="Z601" s="2"/>
    </row>
    <row r="602" spans="1:26" ht="12.75" customHeight="1">
      <c r="A602" s="2"/>
      <c r="B602" s="2"/>
      <c r="C602" s="2"/>
      <c r="D602" s="2"/>
      <c r="E602" s="2"/>
      <c r="F602" s="19"/>
      <c r="G602" s="19"/>
      <c r="H602" s="20"/>
      <c r="I602" s="20"/>
      <c r="J602" s="20"/>
      <c r="K602" s="19"/>
      <c r="L602" s="19"/>
      <c r="M602" s="19"/>
      <c r="N602" s="2"/>
      <c r="O602" s="2"/>
      <c r="P602" s="2"/>
      <c r="Q602" s="2"/>
      <c r="R602" s="2"/>
      <c r="S602" s="2"/>
      <c r="T602" s="2"/>
      <c r="U602" s="2"/>
      <c r="V602" s="2"/>
      <c r="W602" s="2"/>
      <c r="X602" s="2"/>
      <c r="Y602" s="2"/>
      <c r="Z602" s="2"/>
    </row>
    <row r="603" spans="1:26" ht="12.75" customHeight="1">
      <c r="A603" s="2"/>
      <c r="B603" s="2"/>
      <c r="C603" s="2"/>
      <c r="D603" s="2"/>
      <c r="E603" s="2"/>
      <c r="F603" s="19"/>
      <c r="G603" s="19"/>
      <c r="H603" s="20"/>
      <c r="I603" s="20"/>
      <c r="J603" s="20"/>
      <c r="K603" s="19"/>
      <c r="L603" s="19"/>
      <c r="M603" s="19"/>
      <c r="N603" s="2"/>
      <c r="O603" s="2"/>
      <c r="P603" s="2"/>
      <c r="Q603" s="2"/>
      <c r="R603" s="2"/>
      <c r="S603" s="2"/>
      <c r="T603" s="2"/>
      <c r="U603" s="2"/>
      <c r="V603" s="2"/>
      <c r="W603" s="2"/>
      <c r="X603" s="2"/>
      <c r="Y603" s="2"/>
      <c r="Z603" s="2"/>
    </row>
    <row r="604" spans="1:26" ht="12.75" customHeight="1">
      <c r="A604" s="2"/>
      <c r="B604" s="2"/>
      <c r="C604" s="2"/>
      <c r="D604" s="2"/>
      <c r="E604" s="2"/>
      <c r="F604" s="19"/>
      <c r="G604" s="19"/>
      <c r="H604" s="20"/>
      <c r="I604" s="20"/>
      <c r="J604" s="20"/>
      <c r="K604" s="19"/>
      <c r="L604" s="19"/>
      <c r="M604" s="19"/>
      <c r="N604" s="2"/>
      <c r="O604" s="2"/>
      <c r="P604" s="2"/>
      <c r="Q604" s="2"/>
      <c r="R604" s="2"/>
      <c r="S604" s="2"/>
      <c r="T604" s="2"/>
      <c r="U604" s="2"/>
      <c r="V604" s="2"/>
      <c r="W604" s="2"/>
      <c r="X604" s="2"/>
      <c r="Y604" s="2"/>
      <c r="Z604" s="2"/>
    </row>
    <row r="605" spans="1:26" ht="12.75" customHeight="1">
      <c r="A605" s="2"/>
      <c r="B605" s="2"/>
      <c r="C605" s="2"/>
      <c r="D605" s="2"/>
      <c r="E605" s="2"/>
      <c r="F605" s="19"/>
      <c r="G605" s="19"/>
      <c r="H605" s="20"/>
      <c r="I605" s="20"/>
      <c r="J605" s="20"/>
      <c r="K605" s="19"/>
      <c r="L605" s="19"/>
      <c r="M605" s="19"/>
      <c r="N605" s="2"/>
      <c r="O605" s="2"/>
      <c r="P605" s="2"/>
      <c r="Q605" s="2"/>
      <c r="R605" s="2"/>
      <c r="S605" s="2"/>
      <c r="T605" s="2"/>
      <c r="U605" s="2"/>
      <c r="V605" s="2"/>
      <c r="W605" s="2"/>
      <c r="X605" s="2"/>
      <c r="Y605" s="2"/>
      <c r="Z605" s="2"/>
    </row>
    <row r="606" spans="1:26" ht="12.75" customHeight="1">
      <c r="A606" s="2"/>
      <c r="B606" s="2"/>
      <c r="C606" s="2"/>
      <c r="D606" s="2"/>
      <c r="E606" s="2"/>
      <c r="F606" s="19"/>
      <c r="G606" s="19"/>
      <c r="H606" s="20"/>
      <c r="I606" s="20"/>
      <c r="J606" s="20"/>
      <c r="K606" s="19"/>
      <c r="L606" s="19"/>
      <c r="M606" s="19"/>
      <c r="N606" s="2"/>
      <c r="O606" s="2"/>
      <c r="P606" s="2"/>
      <c r="Q606" s="2"/>
      <c r="R606" s="2"/>
      <c r="S606" s="2"/>
      <c r="T606" s="2"/>
      <c r="U606" s="2"/>
      <c r="V606" s="2"/>
      <c r="W606" s="2"/>
      <c r="X606" s="2"/>
      <c r="Y606" s="2"/>
      <c r="Z606" s="2"/>
    </row>
    <row r="607" spans="1:26" ht="12.75" customHeight="1">
      <c r="A607" s="2"/>
      <c r="B607" s="2"/>
      <c r="C607" s="2"/>
      <c r="D607" s="2"/>
      <c r="E607" s="2"/>
      <c r="F607" s="19"/>
      <c r="G607" s="19"/>
      <c r="H607" s="20"/>
      <c r="I607" s="20"/>
      <c r="J607" s="20"/>
      <c r="K607" s="19"/>
      <c r="L607" s="19"/>
      <c r="M607" s="19"/>
      <c r="N607" s="2"/>
      <c r="O607" s="2"/>
      <c r="P607" s="2"/>
      <c r="Q607" s="2"/>
      <c r="R607" s="2"/>
      <c r="S607" s="2"/>
      <c r="T607" s="2"/>
      <c r="U607" s="2"/>
      <c r="V607" s="2"/>
      <c r="W607" s="2"/>
      <c r="X607" s="2"/>
      <c r="Y607" s="2"/>
      <c r="Z607" s="2"/>
    </row>
    <row r="608" spans="1:26" ht="12.75" customHeight="1">
      <c r="A608" s="2"/>
      <c r="B608" s="2"/>
      <c r="C608" s="2"/>
      <c r="D608" s="2"/>
      <c r="E608" s="2"/>
      <c r="F608" s="19"/>
      <c r="G608" s="19"/>
      <c r="H608" s="20"/>
      <c r="I608" s="20"/>
      <c r="J608" s="20"/>
      <c r="K608" s="19"/>
      <c r="L608" s="19"/>
      <c r="M608" s="19"/>
      <c r="N608" s="2"/>
      <c r="O608" s="2"/>
      <c r="P608" s="2"/>
      <c r="Q608" s="2"/>
      <c r="R608" s="2"/>
      <c r="S608" s="2"/>
      <c r="T608" s="2"/>
      <c r="U608" s="2"/>
      <c r="V608" s="2"/>
      <c r="W608" s="2"/>
      <c r="X608" s="2"/>
      <c r="Y608" s="2"/>
      <c r="Z608" s="2"/>
    </row>
    <row r="609" spans="1:26" ht="12.75" customHeight="1">
      <c r="A609" s="2"/>
      <c r="B609" s="2"/>
      <c r="C609" s="2"/>
      <c r="D609" s="2"/>
      <c r="E609" s="2"/>
      <c r="F609" s="19"/>
      <c r="G609" s="19"/>
      <c r="H609" s="20"/>
      <c r="I609" s="20"/>
      <c r="J609" s="20"/>
      <c r="K609" s="19"/>
      <c r="L609" s="19"/>
      <c r="M609" s="19"/>
      <c r="N609" s="2"/>
      <c r="O609" s="2"/>
      <c r="P609" s="2"/>
      <c r="Q609" s="2"/>
      <c r="R609" s="2"/>
      <c r="S609" s="2"/>
      <c r="T609" s="2"/>
      <c r="U609" s="2"/>
      <c r="V609" s="2"/>
      <c r="W609" s="2"/>
      <c r="X609" s="2"/>
      <c r="Y609" s="2"/>
      <c r="Z609" s="2"/>
    </row>
    <row r="610" spans="1:26" ht="12.75" customHeight="1">
      <c r="A610" s="2"/>
      <c r="B610" s="2"/>
      <c r="C610" s="2"/>
      <c r="D610" s="2"/>
      <c r="E610" s="2"/>
      <c r="F610" s="19"/>
      <c r="G610" s="19"/>
      <c r="H610" s="20"/>
      <c r="I610" s="20"/>
      <c r="J610" s="20"/>
      <c r="K610" s="19"/>
      <c r="L610" s="19"/>
      <c r="M610" s="19"/>
      <c r="N610" s="2"/>
      <c r="O610" s="2"/>
      <c r="P610" s="2"/>
      <c r="Q610" s="2"/>
      <c r="R610" s="2"/>
      <c r="S610" s="2"/>
      <c r="T610" s="2"/>
      <c r="U610" s="2"/>
      <c r="V610" s="2"/>
      <c r="W610" s="2"/>
      <c r="X610" s="2"/>
      <c r="Y610" s="2"/>
      <c r="Z610" s="2"/>
    </row>
    <row r="611" spans="1:26" ht="12.75" customHeight="1">
      <c r="A611" s="2"/>
      <c r="B611" s="2"/>
      <c r="C611" s="2"/>
      <c r="D611" s="2"/>
      <c r="E611" s="2"/>
      <c r="F611" s="19"/>
      <c r="G611" s="19"/>
      <c r="H611" s="20"/>
      <c r="I611" s="20"/>
      <c r="J611" s="20"/>
      <c r="K611" s="19"/>
      <c r="L611" s="19"/>
      <c r="M611" s="19"/>
      <c r="N611" s="2"/>
      <c r="O611" s="2"/>
      <c r="P611" s="2"/>
      <c r="Q611" s="2"/>
      <c r="R611" s="2"/>
      <c r="S611" s="2"/>
      <c r="T611" s="2"/>
      <c r="U611" s="2"/>
      <c r="V611" s="2"/>
      <c r="W611" s="2"/>
      <c r="X611" s="2"/>
      <c r="Y611" s="2"/>
      <c r="Z611" s="2"/>
    </row>
    <row r="612" spans="1:26" ht="12.75" customHeight="1">
      <c r="A612" s="2"/>
      <c r="B612" s="2"/>
      <c r="C612" s="2"/>
      <c r="D612" s="2"/>
      <c r="E612" s="2"/>
      <c r="F612" s="19"/>
      <c r="G612" s="19"/>
      <c r="H612" s="20"/>
      <c r="I612" s="20"/>
      <c r="J612" s="20"/>
      <c r="K612" s="19"/>
      <c r="L612" s="19"/>
      <c r="M612" s="19"/>
      <c r="N612" s="2"/>
      <c r="O612" s="2"/>
      <c r="P612" s="2"/>
      <c r="Q612" s="2"/>
      <c r="R612" s="2"/>
      <c r="S612" s="2"/>
      <c r="T612" s="2"/>
      <c r="U612" s="2"/>
      <c r="V612" s="2"/>
      <c r="W612" s="2"/>
      <c r="X612" s="2"/>
      <c r="Y612" s="2"/>
      <c r="Z612" s="2"/>
    </row>
    <row r="613" spans="1:26" ht="12.75" customHeight="1">
      <c r="A613" s="2"/>
      <c r="B613" s="2"/>
      <c r="C613" s="2"/>
      <c r="D613" s="2"/>
      <c r="E613" s="2"/>
      <c r="F613" s="19"/>
      <c r="G613" s="19"/>
      <c r="H613" s="20"/>
      <c r="I613" s="20"/>
      <c r="J613" s="20"/>
      <c r="K613" s="19"/>
      <c r="L613" s="19"/>
      <c r="M613" s="19"/>
      <c r="N613" s="2"/>
      <c r="O613" s="2"/>
      <c r="P613" s="2"/>
      <c r="Q613" s="2"/>
      <c r="R613" s="2"/>
      <c r="S613" s="2"/>
      <c r="T613" s="2"/>
      <c r="U613" s="2"/>
      <c r="V613" s="2"/>
      <c r="W613" s="2"/>
      <c r="X613" s="2"/>
      <c r="Y613" s="2"/>
      <c r="Z613" s="2"/>
    </row>
    <row r="614" spans="1:26" ht="12.75" customHeight="1">
      <c r="A614" s="2"/>
      <c r="B614" s="2"/>
      <c r="C614" s="2"/>
      <c r="D614" s="2"/>
      <c r="E614" s="2"/>
      <c r="F614" s="19"/>
      <c r="G614" s="19"/>
      <c r="H614" s="20"/>
      <c r="I614" s="20"/>
      <c r="J614" s="20"/>
      <c r="K614" s="19"/>
      <c r="L614" s="19"/>
      <c r="M614" s="19"/>
      <c r="N614" s="2"/>
      <c r="O614" s="2"/>
      <c r="P614" s="2"/>
      <c r="Q614" s="2"/>
      <c r="R614" s="2"/>
      <c r="S614" s="2"/>
      <c r="T614" s="2"/>
      <c r="U614" s="2"/>
      <c r="V614" s="2"/>
      <c r="W614" s="2"/>
      <c r="X614" s="2"/>
      <c r="Y614" s="2"/>
      <c r="Z614" s="2"/>
    </row>
    <row r="615" spans="1:26" ht="12.75" customHeight="1">
      <c r="A615" s="2"/>
      <c r="B615" s="2"/>
      <c r="C615" s="2"/>
      <c r="D615" s="2"/>
      <c r="E615" s="2"/>
      <c r="F615" s="19"/>
      <c r="G615" s="19"/>
      <c r="H615" s="20"/>
      <c r="I615" s="20"/>
      <c r="J615" s="20"/>
      <c r="K615" s="19"/>
      <c r="L615" s="19"/>
      <c r="M615" s="19"/>
      <c r="N615" s="2"/>
      <c r="O615" s="2"/>
      <c r="P615" s="2"/>
      <c r="Q615" s="2"/>
      <c r="R615" s="2"/>
      <c r="S615" s="2"/>
      <c r="T615" s="2"/>
      <c r="U615" s="2"/>
      <c r="V615" s="2"/>
      <c r="W615" s="2"/>
      <c r="X615" s="2"/>
      <c r="Y615" s="2"/>
      <c r="Z615" s="2"/>
    </row>
    <row r="616" spans="1:26" ht="12.75" customHeight="1">
      <c r="A616" s="2"/>
      <c r="B616" s="2"/>
      <c r="C616" s="2"/>
      <c r="D616" s="2"/>
      <c r="E616" s="2"/>
      <c r="F616" s="19"/>
      <c r="G616" s="19"/>
      <c r="H616" s="20"/>
      <c r="I616" s="20"/>
      <c r="J616" s="20"/>
      <c r="K616" s="19"/>
      <c r="L616" s="19"/>
      <c r="M616" s="19"/>
      <c r="N616" s="2"/>
      <c r="O616" s="2"/>
      <c r="P616" s="2"/>
      <c r="Q616" s="2"/>
      <c r="R616" s="2"/>
      <c r="S616" s="2"/>
      <c r="T616" s="2"/>
      <c r="U616" s="2"/>
      <c r="V616" s="2"/>
      <c r="W616" s="2"/>
      <c r="X616" s="2"/>
      <c r="Y616" s="2"/>
      <c r="Z616" s="2"/>
    </row>
    <row r="617" spans="1:26" ht="12.75" customHeight="1">
      <c r="A617" s="2"/>
      <c r="B617" s="2"/>
      <c r="C617" s="2"/>
      <c r="D617" s="2"/>
      <c r="E617" s="2"/>
      <c r="F617" s="19"/>
      <c r="G617" s="19"/>
      <c r="H617" s="20"/>
      <c r="I617" s="20"/>
      <c r="J617" s="20"/>
      <c r="K617" s="19"/>
      <c r="L617" s="19"/>
      <c r="M617" s="19"/>
      <c r="N617" s="2"/>
      <c r="O617" s="2"/>
      <c r="P617" s="2"/>
      <c r="Q617" s="2"/>
      <c r="R617" s="2"/>
      <c r="S617" s="2"/>
      <c r="T617" s="2"/>
      <c r="U617" s="2"/>
      <c r="V617" s="2"/>
      <c r="W617" s="2"/>
      <c r="X617" s="2"/>
      <c r="Y617" s="2"/>
      <c r="Z617" s="2"/>
    </row>
    <row r="618" spans="1:26" ht="12.75" customHeight="1">
      <c r="A618" s="2"/>
      <c r="B618" s="2"/>
      <c r="C618" s="2"/>
      <c r="D618" s="2"/>
      <c r="E618" s="2"/>
      <c r="F618" s="19"/>
      <c r="G618" s="19"/>
      <c r="H618" s="20"/>
      <c r="I618" s="20"/>
      <c r="J618" s="20"/>
      <c r="K618" s="19"/>
      <c r="L618" s="19"/>
      <c r="M618" s="19"/>
      <c r="N618" s="2"/>
      <c r="O618" s="2"/>
      <c r="P618" s="2"/>
      <c r="Q618" s="2"/>
      <c r="R618" s="2"/>
      <c r="S618" s="2"/>
      <c r="T618" s="2"/>
      <c r="U618" s="2"/>
      <c r="V618" s="2"/>
      <c r="W618" s="2"/>
      <c r="X618" s="2"/>
      <c r="Y618" s="2"/>
      <c r="Z618" s="2"/>
    </row>
    <row r="619" spans="1:26" ht="12.75" customHeight="1">
      <c r="A619" s="2"/>
      <c r="B619" s="2"/>
      <c r="C619" s="2"/>
      <c r="D619" s="2"/>
      <c r="E619" s="2"/>
      <c r="F619" s="19"/>
      <c r="G619" s="19"/>
      <c r="H619" s="20"/>
      <c r="I619" s="20"/>
      <c r="J619" s="20"/>
      <c r="K619" s="19"/>
      <c r="L619" s="19"/>
      <c r="M619" s="19"/>
      <c r="N619" s="2"/>
      <c r="O619" s="2"/>
      <c r="P619" s="2"/>
      <c r="Q619" s="2"/>
      <c r="R619" s="2"/>
      <c r="S619" s="2"/>
      <c r="T619" s="2"/>
      <c r="U619" s="2"/>
      <c r="V619" s="2"/>
      <c r="W619" s="2"/>
      <c r="X619" s="2"/>
      <c r="Y619" s="2"/>
      <c r="Z619" s="2"/>
    </row>
    <row r="620" spans="1:26" ht="12.75" customHeight="1">
      <c r="A620" s="2"/>
      <c r="B620" s="2"/>
      <c r="C620" s="2"/>
      <c r="D620" s="2"/>
      <c r="E620" s="2"/>
      <c r="F620" s="19"/>
      <c r="G620" s="19"/>
      <c r="H620" s="20"/>
      <c r="I620" s="20"/>
      <c r="J620" s="20"/>
      <c r="K620" s="19"/>
      <c r="L620" s="19"/>
      <c r="M620" s="19"/>
      <c r="N620" s="2"/>
      <c r="O620" s="2"/>
      <c r="P620" s="2"/>
      <c r="Q620" s="2"/>
      <c r="R620" s="2"/>
      <c r="S620" s="2"/>
      <c r="T620" s="2"/>
      <c r="U620" s="2"/>
      <c r="V620" s="2"/>
      <c r="W620" s="2"/>
      <c r="X620" s="2"/>
      <c r="Y620" s="2"/>
      <c r="Z620" s="2"/>
    </row>
    <row r="621" spans="1:26" ht="12.75" customHeight="1">
      <c r="A621" s="2"/>
      <c r="B621" s="2"/>
      <c r="C621" s="2"/>
      <c r="D621" s="2"/>
      <c r="E621" s="2"/>
      <c r="F621" s="19"/>
      <c r="G621" s="19"/>
      <c r="H621" s="20"/>
      <c r="I621" s="20"/>
      <c r="J621" s="20"/>
      <c r="K621" s="19"/>
      <c r="L621" s="19"/>
      <c r="M621" s="19"/>
      <c r="N621" s="2"/>
      <c r="O621" s="2"/>
      <c r="P621" s="2"/>
      <c r="Q621" s="2"/>
      <c r="R621" s="2"/>
      <c r="S621" s="2"/>
      <c r="T621" s="2"/>
      <c r="U621" s="2"/>
      <c r="V621" s="2"/>
      <c r="W621" s="2"/>
      <c r="X621" s="2"/>
      <c r="Y621" s="2"/>
      <c r="Z621" s="2"/>
    </row>
    <row r="622" spans="1:26" ht="12.75" customHeight="1">
      <c r="A622" s="2"/>
      <c r="B622" s="2"/>
      <c r="C622" s="2"/>
      <c r="D622" s="2"/>
      <c r="E622" s="2"/>
      <c r="F622" s="19"/>
      <c r="G622" s="19"/>
      <c r="H622" s="20"/>
      <c r="I622" s="20"/>
      <c r="J622" s="20"/>
      <c r="K622" s="19"/>
      <c r="L622" s="19"/>
      <c r="M622" s="19"/>
      <c r="N622" s="2"/>
      <c r="O622" s="2"/>
      <c r="P622" s="2"/>
      <c r="Q622" s="2"/>
      <c r="R622" s="2"/>
      <c r="S622" s="2"/>
      <c r="T622" s="2"/>
      <c r="U622" s="2"/>
      <c r="V622" s="2"/>
      <c r="W622" s="2"/>
      <c r="X622" s="2"/>
      <c r="Y622" s="2"/>
      <c r="Z622" s="2"/>
    </row>
    <row r="623" spans="1:26" ht="12.75" customHeight="1">
      <c r="A623" s="2"/>
      <c r="B623" s="2"/>
      <c r="C623" s="2"/>
      <c r="D623" s="2"/>
      <c r="E623" s="2"/>
      <c r="F623" s="19"/>
      <c r="G623" s="19"/>
      <c r="H623" s="20"/>
      <c r="I623" s="20"/>
      <c r="J623" s="20"/>
      <c r="K623" s="19"/>
      <c r="L623" s="19"/>
      <c r="M623" s="19"/>
      <c r="N623" s="2"/>
      <c r="O623" s="2"/>
      <c r="P623" s="2"/>
      <c r="Q623" s="2"/>
      <c r="R623" s="2"/>
      <c r="S623" s="2"/>
      <c r="T623" s="2"/>
      <c r="U623" s="2"/>
      <c r="V623" s="2"/>
      <c r="W623" s="2"/>
      <c r="X623" s="2"/>
      <c r="Y623" s="2"/>
      <c r="Z623" s="2"/>
    </row>
    <row r="624" spans="1:26" ht="12.75" customHeight="1">
      <c r="A624" s="2"/>
      <c r="B624" s="2"/>
      <c r="C624" s="2"/>
      <c r="D624" s="2"/>
      <c r="E624" s="2"/>
      <c r="F624" s="19"/>
      <c r="G624" s="19"/>
      <c r="H624" s="20"/>
      <c r="I624" s="20"/>
      <c r="J624" s="20"/>
      <c r="K624" s="19"/>
      <c r="L624" s="19"/>
      <c r="M624" s="19"/>
      <c r="N624" s="2"/>
      <c r="O624" s="2"/>
      <c r="P624" s="2"/>
      <c r="Q624" s="2"/>
      <c r="R624" s="2"/>
      <c r="S624" s="2"/>
      <c r="T624" s="2"/>
      <c r="U624" s="2"/>
      <c r="V624" s="2"/>
      <c r="W624" s="2"/>
      <c r="X624" s="2"/>
      <c r="Y624" s="2"/>
      <c r="Z624" s="2"/>
    </row>
    <row r="625" spans="1:26" ht="12.75" customHeight="1">
      <c r="A625" s="2"/>
      <c r="B625" s="2"/>
      <c r="C625" s="2"/>
      <c r="D625" s="2"/>
      <c r="E625" s="2"/>
      <c r="F625" s="19"/>
      <c r="G625" s="19"/>
      <c r="H625" s="20"/>
      <c r="I625" s="20"/>
      <c r="J625" s="20"/>
      <c r="K625" s="19"/>
      <c r="L625" s="19"/>
      <c r="M625" s="19"/>
      <c r="N625" s="2"/>
      <c r="O625" s="2"/>
      <c r="P625" s="2"/>
      <c r="Q625" s="2"/>
      <c r="R625" s="2"/>
      <c r="S625" s="2"/>
      <c r="T625" s="2"/>
      <c r="U625" s="2"/>
      <c r="V625" s="2"/>
      <c r="W625" s="2"/>
      <c r="X625" s="2"/>
      <c r="Y625" s="2"/>
      <c r="Z625" s="2"/>
    </row>
    <row r="626" spans="1:26" ht="12.75" customHeight="1">
      <c r="A626" s="2"/>
      <c r="B626" s="2"/>
      <c r="C626" s="2"/>
      <c r="D626" s="2"/>
      <c r="E626" s="2"/>
      <c r="F626" s="19"/>
      <c r="G626" s="19"/>
      <c r="H626" s="20"/>
      <c r="I626" s="20"/>
      <c r="J626" s="20"/>
      <c r="K626" s="19"/>
      <c r="L626" s="19"/>
      <c r="M626" s="19"/>
      <c r="N626" s="2"/>
      <c r="O626" s="2"/>
      <c r="P626" s="2"/>
      <c r="Q626" s="2"/>
      <c r="R626" s="2"/>
      <c r="S626" s="2"/>
      <c r="T626" s="2"/>
      <c r="U626" s="2"/>
      <c r="V626" s="2"/>
      <c r="W626" s="2"/>
      <c r="X626" s="2"/>
      <c r="Y626" s="2"/>
      <c r="Z626" s="2"/>
    </row>
    <row r="627" spans="1:26" ht="12.75" customHeight="1">
      <c r="A627" s="2"/>
      <c r="B627" s="2"/>
      <c r="C627" s="2"/>
      <c r="D627" s="2"/>
      <c r="E627" s="2"/>
      <c r="F627" s="19"/>
      <c r="G627" s="19"/>
      <c r="H627" s="20"/>
      <c r="I627" s="20"/>
      <c r="J627" s="20"/>
      <c r="K627" s="19"/>
      <c r="L627" s="19"/>
      <c r="M627" s="19"/>
      <c r="N627" s="2"/>
      <c r="O627" s="2"/>
      <c r="P627" s="2"/>
      <c r="Q627" s="2"/>
      <c r="R627" s="2"/>
      <c r="S627" s="2"/>
      <c r="T627" s="2"/>
      <c r="U627" s="2"/>
      <c r="V627" s="2"/>
      <c r="W627" s="2"/>
      <c r="X627" s="2"/>
      <c r="Y627" s="2"/>
      <c r="Z627" s="2"/>
    </row>
    <row r="628" spans="1:26" ht="12.75" customHeight="1">
      <c r="A628" s="2"/>
      <c r="B628" s="2"/>
      <c r="C628" s="2"/>
      <c r="D628" s="2"/>
      <c r="E628" s="2"/>
      <c r="F628" s="19"/>
      <c r="G628" s="19"/>
      <c r="H628" s="20"/>
      <c r="I628" s="20"/>
      <c r="J628" s="20"/>
      <c r="K628" s="19"/>
      <c r="L628" s="19"/>
      <c r="M628" s="19"/>
      <c r="N628" s="2"/>
      <c r="O628" s="2"/>
      <c r="P628" s="2"/>
      <c r="Q628" s="2"/>
      <c r="R628" s="2"/>
      <c r="S628" s="2"/>
      <c r="T628" s="2"/>
      <c r="U628" s="2"/>
      <c r="V628" s="2"/>
      <c r="W628" s="2"/>
      <c r="X628" s="2"/>
      <c r="Y628" s="2"/>
      <c r="Z628" s="2"/>
    </row>
    <row r="629" spans="1:26" ht="12.75" customHeight="1">
      <c r="A629" s="2"/>
      <c r="B629" s="2"/>
      <c r="C629" s="2"/>
      <c r="D629" s="2"/>
      <c r="E629" s="2"/>
      <c r="F629" s="19"/>
      <c r="G629" s="19"/>
      <c r="H629" s="20"/>
      <c r="I629" s="20"/>
      <c r="J629" s="20"/>
      <c r="K629" s="19"/>
      <c r="L629" s="19"/>
      <c r="M629" s="19"/>
      <c r="N629" s="2"/>
      <c r="O629" s="2"/>
      <c r="P629" s="2"/>
      <c r="Q629" s="2"/>
      <c r="R629" s="2"/>
      <c r="S629" s="2"/>
      <c r="T629" s="2"/>
      <c r="U629" s="2"/>
      <c r="V629" s="2"/>
      <c r="W629" s="2"/>
      <c r="X629" s="2"/>
      <c r="Y629" s="2"/>
      <c r="Z629" s="2"/>
    </row>
    <row r="630" spans="1:26" ht="12.75" customHeight="1">
      <c r="A630" s="2"/>
      <c r="B630" s="2"/>
      <c r="C630" s="2"/>
      <c r="D630" s="2"/>
      <c r="E630" s="2"/>
      <c r="F630" s="19"/>
      <c r="G630" s="19"/>
      <c r="H630" s="20"/>
      <c r="I630" s="20"/>
      <c r="J630" s="20"/>
      <c r="K630" s="19"/>
      <c r="L630" s="19"/>
      <c r="M630" s="19"/>
      <c r="N630" s="2"/>
      <c r="O630" s="2"/>
      <c r="P630" s="2"/>
      <c r="Q630" s="2"/>
      <c r="R630" s="2"/>
      <c r="S630" s="2"/>
      <c r="T630" s="2"/>
      <c r="U630" s="2"/>
      <c r="V630" s="2"/>
      <c r="W630" s="2"/>
      <c r="X630" s="2"/>
      <c r="Y630" s="2"/>
      <c r="Z630" s="2"/>
    </row>
    <row r="631" spans="1:26" ht="12.75" customHeight="1">
      <c r="A631" s="2"/>
      <c r="B631" s="2"/>
      <c r="C631" s="2"/>
      <c r="D631" s="2"/>
      <c r="E631" s="2"/>
      <c r="F631" s="19"/>
      <c r="G631" s="19"/>
      <c r="H631" s="20"/>
      <c r="I631" s="20"/>
      <c r="J631" s="20"/>
      <c r="K631" s="19"/>
      <c r="L631" s="19"/>
      <c r="M631" s="19"/>
      <c r="N631" s="2"/>
      <c r="O631" s="2"/>
      <c r="P631" s="2"/>
      <c r="Q631" s="2"/>
      <c r="R631" s="2"/>
      <c r="S631" s="2"/>
      <c r="T631" s="2"/>
      <c r="U631" s="2"/>
      <c r="V631" s="2"/>
      <c r="W631" s="2"/>
      <c r="X631" s="2"/>
      <c r="Y631" s="2"/>
      <c r="Z631" s="2"/>
    </row>
    <row r="632" spans="1:26" ht="12.75" customHeight="1">
      <c r="A632" s="2"/>
      <c r="B632" s="2"/>
      <c r="C632" s="2"/>
      <c r="D632" s="2"/>
      <c r="E632" s="2"/>
      <c r="F632" s="19"/>
      <c r="G632" s="19"/>
      <c r="H632" s="20"/>
      <c r="I632" s="20"/>
      <c r="J632" s="20"/>
      <c r="K632" s="19"/>
      <c r="L632" s="19"/>
      <c r="M632" s="19"/>
      <c r="N632" s="2"/>
      <c r="O632" s="2"/>
      <c r="P632" s="2"/>
      <c r="Q632" s="2"/>
      <c r="R632" s="2"/>
      <c r="S632" s="2"/>
      <c r="T632" s="2"/>
      <c r="U632" s="2"/>
      <c r="V632" s="2"/>
      <c r="W632" s="2"/>
      <c r="X632" s="2"/>
      <c r="Y632" s="2"/>
      <c r="Z632" s="2"/>
    </row>
    <row r="633" spans="1:26" ht="12.75" customHeight="1">
      <c r="A633" s="2"/>
      <c r="B633" s="2"/>
      <c r="C633" s="2"/>
      <c r="D633" s="2"/>
      <c r="E633" s="2"/>
      <c r="F633" s="19"/>
      <c r="G633" s="19"/>
      <c r="H633" s="20"/>
      <c r="I633" s="20"/>
      <c r="J633" s="20"/>
      <c r="K633" s="19"/>
      <c r="L633" s="19"/>
      <c r="M633" s="19"/>
      <c r="N633" s="2"/>
      <c r="O633" s="2"/>
      <c r="P633" s="2"/>
      <c r="Q633" s="2"/>
      <c r="R633" s="2"/>
      <c r="S633" s="2"/>
      <c r="T633" s="2"/>
      <c r="U633" s="2"/>
      <c r="V633" s="2"/>
      <c r="W633" s="2"/>
      <c r="X633" s="2"/>
      <c r="Y633" s="2"/>
      <c r="Z633" s="2"/>
    </row>
    <row r="634" spans="1:26" ht="12.75" customHeight="1">
      <c r="A634" s="2"/>
      <c r="B634" s="2"/>
      <c r="C634" s="2"/>
      <c r="D634" s="2"/>
      <c r="E634" s="2"/>
      <c r="F634" s="19"/>
      <c r="G634" s="19"/>
      <c r="H634" s="20"/>
      <c r="I634" s="20"/>
      <c r="J634" s="20"/>
      <c r="K634" s="19"/>
      <c r="L634" s="19"/>
      <c r="M634" s="19"/>
      <c r="N634" s="2"/>
      <c r="O634" s="2"/>
      <c r="P634" s="2"/>
      <c r="Q634" s="2"/>
      <c r="R634" s="2"/>
      <c r="S634" s="2"/>
      <c r="T634" s="2"/>
      <c r="U634" s="2"/>
      <c r="V634" s="2"/>
      <c r="W634" s="2"/>
      <c r="X634" s="2"/>
      <c r="Y634" s="2"/>
      <c r="Z634" s="2"/>
    </row>
    <row r="635" spans="1:26" ht="12.75" customHeight="1">
      <c r="A635" s="2"/>
      <c r="B635" s="2"/>
      <c r="C635" s="2"/>
      <c r="D635" s="2"/>
      <c r="E635" s="2"/>
      <c r="F635" s="19"/>
      <c r="G635" s="19"/>
      <c r="H635" s="20"/>
      <c r="I635" s="20"/>
      <c r="J635" s="20"/>
      <c r="K635" s="19"/>
      <c r="L635" s="19"/>
      <c r="M635" s="19"/>
      <c r="N635" s="2"/>
      <c r="O635" s="2"/>
      <c r="P635" s="2"/>
      <c r="Q635" s="2"/>
      <c r="R635" s="2"/>
      <c r="S635" s="2"/>
      <c r="T635" s="2"/>
      <c r="U635" s="2"/>
      <c r="V635" s="2"/>
      <c r="W635" s="2"/>
      <c r="X635" s="2"/>
      <c r="Y635" s="2"/>
      <c r="Z635" s="2"/>
    </row>
    <row r="636" spans="1:26" ht="12.75" customHeight="1">
      <c r="A636" s="2"/>
      <c r="B636" s="2"/>
      <c r="C636" s="2"/>
      <c r="D636" s="2"/>
      <c r="E636" s="2"/>
      <c r="F636" s="19"/>
      <c r="G636" s="19"/>
      <c r="H636" s="20"/>
      <c r="I636" s="20"/>
      <c r="J636" s="20"/>
      <c r="K636" s="19"/>
      <c r="L636" s="19"/>
      <c r="M636" s="19"/>
      <c r="N636" s="2"/>
      <c r="O636" s="2"/>
      <c r="P636" s="2"/>
      <c r="Q636" s="2"/>
      <c r="R636" s="2"/>
      <c r="S636" s="2"/>
      <c r="T636" s="2"/>
      <c r="U636" s="2"/>
      <c r="V636" s="2"/>
      <c r="W636" s="2"/>
      <c r="X636" s="2"/>
      <c r="Y636" s="2"/>
      <c r="Z636" s="2"/>
    </row>
    <row r="637" spans="1:26" ht="12.75" customHeight="1">
      <c r="A637" s="2"/>
      <c r="B637" s="2"/>
      <c r="C637" s="2"/>
      <c r="D637" s="2"/>
      <c r="E637" s="2"/>
      <c r="F637" s="19"/>
      <c r="G637" s="19"/>
      <c r="H637" s="20"/>
      <c r="I637" s="20"/>
      <c r="J637" s="20"/>
      <c r="K637" s="19"/>
      <c r="L637" s="19"/>
      <c r="M637" s="19"/>
      <c r="N637" s="2"/>
      <c r="O637" s="2"/>
      <c r="P637" s="2"/>
      <c r="Q637" s="2"/>
      <c r="R637" s="2"/>
      <c r="S637" s="2"/>
      <c r="T637" s="2"/>
      <c r="U637" s="2"/>
      <c r="V637" s="2"/>
      <c r="W637" s="2"/>
      <c r="X637" s="2"/>
      <c r="Y637" s="2"/>
      <c r="Z637" s="2"/>
    </row>
    <row r="638" spans="1:26" ht="12.75" customHeight="1">
      <c r="A638" s="2"/>
      <c r="B638" s="2"/>
      <c r="C638" s="2"/>
      <c r="D638" s="2"/>
      <c r="E638" s="2"/>
      <c r="F638" s="19"/>
      <c r="G638" s="19"/>
      <c r="H638" s="20"/>
      <c r="I638" s="20"/>
      <c r="J638" s="20"/>
      <c r="K638" s="19"/>
      <c r="L638" s="19"/>
      <c r="M638" s="19"/>
      <c r="N638" s="2"/>
      <c r="O638" s="2"/>
      <c r="P638" s="2"/>
      <c r="Q638" s="2"/>
      <c r="R638" s="2"/>
      <c r="S638" s="2"/>
      <c r="T638" s="2"/>
      <c r="U638" s="2"/>
      <c r="V638" s="2"/>
      <c r="W638" s="2"/>
      <c r="X638" s="2"/>
      <c r="Y638" s="2"/>
      <c r="Z638" s="2"/>
    </row>
    <row r="639" spans="1:26" ht="12.75" customHeight="1">
      <c r="A639" s="2"/>
      <c r="B639" s="2"/>
      <c r="C639" s="2"/>
      <c r="D639" s="2"/>
      <c r="E639" s="2"/>
      <c r="F639" s="19"/>
      <c r="G639" s="19"/>
      <c r="H639" s="20"/>
      <c r="I639" s="20"/>
      <c r="J639" s="20"/>
      <c r="K639" s="19"/>
      <c r="L639" s="19"/>
      <c r="M639" s="19"/>
      <c r="N639" s="2"/>
      <c r="O639" s="2"/>
      <c r="P639" s="2"/>
      <c r="Q639" s="2"/>
      <c r="R639" s="2"/>
      <c r="S639" s="2"/>
      <c r="T639" s="2"/>
      <c r="U639" s="2"/>
      <c r="V639" s="2"/>
      <c r="W639" s="2"/>
      <c r="X639" s="2"/>
      <c r="Y639" s="2"/>
      <c r="Z639" s="2"/>
    </row>
    <row r="640" spans="1:26" ht="12.75" customHeight="1">
      <c r="A640" s="2"/>
      <c r="B640" s="2"/>
      <c r="C640" s="2"/>
      <c r="D640" s="2"/>
      <c r="E640" s="2"/>
      <c r="F640" s="19"/>
      <c r="G640" s="19"/>
      <c r="H640" s="20"/>
      <c r="I640" s="20"/>
      <c r="J640" s="20"/>
      <c r="K640" s="19"/>
      <c r="L640" s="19"/>
      <c r="M640" s="19"/>
      <c r="N640" s="2"/>
      <c r="O640" s="2"/>
      <c r="P640" s="2"/>
      <c r="Q640" s="2"/>
      <c r="R640" s="2"/>
      <c r="S640" s="2"/>
      <c r="T640" s="2"/>
      <c r="U640" s="2"/>
      <c r="V640" s="2"/>
      <c r="W640" s="2"/>
      <c r="X640" s="2"/>
      <c r="Y640" s="2"/>
      <c r="Z640" s="2"/>
    </row>
    <row r="641" spans="1:26" ht="12.75" customHeight="1">
      <c r="A641" s="2"/>
      <c r="B641" s="2"/>
      <c r="C641" s="2"/>
      <c r="D641" s="2"/>
      <c r="E641" s="2"/>
      <c r="F641" s="19"/>
      <c r="G641" s="19"/>
      <c r="H641" s="20"/>
      <c r="I641" s="20"/>
      <c r="J641" s="20"/>
      <c r="K641" s="19"/>
      <c r="L641" s="19"/>
      <c r="M641" s="19"/>
      <c r="N641" s="2"/>
      <c r="O641" s="2"/>
      <c r="P641" s="2"/>
      <c r="Q641" s="2"/>
      <c r="R641" s="2"/>
      <c r="S641" s="2"/>
      <c r="T641" s="2"/>
      <c r="U641" s="2"/>
      <c r="V641" s="2"/>
      <c r="W641" s="2"/>
      <c r="X641" s="2"/>
      <c r="Y641" s="2"/>
      <c r="Z641" s="2"/>
    </row>
    <row r="642" spans="1:26" ht="12.75" customHeight="1">
      <c r="A642" s="2"/>
      <c r="B642" s="2"/>
      <c r="C642" s="2"/>
      <c r="D642" s="2"/>
      <c r="E642" s="2"/>
      <c r="F642" s="19"/>
      <c r="G642" s="19"/>
      <c r="H642" s="20"/>
      <c r="I642" s="20"/>
      <c r="J642" s="20"/>
      <c r="K642" s="19"/>
      <c r="L642" s="19"/>
      <c r="M642" s="19"/>
      <c r="N642" s="2"/>
      <c r="O642" s="2"/>
      <c r="P642" s="2"/>
      <c r="Q642" s="2"/>
      <c r="R642" s="2"/>
      <c r="S642" s="2"/>
      <c r="T642" s="2"/>
      <c r="U642" s="2"/>
      <c r="V642" s="2"/>
      <c r="W642" s="2"/>
      <c r="X642" s="2"/>
      <c r="Y642" s="2"/>
      <c r="Z642" s="2"/>
    </row>
    <row r="643" spans="1:26" ht="12.75" customHeight="1">
      <c r="A643" s="2"/>
      <c r="B643" s="2"/>
      <c r="C643" s="2"/>
      <c r="D643" s="2"/>
      <c r="E643" s="2"/>
      <c r="F643" s="19"/>
      <c r="G643" s="19"/>
      <c r="H643" s="20"/>
      <c r="I643" s="20"/>
      <c r="J643" s="20"/>
      <c r="K643" s="19"/>
      <c r="L643" s="19"/>
      <c r="M643" s="19"/>
      <c r="N643" s="2"/>
      <c r="O643" s="2"/>
      <c r="P643" s="2"/>
      <c r="Q643" s="2"/>
      <c r="R643" s="2"/>
      <c r="S643" s="2"/>
      <c r="T643" s="2"/>
      <c r="U643" s="2"/>
      <c r="V643" s="2"/>
      <c r="W643" s="2"/>
      <c r="X643" s="2"/>
      <c r="Y643" s="2"/>
      <c r="Z643" s="2"/>
    </row>
    <row r="644" spans="1:26" ht="12.75" customHeight="1">
      <c r="A644" s="2"/>
      <c r="B644" s="2"/>
      <c r="C644" s="2"/>
      <c r="D644" s="2"/>
      <c r="E644" s="2"/>
      <c r="F644" s="19"/>
      <c r="G644" s="19"/>
      <c r="H644" s="20"/>
      <c r="I644" s="20"/>
      <c r="J644" s="20"/>
      <c r="K644" s="19"/>
      <c r="L644" s="19"/>
      <c r="M644" s="19"/>
      <c r="N644" s="2"/>
      <c r="O644" s="2"/>
      <c r="P644" s="2"/>
      <c r="Q644" s="2"/>
      <c r="R644" s="2"/>
      <c r="S644" s="2"/>
      <c r="T644" s="2"/>
      <c r="U644" s="2"/>
      <c r="V644" s="2"/>
      <c r="W644" s="2"/>
      <c r="X644" s="2"/>
      <c r="Y644" s="2"/>
      <c r="Z644" s="2"/>
    </row>
    <row r="645" spans="1:26" ht="12.75" customHeight="1">
      <c r="A645" s="2"/>
      <c r="B645" s="2"/>
      <c r="C645" s="2"/>
      <c r="D645" s="2"/>
      <c r="E645" s="2"/>
      <c r="F645" s="19"/>
      <c r="G645" s="19"/>
      <c r="H645" s="20"/>
      <c r="I645" s="20"/>
      <c r="J645" s="20"/>
      <c r="K645" s="19"/>
      <c r="L645" s="19"/>
      <c r="M645" s="19"/>
      <c r="N645" s="2"/>
      <c r="O645" s="2"/>
      <c r="P645" s="2"/>
      <c r="Q645" s="2"/>
      <c r="R645" s="2"/>
      <c r="S645" s="2"/>
      <c r="T645" s="2"/>
      <c r="U645" s="2"/>
      <c r="V645" s="2"/>
      <c r="W645" s="2"/>
      <c r="X645" s="2"/>
      <c r="Y645" s="2"/>
      <c r="Z645" s="2"/>
    </row>
    <row r="646" spans="1:26" ht="12.75" customHeight="1">
      <c r="A646" s="2"/>
      <c r="B646" s="2"/>
      <c r="C646" s="2"/>
      <c r="D646" s="2"/>
      <c r="E646" s="2"/>
      <c r="F646" s="19"/>
      <c r="G646" s="19"/>
      <c r="H646" s="20"/>
      <c r="I646" s="20"/>
      <c r="J646" s="20"/>
      <c r="K646" s="19"/>
      <c r="L646" s="19"/>
      <c r="M646" s="19"/>
      <c r="N646" s="2"/>
      <c r="O646" s="2"/>
      <c r="P646" s="2"/>
      <c r="Q646" s="2"/>
      <c r="R646" s="2"/>
      <c r="S646" s="2"/>
      <c r="T646" s="2"/>
      <c r="U646" s="2"/>
      <c r="V646" s="2"/>
      <c r="W646" s="2"/>
      <c r="X646" s="2"/>
      <c r="Y646" s="2"/>
      <c r="Z646" s="2"/>
    </row>
    <row r="647" spans="1:26" ht="12.75" customHeight="1">
      <c r="A647" s="2"/>
      <c r="B647" s="2"/>
      <c r="C647" s="2"/>
      <c r="D647" s="2"/>
      <c r="E647" s="2"/>
      <c r="F647" s="19"/>
      <c r="G647" s="19"/>
      <c r="H647" s="20"/>
      <c r="I647" s="20"/>
      <c r="J647" s="20"/>
      <c r="K647" s="19"/>
      <c r="L647" s="19"/>
      <c r="M647" s="19"/>
      <c r="N647" s="2"/>
      <c r="O647" s="2"/>
      <c r="P647" s="2"/>
      <c r="Q647" s="2"/>
      <c r="R647" s="2"/>
      <c r="S647" s="2"/>
      <c r="T647" s="2"/>
      <c r="U647" s="2"/>
      <c r="V647" s="2"/>
      <c r="W647" s="2"/>
      <c r="X647" s="2"/>
      <c r="Y647" s="2"/>
      <c r="Z647" s="2"/>
    </row>
    <row r="648" spans="1:26" ht="12.75" customHeight="1">
      <c r="A648" s="2"/>
      <c r="B648" s="2"/>
      <c r="C648" s="2"/>
      <c r="D648" s="2"/>
      <c r="E648" s="2"/>
      <c r="F648" s="19"/>
      <c r="G648" s="19"/>
      <c r="H648" s="20"/>
      <c r="I648" s="20"/>
      <c r="J648" s="20"/>
      <c r="K648" s="19"/>
      <c r="L648" s="19"/>
      <c r="M648" s="19"/>
      <c r="N648" s="2"/>
      <c r="O648" s="2"/>
      <c r="P648" s="2"/>
      <c r="Q648" s="2"/>
      <c r="R648" s="2"/>
      <c r="S648" s="2"/>
      <c r="T648" s="2"/>
      <c r="U648" s="2"/>
      <c r="V648" s="2"/>
      <c r="W648" s="2"/>
      <c r="X648" s="2"/>
      <c r="Y648" s="2"/>
      <c r="Z648" s="2"/>
    </row>
    <row r="649" spans="1:26" ht="12.75" customHeight="1">
      <c r="A649" s="2"/>
      <c r="B649" s="2"/>
      <c r="C649" s="2"/>
      <c r="D649" s="2"/>
      <c r="E649" s="2"/>
      <c r="F649" s="19"/>
      <c r="G649" s="19"/>
      <c r="H649" s="20"/>
      <c r="I649" s="20"/>
      <c r="J649" s="20"/>
      <c r="K649" s="19"/>
      <c r="L649" s="19"/>
      <c r="M649" s="19"/>
      <c r="N649" s="2"/>
      <c r="O649" s="2"/>
      <c r="P649" s="2"/>
      <c r="Q649" s="2"/>
      <c r="R649" s="2"/>
      <c r="S649" s="2"/>
      <c r="T649" s="2"/>
      <c r="U649" s="2"/>
      <c r="V649" s="2"/>
      <c r="W649" s="2"/>
      <c r="X649" s="2"/>
      <c r="Y649" s="2"/>
      <c r="Z649" s="2"/>
    </row>
    <row r="650" spans="1:26" ht="12.75" customHeight="1">
      <c r="A650" s="2"/>
      <c r="B650" s="2"/>
      <c r="C650" s="2"/>
      <c r="D650" s="2"/>
      <c r="E650" s="2"/>
      <c r="F650" s="19"/>
      <c r="G650" s="19"/>
      <c r="H650" s="20"/>
      <c r="I650" s="20"/>
      <c r="J650" s="20"/>
      <c r="K650" s="19"/>
      <c r="L650" s="19"/>
      <c r="M650" s="19"/>
      <c r="N650" s="2"/>
      <c r="O650" s="2"/>
      <c r="P650" s="2"/>
      <c r="Q650" s="2"/>
      <c r="R650" s="2"/>
      <c r="S650" s="2"/>
      <c r="T650" s="2"/>
      <c r="U650" s="2"/>
      <c r="V650" s="2"/>
      <c r="W650" s="2"/>
      <c r="X650" s="2"/>
      <c r="Y650" s="2"/>
      <c r="Z650" s="2"/>
    </row>
    <row r="651" spans="1:26" ht="12.75" customHeight="1">
      <c r="A651" s="2"/>
      <c r="B651" s="2"/>
      <c r="C651" s="2"/>
      <c r="D651" s="2"/>
      <c r="E651" s="2"/>
      <c r="F651" s="19"/>
      <c r="G651" s="19"/>
      <c r="H651" s="20"/>
      <c r="I651" s="20"/>
      <c r="J651" s="20"/>
      <c r="K651" s="19"/>
      <c r="L651" s="19"/>
      <c r="M651" s="19"/>
      <c r="N651" s="2"/>
      <c r="O651" s="2"/>
      <c r="P651" s="2"/>
      <c r="Q651" s="2"/>
      <c r="R651" s="2"/>
      <c r="S651" s="2"/>
      <c r="T651" s="2"/>
      <c r="U651" s="2"/>
      <c r="V651" s="2"/>
      <c r="W651" s="2"/>
      <c r="X651" s="2"/>
      <c r="Y651" s="2"/>
      <c r="Z651" s="2"/>
    </row>
    <row r="652" spans="1:26" ht="12.75" customHeight="1">
      <c r="A652" s="2"/>
      <c r="B652" s="2"/>
      <c r="C652" s="2"/>
      <c r="D652" s="2"/>
      <c r="E652" s="2"/>
      <c r="F652" s="19"/>
      <c r="G652" s="19"/>
      <c r="H652" s="20"/>
      <c r="I652" s="20"/>
      <c r="J652" s="20"/>
      <c r="K652" s="19"/>
      <c r="L652" s="19"/>
      <c r="M652" s="19"/>
      <c r="N652" s="2"/>
      <c r="O652" s="2"/>
      <c r="P652" s="2"/>
      <c r="Q652" s="2"/>
      <c r="R652" s="2"/>
      <c r="S652" s="2"/>
      <c r="T652" s="2"/>
      <c r="U652" s="2"/>
      <c r="V652" s="2"/>
      <c r="W652" s="2"/>
      <c r="X652" s="2"/>
      <c r="Y652" s="2"/>
      <c r="Z652" s="2"/>
    </row>
    <row r="653" spans="1:26" ht="12.75" customHeight="1">
      <c r="A653" s="2"/>
      <c r="B653" s="2"/>
      <c r="C653" s="2"/>
      <c r="D653" s="2"/>
      <c r="E653" s="2"/>
      <c r="F653" s="19"/>
      <c r="G653" s="19"/>
      <c r="H653" s="20"/>
      <c r="I653" s="20"/>
      <c r="J653" s="20"/>
      <c r="K653" s="19"/>
      <c r="L653" s="19"/>
      <c r="M653" s="19"/>
      <c r="N653" s="2"/>
      <c r="O653" s="2"/>
      <c r="P653" s="2"/>
      <c r="Q653" s="2"/>
      <c r="R653" s="2"/>
      <c r="S653" s="2"/>
      <c r="T653" s="2"/>
      <c r="U653" s="2"/>
      <c r="V653" s="2"/>
      <c r="W653" s="2"/>
      <c r="X653" s="2"/>
      <c r="Y653" s="2"/>
      <c r="Z653" s="2"/>
    </row>
    <row r="654" spans="1:26" ht="12.75" customHeight="1">
      <c r="A654" s="2"/>
      <c r="B654" s="2"/>
      <c r="C654" s="2"/>
      <c r="D654" s="2"/>
      <c r="E654" s="2"/>
      <c r="F654" s="19"/>
      <c r="G654" s="19"/>
      <c r="H654" s="20"/>
      <c r="I654" s="20"/>
      <c r="J654" s="20"/>
      <c r="K654" s="19"/>
      <c r="L654" s="19"/>
      <c r="M654" s="19"/>
      <c r="N654" s="2"/>
      <c r="O654" s="2"/>
      <c r="P654" s="2"/>
      <c r="Q654" s="2"/>
      <c r="R654" s="2"/>
      <c r="S654" s="2"/>
      <c r="T654" s="2"/>
      <c r="U654" s="2"/>
      <c r="V654" s="2"/>
      <c r="W654" s="2"/>
      <c r="X654" s="2"/>
      <c r="Y654" s="2"/>
      <c r="Z654" s="2"/>
    </row>
    <row r="655" spans="1:26" ht="12.75" customHeight="1">
      <c r="A655" s="2"/>
      <c r="B655" s="2"/>
      <c r="C655" s="2"/>
      <c r="D655" s="2"/>
      <c r="E655" s="2"/>
      <c r="F655" s="19"/>
      <c r="G655" s="19"/>
      <c r="H655" s="20"/>
      <c r="I655" s="20"/>
      <c r="J655" s="20"/>
      <c r="K655" s="19"/>
      <c r="L655" s="19"/>
      <c r="M655" s="19"/>
      <c r="N655" s="2"/>
      <c r="O655" s="2"/>
      <c r="P655" s="2"/>
      <c r="Q655" s="2"/>
      <c r="R655" s="2"/>
      <c r="S655" s="2"/>
      <c r="T655" s="2"/>
      <c r="U655" s="2"/>
      <c r="V655" s="2"/>
      <c r="W655" s="2"/>
      <c r="X655" s="2"/>
      <c r="Y655" s="2"/>
      <c r="Z655" s="2"/>
    </row>
    <row r="656" spans="1:26" ht="12.75" customHeight="1">
      <c r="A656" s="2"/>
      <c r="B656" s="2"/>
      <c r="C656" s="2"/>
      <c r="D656" s="2"/>
      <c r="E656" s="2"/>
      <c r="F656" s="19"/>
      <c r="G656" s="19"/>
      <c r="H656" s="20"/>
      <c r="I656" s="20"/>
      <c r="J656" s="20"/>
      <c r="K656" s="19"/>
      <c r="L656" s="19"/>
      <c r="M656" s="19"/>
      <c r="N656" s="2"/>
      <c r="O656" s="2"/>
      <c r="P656" s="2"/>
      <c r="Q656" s="2"/>
      <c r="R656" s="2"/>
      <c r="S656" s="2"/>
      <c r="T656" s="2"/>
      <c r="U656" s="2"/>
      <c r="V656" s="2"/>
      <c r="W656" s="2"/>
      <c r="X656" s="2"/>
      <c r="Y656" s="2"/>
      <c r="Z656" s="2"/>
    </row>
    <row r="657" spans="1:26" ht="12.75" customHeight="1">
      <c r="A657" s="2"/>
      <c r="B657" s="2"/>
      <c r="C657" s="2"/>
      <c r="D657" s="2"/>
      <c r="E657" s="2"/>
      <c r="F657" s="19"/>
      <c r="G657" s="19"/>
      <c r="H657" s="20"/>
      <c r="I657" s="20"/>
      <c r="J657" s="20"/>
      <c r="K657" s="19"/>
      <c r="L657" s="19"/>
      <c r="M657" s="19"/>
      <c r="N657" s="2"/>
      <c r="O657" s="2"/>
      <c r="P657" s="2"/>
      <c r="Q657" s="2"/>
      <c r="R657" s="2"/>
      <c r="S657" s="2"/>
      <c r="T657" s="2"/>
      <c r="U657" s="2"/>
      <c r="V657" s="2"/>
      <c r="W657" s="2"/>
      <c r="X657" s="2"/>
      <c r="Y657" s="2"/>
      <c r="Z657" s="2"/>
    </row>
    <row r="658" spans="1:26" ht="12.75" customHeight="1">
      <c r="A658" s="2"/>
      <c r="B658" s="2"/>
      <c r="C658" s="2"/>
      <c r="D658" s="2"/>
      <c r="E658" s="2"/>
      <c r="F658" s="19"/>
      <c r="G658" s="19"/>
      <c r="H658" s="20"/>
      <c r="I658" s="20"/>
      <c r="J658" s="20"/>
      <c r="K658" s="19"/>
      <c r="L658" s="19"/>
      <c r="M658" s="19"/>
      <c r="N658" s="2"/>
      <c r="O658" s="2"/>
      <c r="P658" s="2"/>
      <c r="Q658" s="2"/>
      <c r="R658" s="2"/>
      <c r="S658" s="2"/>
      <c r="T658" s="2"/>
      <c r="U658" s="2"/>
      <c r="V658" s="2"/>
      <c r="W658" s="2"/>
      <c r="X658" s="2"/>
      <c r="Y658" s="2"/>
      <c r="Z658" s="2"/>
    </row>
    <row r="659" spans="1:26" ht="12.75" customHeight="1">
      <c r="A659" s="2"/>
      <c r="B659" s="2"/>
      <c r="C659" s="2"/>
      <c r="D659" s="2"/>
      <c r="E659" s="2"/>
      <c r="F659" s="19"/>
      <c r="G659" s="19"/>
      <c r="H659" s="20"/>
      <c r="I659" s="20"/>
      <c r="J659" s="20"/>
      <c r="K659" s="19"/>
      <c r="L659" s="19"/>
      <c r="M659" s="19"/>
      <c r="N659" s="2"/>
      <c r="O659" s="2"/>
      <c r="P659" s="2"/>
      <c r="Q659" s="2"/>
      <c r="R659" s="2"/>
      <c r="S659" s="2"/>
      <c r="T659" s="2"/>
      <c r="U659" s="2"/>
      <c r="V659" s="2"/>
      <c r="W659" s="2"/>
      <c r="X659" s="2"/>
      <c r="Y659" s="2"/>
      <c r="Z659" s="2"/>
    </row>
    <row r="660" spans="1:26" ht="12.75" customHeight="1">
      <c r="A660" s="2"/>
      <c r="B660" s="2"/>
      <c r="C660" s="2"/>
      <c r="D660" s="2"/>
      <c r="E660" s="2"/>
      <c r="F660" s="19"/>
      <c r="G660" s="19"/>
      <c r="H660" s="20"/>
      <c r="I660" s="20"/>
      <c r="J660" s="20"/>
      <c r="K660" s="19"/>
      <c r="L660" s="19"/>
      <c r="M660" s="19"/>
      <c r="N660" s="2"/>
      <c r="O660" s="2"/>
      <c r="P660" s="2"/>
      <c r="Q660" s="2"/>
      <c r="R660" s="2"/>
      <c r="S660" s="2"/>
      <c r="T660" s="2"/>
      <c r="U660" s="2"/>
      <c r="V660" s="2"/>
      <c r="W660" s="2"/>
      <c r="X660" s="2"/>
      <c r="Y660" s="2"/>
      <c r="Z660" s="2"/>
    </row>
    <row r="661" spans="1:26" ht="12.75" customHeight="1">
      <c r="A661" s="2"/>
      <c r="B661" s="2"/>
      <c r="C661" s="2"/>
      <c r="D661" s="2"/>
      <c r="E661" s="2"/>
      <c r="F661" s="19"/>
      <c r="G661" s="19"/>
      <c r="H661" s="20"/>
      <c r="I661" s="20"/>
      <c r="J661" s="20"/>
      <c r="K661" s="19"/>
      <c r="L661" s="19"/>
      <c r="M661" s="19"/>
      <c r="N661" s="2"/>
      <c r="O661" s="2"/>
      <c r="P661" s="2"/>
      <c r="Q661" s="2"/>
      <c r="R661" s="2"/>
      <c r="S661" s="2"/>
      <c r="T661" s="2"/>
      <c r="U661" s="2"/>
      <c r="V661" s="2"/>
      <c r="W661" s="2"/>
      <c r="X661" s="2"/>
      <c r="Y661" s="2"/>
      <c r="Z661" s="2"/>
    </row>
    <row r="662" spans="1:26" ht="12.75" customHeight="1">
      <c r="A662" s="2"/>
      <c r="B662" s="2"/>
      <c r="C662" s="2"/>
      <c r="D662" s="2"/>
      <c r="E662" s="2"/>
      <c r="F662" s="19"/>
      <c r="G662" s="19"/>
      <c r="H662" s="20"/>
      <c r="I662" s="20"/>
      <c r="J662" s="20"/>
      <c r="K662" s="19"/>
      <c r="L662" s="19"/>
      <c r="M662" s="19"/>
      <c r="N662" s="2"/>
      <c r="O662" s="2"/>
      <c r="P662" s="2"/>
      <c r="Q662" s="2"/>
      <c r="R662" s="2"/>
      <c r="S662" s="2"/>
      <c r="T662" s="2"/>
      <c r="U662" s="2"/>
      <c r="V662" s="2"/>
      <c r="W662" s="2"/>
      <c r="X662" s="2"/>
      <c r="Y662" s="2"/>
      <c r="Z662" s="2"/>
    </row>
    <row r="663" spans="1:26" ht="12.75" customHeight="1">
      <c r="A663" s="2"/>
      <c r="B663" s="2"/>
      <c r="C663" s="2"/>
      <c r="D663" s="2"/>
      <c r="E663" s="2"/>
      <c r="F663" s="19"/>
      <c r="G663" s="19"/>
      <c r="H663" s="20"/>
      <c r="I663" s="20"/>
      <c r="J663" s="20"/>
      <c r="K663" s="19"/>
      <c r="L663" s="19"/>
      <c r="M663" s="19"/>
      <c r="N663" s="2"/>
      <c r="O663" s="2"/>
      <c r="P663" s="2"/>
      <c r="Q663" s="2"/>
      <c r="R663" s="2"/>
      <c r="S663" s="2"/>
      <c r="T663" s="2"/>
      <c r="U663" s="2"/>
      <c r="V663" s="2"/>
      <c r="W663" s="2"/>
      <c r="X663" s="2"/>
      <c r="Y663" s="2"/>
      <c r="Z663" s="2"/>
    </row>
    <row r="664" spans="1:26" ht="12.75" customHeight="1">
      <c r="A664" s="2"/>
      <c r="B664" s="2"/>
      <c r="C664" s="2"/>
      <c r="D664" s="2"/>
      <c r="E664" s="2"/>
      <c r="F664" s="19"/>
      <c r="G664" s="19"/>
      <c r="H664" s="20"/>
      <c r="I664" s="20"/>
      <c r="J664" s="20"/>
      <c r="K664" s="19"/>
      <c r="L664" s="19"/>
      <c r="M664" s="19"/>
      <c r="N664" s="2"/>
      <c r="O664" s="2"/>
      <c r="P664" s="2"/>
      <c r="Q664" s="2"/>
      <c r="R664" s="2"/>
      <c r="S664" s="2"/>
      <c r="T664" s="2"/>
      <c r="U664" s="2"/>
      <c r="V664" s="2"/>
      <c r="W664" s="2"/>
      <c r="X664" s="2"/>
      <c r="Y664" s="2"/>
      <c r="Z664" s="2"/>
    </row>
    <row r="665" spans="1:26" ht="12.75" customHeight="1">
      <c r="A665" s="2"/>
      <c r="B665" s="2"/>
      <c r="C665" s="2"/>
      <c r="D665" s="2"/>
      <c r="E665" s="2"/>
      <c r="F665" s="19"/>
      <c r="G665" s="19"/>
      <c r="H665" s="20"/>
      <c r="I665" s="20"/>
      <c r="J665" s="20"/>
      <c r="K665" s="19"/>
      <c r="L665" s="19"/>
      <c r="M665" s="19"/>
      <c r="N665" s="2"/>
      <c r="O665" s="2"/>
      <c r="P665" s="2"/>
      <c r="Q665" s="2"/>
      <c r="R665" s="2"/>
      <c r="S665" s="2"/>
      <c r="T665" s="2"/>
      <c r="U665" s="2"/>
      <c r="V665" s="2"/>
      <c r="W665" s="2"/>
      <c r="X665" s="2"/>
      <c r="Y665" s="2"/>
      <c r="Z665" s="2"/>
    </row>
    <row r="666" spans="1:26" ht="12.75" customHeight="1">
      <c r="A666" s="2"/>
      <c r="B666" s="2"/>
      <c r="C666" s="2"/>
      <c r="D666" s="2"/>
      <c r="E666" s="2"/>
      <c r="F666" s="19"/>
      <c r="G666" s="19"/>
      <c r="H666" s="20"/>
      <c r="I666" s="20"/>
      <c r="J666" s="20"/>
      <c r="K666" s="19"/>
      <c r="L666" s="19"/>
      <c r="M666" s="19"/>
      <c r="N666" s="2"/>
      <c r="O666" s="2"/>
      <c r="P666" s="2"/>
      <c r="Q666" s="2"/>
      <c r="R666" s="2"/>
      <c r="S666" s="2"/>
      <c r="T666" s="2"/>
      <c r="U666" s="2"/>
      <c r="V666" s="2"/>
      <c r="W666" s="2"/>
      <c r="X666" s="2"/>
      <c r="Y666" s="2"/>
      <c r="Z666" s="2"/>
    </row>
    <row r="667" spans="1:26" ht="12.75" customHeight="1">
      <c r="A667" s="2"/>
      <c r="B667" s="2"/>
      <c r="C667" s="2"/>
      <c r="D667" s="2"/>
      <c r="E667" s="2"/>
      <c r="F667" s="19"/>
      <c r="G667" s="19"/>
      <c r="H667" s="20"/>
      <c r="I667" s="20"/>
      <c r="J667" s="20"/>
      <c r="K667" s="19"/>
      <c r="L667" s="19"/>
      <c r="M667" s="19"/>
      <c r="N667" s="2"/>
      <c r="O667" s="2"/>
      <c r="P667" s="2"/>
      <c r="Q667" s="2"/>
      <c r="R667" s="2"/>
      <c r="S667" s="2"/>
      <c r="T667" s="2"/>
      <c r="U667" s="2"/>
      <c r="V667" s="2"/>
      <c r="W667" s="2"/>
      <c r="X667" s="2"/>
      <c r="Y667" s="2"/>
      <c r="Z667" s="2"/>
    </row>
    <row r="668" spans="1:26" ht="12.75" customHeight="1">
      <c r="A668" s="2"/>
      <c r="B668" s="2"/>
      <c r="C668" s="2"/>
      <c r="D668" s="2"/>
      <c r="E668" s="2"/>
      <c r="F668" s="19"/>
      <c r="G668" s="19"/>
      <c r="H668" s="20"/>
      <c r="I668" s="20"/>
      <c r="J668" s="20"/>
      <c r="K668" s="19"/>
      <c r="L668" s="19"/>
      <c r="M668" s="19"/>
      <c r="N668" s="2"/>
      <c r="O668" s="2"/>
      <c r="P668" s="2"/>
      <c r="Q668" s="2"/>
      <c r="R668" s="2"/>
      <c r="S668" s="2"/>
      <c r="T668" s="2"/>
      <c r="U668" s="2"/>
      <c r="V668" s="2"/>
      <c r="W668" s="2"/>
      <c r="X668" s="2"/>
      <c r="Y668" s="2"/>
      <c r="Z668" s="2"/>
    </row>
    <row r="669" spans="1:26" ht="12.75" customHeight="1">
      <c r="A669" s="2"/>
      <c r="B669" s="2"/>
      <c r="C669" s="2"/>
      <c r="D669" s="2"/>
      <c r="E669" s="2"/>
      <c r="F669" s="19"/>
      <c r="G669" s="19"/>
      <c r="H669" s="20"/>
      <c r="I669" s="20"/>
      <c r="J669" s="20"/>
      <c r="K669" s="19"/>
      <c r="L669" s="19"/>
      <c r="M669" s="19"/>
      <c r="N669" s="2"/>
      <c r="O669" s="2"/>
      <c r="P669" s="2"/>
      <c r="Q669" s="2"/>
      <c r="R669" s="2"/>
      <c r="S669" s="2"/>
      <c r="T669" s="2"/>
      <c r="U669" s="2"/>
      <c r="V669" s="2"/>
      <c r="W669" s="2"/>
      <c r="X669" s="2"/>
      <c r="Y669" s="2"/>
      <c r="Z669" s="2"/>
    </row>
    <row r="670" spans="1:26" ht="12.75" customHeight="1">
      <c r="A670" s="2"/>
      <c r="B670" s="2"/>
      <c r="C670" s="2"/>
      <c r="D670" s="2"/>
      <c r="E670" s="2"/>
      <c r="F670" s="19"/>
      <c r="G670" s="19"/>
      <c r="H670" s="20"/>
      <c r="I670" s="20"/>
      <c r="J670" s="20"/>
      <c r="K670" s="19"/>
      <c r="L670" s="19"/>
      <c r="M670" s="19"/>
      <c r="N670" s="2"/>
      <c r="O670" s="2"/>
      <c r="P670" s="2"/>
      <c r="Q670" s="2"/>
      <c r="R670" s="2"/>
      <c r="S670" s="2"/>
      <c r="T670" s="2"/>
      <c r="U670" s="2"/>
      <c r="V670" s="2"/>
      <c r="W670" s="2"/>
      <c r="X670" s="2"/>
      <c r="Y670" s="2"/>
      <c r="Z670" s="2"/>
    </row>
    <row r="671" spans="1:26" ht="12.75" customHeight="1">
      <c r="A671" s="2"/>
      <c r="B671" s="2"/>
      <c r="C671" s="2"/>
      <c r="D671" s="2"/>
      <c r="E671" s="2"/>
      <c r="F671" s="19"/>
      <c r="G671" s="19"/>
      <c r="H671" s="20"/>
      <c r="I671" s="20"/>
      <c r="J671" s="20"/>
      <c r="K671" s="19"/>
      <c r="L671" s="19"/>
      <c r="M671" s="19"/>
      <c r="N671" s="2"/>
      <c r="O671" s="2"/>
      <c r="P671" s="2"/>
      <c r="Q671" s="2"/>
      <c r="R671" s="2"/>
      <c r="S671" s="2"/>
      <c r="T671" s="2"/>
      <c r="U671" s="2"/>
      <c r="V671" s="2"/>
      <c r="W671" s="2"/>
      <c r="X671" s="2"/>
      <c r="Y671" s="2"/>
      <c r="Z671" s="2"/>
    </row>
    <row r="672" spans="1:26" ht="12.75" customHeight="1">
      <c r="A672" s="2"/>
      <c r="B672" s="2"/>
      <c r="C672" s="2"/>
      <c r="D672" s="2"/>
      <c r="E672" s="2"/>
      <c r="F672" s="19"/>
      <c r="G672" s="19"/>
      <c r="H672" s="20"/>
      <c r="I672" s="20"/>
      <c r="J672" s="20"/>
      <c r="K672" s="19"/>
      <c r="L672" s="19"/>
      <c r="M672" s="19"/>
      <c r="N672" s="2"/>
      <c r="O672" s="2"/>
      <c r="P672" s="2"/>
      <c r="Q672" s="2"/>
      <c r="R672" s="2"/>
      <c r="S672" s="2"/>
      <c r="T672" s="2"/>
      <c r="U672" s="2"/>
      <c r="V672" s="2"/>
      <c r="W672" s="2"/>
      <c r="X672" s="2"/>
      <c r="Y672" s="2"/>
      <c r="Z672" s="2"/>
    </row>
    <row r="673" spans="1:26" ht="12.75" customHeight="1">
      <c r="A673" s="2"/>
      <c r="B673" s="2"/>
      <c r="C673" s="2"/>
      <c r="D673" s="2"/>
      <c r="E673" s="2"/>
      <c r="F673" s="19"/>
      <c r="G673" s="19"/>
      <c r="H673" s="20"/>
      <c r="I673" s="20"/>
      <c r="J673" s="20"/>
      <c r="K673" s="19"/>
      <c r="L673" s="19"/>
      <c r="M673" s="19"/>
      <c r="N673" s="2"/>
      <c r="O673" s="2"/>
      <c r="P673" s="2"/>
      <c r="Q673" s="2"/>
      <c r="R673" s="2"/>
      <c r="S673" s="2"/>
      <c r="T673" s="2"/>
      <c r="U673" s="2"/>
      <c r="V673" s="2"/>
      <c r="W673" s="2"/>
      <c r="X673" s="2"/>
      <c r="Y673" s="2"/>
      <c r="Z673" s="2"/>
    </row>
    <row r="674" spans="1:26" ht="12.75" customHeight="1">
      <c r="A674" s="2"/>
      <c r="B674" s="2"/>
      <c r="C674" s="2"/>
      <c r="D674" s="2"/>
      <c r="E674" s="2"/>
      <c r="F674" s="19"/>
      <c r="G674" s="19"/>
      <c r="H674" s="20"/>
      <c r="I674" s="20"/>
      <c r="J674" s="20"/>
      <c r="K674" s="19"/>
      <c r="L674" s="19"/>
      <c r="M674" s="19"/>
      <c r="N674" s="2"/>
      <c r="O674" s="2"/>
      <c r="P674" s="2"/>
      <c r="Q674" s="2"/>
      <c r="R674" s="2"/>
      <c r="S674" s="2"/>
      <c r="T674" s="2"/>
      <c r="U674" s="2"/>
      <c r="V674" s="2"/>
      <c r="W674" s="2"/>
      <c r="X674" s="2"/>
      <c r="Y674" s="2"/>
      <c r="Z674" s="2"/>
    </row>
    <row r="675" spans="1:26" ht="12.75" customHeight="1">
      <c r="A675" s="2"/>
      <c r="B675" s="2"/>
      <c r="C675" s="2"/>
      <c r="D675" s="2"/>
      <c r="E675" s="2"/>
      <c r="F675" s="19"/>
      <c r="G675" s="19"/>
      <c r="H675" s="20"/>
      <c r="I675" s="20"/>
      <c r="J675" s="20"/>
      <c r="K675" s="19"/>
      <c r="L675" s="19"/>
      <c r="M675" s="19"/>
      <c r="N675" s="2"/>
      <c r="O675" s="2"/>
      <c r="P675" s="2"/>
      <c r="Q675" s="2"/>
      <c r="R675" s="2"/>
      <c r="S675" s="2"/>
      <c r="T675" s="2"/>
      <c r="U675" s="2"/>
      <c r="V675" s="2"/>
      <c r="W675" s="2"/>
      <c r="X675" s="2"/>
      <c r="Y675" s="2"/>
      <c r="Z675" s="2"/>
    </row>
    <row r="676" spans="1:26" ht="12.75" customHeight="1">
      <c r="A676" s="2"/>
      <c r="B676" s="2"/>
      <c r="C676" s="2"/>
      <c r="D676" s="2"/>
      <c r="E676" s="2"/>
      <c r="F676" s="19"/>
      <c r="G676" s="19"/>
      <c r="H676" s="20"/>
      <c r="I676" s="20"/>
      <c r="J676" s="20"/>
      <c r="K676" s="19"/>
      <c r="L676" s="19"/>
      <c r="M676" s="19"/>
      <c r="N676" s="2"/>
      <c r="O676" s="2"/>
      <c r="P676" s="2"/>
      <c r="Q676" s="2"/>
      <c r="R676" s="2"/>
      <c r="S676" s="2"/>
      <c r="T676" s="2"/>
      <c r="U676" s="2"/>
      <c r="V676" s="2"/>
      <c r="W676" s="2"/>
      <c r="X676" s="2"/>
      <c r="Y676" s="2"/>
      <c r="Z676" s="2"/>
    </row>
    <row r="677" spans="1:26" ht="12.75" customHeight="1">
      <c r="A677" s="2"/>
      <c r="B677" s="2"/>
      <c r="C677" s="2"/>
      <c r="D677" s="2"/>
      <c r="E677" s="2"/>
      <c r="F677" s="19"/>
      <c r="G677" s="19"/>
      <c r="H677" s="20"/>
      <c r="I677" s="20"/>
      <c r="J677" s="20"/>
      <c r="K677" s="19"/>
      <c r="L677" s="19"/>
      <c r="M677" s="19"/>
      <c r="N677" s="2"/>
      <c r="O677" s="2"/>
      <c r="P677" s="2"/>
      <c r="Q677" s="2"/>
      <c r="R677" s="2"/>
      <c r="S677" s="2"/>
      <c r="T677" s="2"/>
      <c r="U677" s="2"/>
      <c r="V677" s="2"/>
      <c r="W677" s="2"/>
      <c r="X677" s="2"/>
      <c r="Y677" s="2"/>
      <c r="Z677" s="2"/>
    </row>
    <row r="678" spans="1:26" ht="12.75" customHeight="1">
      <c r="A678" s="2"/>
      <c r="B678" s="2"/>
      <c r="C678" s="2"/>
      <c r="D678" s="2"/>
      <c r="E678" s="2"/>
      <c r="F678" s="19"/>
      <c r="G678" s="19"/>
      <c r="H678" s="20"/>
      <c r="I678" s="20"/>
      <c r="J678" s="20"/>
      <c r="K678" s="19"/>
      <c r="L678" s="19"/>
      <c r="M678" s="19"/>
      <c r="N678" s="2"/>
      <c r="O678" s="2"/>
      <c r="P678" s="2"/>
      <c r="Q678" s="2"/>
      <c r="R678" s="2"/>
      <c r="S678" s="2"/>
      <c r="T678" s="2"/>
      <c r="U678" s="2"/>
      <c r="V678" s="2"/>
      <c r="W678" s="2"/>
      <c r="X678" s="2"/>
      <c r="Y678" s="2"/>
      <c r="Z678" s="2"/>
    </row>
    <row r="679" spans="1:26" ht="12.75" customHeight="1">
      <c r="A679" s="2"/>
      <c r="B679" s="2"/>
      <c r="C679" s="2"/>
      <c r="D679" s="2"/>
      <c r="E679" s="2"/>
      <c r="F679" s="19"/>
      <c r="G679" s="19"/>
      <c r="H679" s="20"/>
      <c r="I679" s="20"/>
      <c r="J679" s="20"/>
      <c r="K679" s="19"/>
      <c r="L679" s="19"/>
      <c r="M679" s="19"/>
      <c r="N679" s="2"/>
      <c r="O679" s="2"/>
      <c r="P679" s="2"/>
      <c r="Q679" s="2"/>
      <c r="R679" s="2"/>
      <c r="S679" s="2"/>
      <c r="T679" s="2"/>
      <c r="U679" s="2"/>
      <c r="V679" s="2"/>
      <c r="W679" s="2"/>
      <c r="X679" s="2"/>
      <c r="Y679" s="2"/>
      <c r="Z679" s="2"/>
    </row>
    <row r="680" spans="1:26" ht="12.75" customHeight="1">
      <c r="A680" s="2"/>
      <c r="B680" s="2"/>
      <c r="C680" s="2"/>
      <c r="D680" s="2"/>
      <c r="E680" s="2"/>
      <c r="F680" s="19"/>
      <c r="G680" s="19"/>
      <c r="H680" s="20"/>
      <c r="I680" s="20"/>
      <c r="J680" s="20"/>
      <c r="K680" s="19"/>
      <c r="L680" s="19"/>
      <c r="M680" s="19"/>
      <c r="N680" s="2"/>
      <c r="O680" s="2"/>
      <c r="P680" s="2"/>
      <c r="Q680" s="2"/>
      <c r="R680" s="2"/>
      <c r="S680" s="2"/>
      <c r="T680" s="2"/>
      <c r="U680" s="2"/>
      <c r="V680" s="2"/>
      <c r="W680" s="2"/>
      <c r="X680" s="2"/>
      <c r="Y680" s="2"/>
      <c r="Z680" s="2"/>
    </row>
    <row r="681" spans="1:26" ht="12.75" customHeight="1">
      <c r="A681" s="2"/>
      <c r="B681" s="2"/>
      <c r="C681" s="2"/>
      <c r="D681" s="2"/>
      <c r="E681" s="2"/>
      <c r="F681" s="19"/>
      <c r="G681" s="19"/>
      <c r="H681" s="20"/>
      <c r="I681" s="20"/>
      <c r="J681" s="20"/>
      <c r="K681" s="19"/>
      <c r="L681" s="19"/>
      <c r="M681" s="19"/>
      <c r="N681" s="2"/>
      <c r="O681" s="2"/>
      <c r="P681" s="2"/>
      <c r="Q681" s="2"/>
      <c r="R681" s="2"/>
      <c r="S681" s="2"/>
      <c r="T681" s="2"/>
      <c r="U681" s="2"/>
      <c r="V681" s="2"/>
      <c r="W681" s="2"/>
      <c r="X681" s="2"/>
      <c r="Y681" s="2"/>
      <c r="Z681" s="2"/>
    </row>
    <row r="682" spans="1:26" ht="12.75" customHeight="1">
      <c r="A682" s="2"/>
      <c r="B682" s="2"/>
      <c r="C682" s="2"/>
      <c r="D682" s="2"/>
      <c r="E682" s="2"/>
      <c r="F682" s="19"/>
      <c r="G682" s="19"/>
      <c r="H682" s="20"/>
      <c r="I682" s="20"/>
      <c r="J682" s="20"/>
      <c r="K682" s="19"/>
      <c r="L682" s="19"/>
      <c r="M682" s="19"/>
      <c r="N682" s="2"/>
      <c r="O682" s="2"/>
      <c r="P682" s="2"/>
      <c r="Q682" s="2"/>
      <c r="R682" s="2"/>
      <c r="S682" s="2"/>
      <c r="T682" s="2"/>
      <c r="U682" s="2"/>
      <c r="V682" s="2"/>
      <c r="W682" s="2"/>
      <c r="X682" s="2"/>
      <c r="Y682" s="2"/>
      <c r="Z682" s="2"/>
    </row>
    <row r="683" spans="1:26" ht="12.75" customHeight="1">
      <c r="A683" s="2"/>
      <c r="B683" s="2"/>
      <c r="C683" s="2"/>
      <c r="D683" s="2"/>
      <c r="E683" s="2"/>
      <c r="F683" s="19"/>
      <c r="G683" s="19"/>
      <c r="H683" s="20"/>
      <c r="I683" s="20"/>
      <c r="J683" s="20"/>
      <c r="K683" s="19"/>
      <c r="L683" s="19"/>
      <c r="M683" s="19"/>
      <c r="N683" s="2"/>
      <c r="O683" s="2"/>
      <c r="P683" s="2"/>
      <c r="Q683" s="2"/>
      <c r="R683" s="2"/>
      <c r="S683" s="2"/>
      <c r="T683" s="2"/>
      <c r="U683" s="2"/>
      <c r="V683" s="2"/>
      <c r="W683" s="2"/>
      <c r="X683" s="2"/>
      <c r="Y683" s="2"/>
      <c r="Z683" s="2"/>
    </row>
    <row r="684" spans="1:26" ht="12.75" customHeight="1">
      <c r="A684" s="2"/>
      <c r="B684" s="2"/>
      <c r="C684" s="2"/>
      <c r="D684" s="2"/>
      <c r="E684" s="2"/>
      <c r="F684" s="19"/>
      <c r="G684" s="19"/>
      <c r="H684" s="20"/>
      <c r="I684" s="20"/>
      <c r="J684" s="20"/>
      <c r="K684" s="19"/>
      <c r="L684" s="19"/>
      <c r="M684" s="19"/>
      <c r="N684" s="2"/>
      <c r="O684" s="2"/>
      <c r="P684" s="2"/>
      <c r="Q684" s="2"/>
      <c r="R684" s="2"/>
      <c r="S684" s="2"/>
      <c r="T684" s="2"/>
      <c r="U684" s="2"/>
      <c r="V684" s="2"/>
      <c r="W684" s="2"/>
      <c r="X684" s="2"/>
      <c r="Y684" s="2"/>
      <c r="Z684" s="2"/>
    </row>
    <row r="685" spans="1:26" ht="12.75" customHeight="1">
      <c r="A685" s="2"/>
      <c r="B685" s="2"/>
      <c r="C685" s="2"/>
      <c r="D685" s="2"/>
      <c r="E685" s="2"/>
      <c r="F685" s="19"/>
      <c r="G685" s="19"/>
      <c r="H685" s="20"/>
      <c r="I685" s="20"/>
      <c r="J685" s="20"/>
      <c r="K685" s="19"/>
      <c r="L685" s="19"/>
      <c r="M685" s="19"/>
      <c r="N685" s="2"/>
      <c r="O685" s="2"/>
      <c r="P685" s="2"/>
      <c r="Q685" s="2"/>
      <c r="R685" s="2"/>
      <c r="S685" s="2"/>
      <c r="T685" s="2"/>
      <c r="U685" s="2"/>
      <c r="V685" s="2"/>
      <c r="W685" s="2"/>
      <c r="X685" s="2"/>
      <c r="Y685" s="2"/>
      <c r="Z685" s="2"/>
    </row>
    <row r="686" spans="1:26" ht="12.75" customHeight="1">
      <c r="A686" s="2"/>
      <c r="B686" s="2"/>
      <c r="C686" s="2"/>
      <c r="D686" s="2"/>
      <c r="E686" s="2"/>
      <c r="F686" s="19"/>
      <c r="G686" s="19"/>
      <c r="H686" s="20"/>
      <c r="I686" s="20"/>
      <c r="J686" s="20"/>
      <c r="K686" s="19"/>
      <c r="L686" s="19"/>
      <c r="M686" s="19"/>
      <c r="N686" s="2"/>
      <c r="O686" s="2"/>
      <c r="P686" s="2"/>
      <c r="Q686" s="2"/>
      <c r="R686" s="2"/>
      <c r="S686" s="2"/>
      <c r="T686" s="2"/>
      <c r="U686" s="2"/>
      <c r="V686" s="2"/>
      <c r="W686" s="2"/>
      <c r="X686" s="2"/>
      <c r="Y686" s="2"/>
      <c r="Z686" s="2"/>
    </row>
    <row r="687" spans="1:26" ht="12.75" customHeight="1">
      <c r="A687" s="2"/>
      <c r="B687" s="2"/>
      <c r="C687" s="2"/>
      <c r="D687" s="2"/>
      <c r="E687" s="2"/>
      <c r="F687" s="19"/>
      <c r="G687" s="19"/>
      <c r="H687" s="20"/>
      <c r="I687" s="20"/>
      <c r="J687" s="20"/>
      <c r="K687" s="19"/>
      <c r="L687" s="19"/>
      <c r="M687" s="19"/>
      <c r="N687" s="2"/>
      <c r="O687" s="2"/>
      <c r="P687" s="2"/>
      <c r="Q687" s="2"/>
      <c r="R687" s="2"/>
      <c r="S687" s="2"/>
      <c r="T687" s="2"/>
      <c r="U687" s="2"/>
      <c r="V687" s="2"/>
      <c r="W687" s="2"/>
      <c r="X687" s="2"/>
      <c r="Y687" s="2"/>
      <c r="Z687" s="2"/>
    </row>
    <row r="688" spans="1:26" ht="12.75" customHeight="1">
      <c r="A688" s="2"/>
      <c r="B688" s="2"/>
      <c r="C688" s="2"/>
      <c r="D688" s="2"/>
      <c r="E688" s="2"/>
      <c r="F688" s="19"/>
      <c r="G688" s="19"/>
      <c r="H688" s="20"/>
      <c r="I688" s="20"/>
      <c r="J688" s="20"/>
      <c r="K688" s="19"/>
      <c r="L688" s="19"/>
      <c r="M688" s="19"/>
      <c r="N688" s="2"/>
      <c r="O688" s="2"/>
      <c r="P688" s="2"/>
      <c r="Q688" s="2"/>
      <c r="R688" s="2"/>
      <c r="S688" s="2"/>
      <c r="T688" s="2"/>
      <c r="U688" s="2"/>
      <c r="V688" s="2"/>
      <c r="W688" s="2"/>
      <c r="X688" s="2"/>
      <c r="Y688" s="2"/>
      <c r="Z688" s="2"/>
    </row>
    <row r="689" spans="1:26" ht="12.75" customHeight="1">
      <c r="A689" s="2"/>
      <c r="B689" s="2"/>
      <c r="C689" s="2"/>
      <c r="D689" s="2"/>
      <c r="E689" s="2"/>
      <c r="F689" s="19"/>
      <c r="G689" s="19"/>
      <c r="H689" s="20"/>
      <c r="I689" s="20"/>
      <c r="J689" s="20"/>
      <c r="K689" s="19"/>
      <c r="L689" s="19"/>
      <c r="M689" s="19"/>
      <c r="N689" s="2"/>
      <c r="O689" s="2"/>
      <c r="P689" s="2"/>
      <c r="Q689" s="2"/>
      <c r="R689" s="2"/>
      <c r="S689" s="2"/>
      <c r="T689" s="2"/>
      <c r="U689" s="2"/>
      <c r="V689" s="2"/>
      <c r="W689" s="2"/>
      <c r="X689" s="2"/>
      <c r="Y689" s="2"/>
      <c r="Z689" s="2"/>
    </row>
    <row r="690" spans="1:26" ht="12.75" customHeight="1">
      <c r="A690" s="2"/>
      <c r="B690" s="2"/>
      <c r="C690" s="2"/>
      <c r="D690" s="2"/>
      <c r="E690" s="2"/>
      <c r="F690" s="19"/>
      <c r="G690" s="19"/>
      <c r="H690" s="20"/>
      <c r="I690" s="20"/>
      <c r="J690" s="20"/>
      <c r="K690" s="19"/>
      <c r="L690" s="19"/>
      <c r="M690" s="19"/>
      <c r="N690" s="2"/>
      <c r="O690" s="2"/>
      <c r="P690" s="2"/>
      <c r="Q690" s="2"/>
      <c r="R690" s="2"/>
      <c r="S690" s="2"/>
      <c r="T690" s="2"/>
      <c r="U690" s="2"/>
      <c r="V690" s="2"/>
      <c r="W690" s="2"/>
      <c r="X690" s="2"/>
      <c r="Y690" s="2"/>
      <c r="Z690" s="2"/>
    </row>
    <row r="691" spans="1:26" ht="12.75" customHeight="1">
      <c r="A691" s="2"/>
      <c r="B691" s="2"/>
      <c r="C691" s="2"/>
      <c r="D691" s="2"/>
      <c r="E691" s="2"/>
      <c r="F691" s="19"/>
      <c r="G691" s="19"/>
      <c r="H691" s="20"/>
      <c r="I691" s="20"/>
      <c r="J691" s="20"/>
      <c r="K691" s="19"/>
      <c r="L691" s="19"/>
      <c r="M691" s="19"/>
      <c r="N691" s="2"/>
      <c r="O691" s="2"/>
      <c r="P691" s="2"/>
      <c r="Q691" s="2"/>
      <c r="R691" s="2"/>
      <c r="S691" s="2"/>
      <c r="T691" s="2"/>
      <c r="U691" s="2"/>
      <c r="V691" s="2"/>
      <c r="W691" s="2"/>
      <c r="X691" s="2"/>
      <c r="Y691" s="2"/>
      <c r="Z691" s="2"/>
    </row>
    <row r="692" spans="1:26" ht="12.75" customHeight="1">
      <c r="A692" s="2"/>
      <c r="B692" s="2"/>
      <c r="C692" s="2"/>
      <c r="D692" s="2"/>
      <c r="E692" s="2"/>
      <c r="F692" s="19"/>
      <c r="G692" s="19"/>
      <c r="H692" s="20"/>
      <c r="I692" s="20"/>
      <c r="J692" s="20"/>
      <c r="K692" s="19"/>
      <c r="L692" s="19"/>
      <c r="M692" s="19"/>
      <c r="N692" s="2"/>
      <c r="O692" s="2"/>
      <c r="P692" s="2"/>
      <c r="Q692" s="2"/>
      <c r="R692" s="2"/>
      <c r="S692" s="2"/>
      <c r="T692" s="2"/>
      <c r="U692" s="2"/>
      <c r="V692" s="2"/>
      <c r="W692" s="2"/>
      <c r="X692" s="2"/>
      <c r="Y692" s="2"/>
      <c r="Z692" s="2"/>
    </row>
    <row r="693" spans="1:26" ht="12.75" customHeight="1">
      <c r="A693" s="2"/>
      <c r="B693" s="2"/>
      <c r="C693" s="2"/>
      <c r="D693" s="2"/>
      <c r="E693" s="2"/>
      <c r="F693" s="19"/>
      <c r="G693" s="19"/>
      <c r="H693" s="20"/>
      <c r="I693" s="20"/>
      <c r="J693" s="20"/>
      <c r="K693" s="19"/>
      <c r="L693" s="19"/>
      <c r="M693" s="19"/>
      <c r="N693" s="2"/>
      <c r="O693" s="2"/>
      <c r="P693" s="2"/>
      <c r="Q693" s="2"/>
      <c r="R693" s="2"/>
      <c r="S693" s="2"/>
      <c r="T693" s="2"/>
      <c r="U693" s="2"/>
      <c r="V693" s="2"/>
      <c r="W693" s="2"/>
      <c r="X693" s="2"/>
      <c r="Y693" s="2"/>
      <c r="Z693" s="2"/>
    </row>
    <row r="694" spans="1:26" ht="12.75" customHeight="1">
      <c r="A694" s="2"/>
      <c r="B694" s="2"/>
      <c r="C694" s="2"/>
      <c r="D694" s="2"/>
      <c r="E694" s="2"/>
      <c r="F694" s="19"/>
      <c r="G694" s="19"/>
      <c r="H694" s="20"/>
      <c r="I694" s="20"/>
      <c r="J694" s="20"/>
      <c r="K694" s="19"/>
      <c r="L694" s="19"/>
      <c r="M694" s="19"/>
      <c r="N694" s="2"/>
      <c r="O694" s="2"/>
      <c r="P694" s="2"/>
      <c r="Q694" s="2"/>
      <c r="R694" s="2"/>
      <c r="S694" s="2"/>
      <c r="T694" s="2"/>
      <c r="U694" s="2"/>
      <c r="V694" s="2"/>
      <c r="W694" s="2"/>
      <c r="X694" s="2"/>
      <c r="Y694" s="2"/>
      <c r="Z694" s="2"/>
    </row>
    <row r="695" spans="1:26" ht="12.75" customHeight="1">
      <c r="A695" s="2"/>
      <c r="B695" s="2"/>
      <c r="C695" s="2"/>
      <c r="D695" s="2"/>
      <c r="E695" s="2"/>
      <c r="F695" s="19"/>
      <c r="G695" s="19"/>
      <c r="H695" s="20"/>
      <c r="I695" s="20"/>
      <c r="J695" s="20"/>
      <c r="K695" s="19"/>
      <c r="L695" s="19"/>
      <c r="M695" s="19"/>
      <c r="N695" s="2"/>
      <c r="O695" s="2"/>
      <c r="P695" s="2"/>
      <c r="Q695" s="2"/>
      <c r="R695" s="2"/>
      <c r="S695" s="2"/>
      <c r="T695" s="2"/>
      <c r="U695" s="2"/>
      <c r="V695" s="2"/>
      <c r="W695" s="2"/>
      <c r="X695" s="2"/>
      <c r="Y695" s="2"/>
      <c r="Z695" s="2"/>
    </row>
    <row r="696" spans="1:26" ht="12.75" customHeight="1">
      <c r="A696" s="2"/>
      <c r="B696" s="2"/>
      <c r="C696" s="2"/>
      <c r="D696" s="2"/>
      <c r="E696" s="2"/>
      <c r="F696" s="19"/>
      <c r="G696" s="19"/>
      <c r="H696" s="20"/>
      <c r="I696" s="20"/>
      <c r="J696" s="20"/>
      <c r="K696" s="19"/>
      <c r="L696" s="19"/>
      <c r="M696" s="19"/>
      <c r="N696" s="2"/>
      <c r="O696" s="2"/>
      <c r="P696" s="2"/>
      <c r="Q696" s="2"/>
      <c r="R696" s="2"/>
      <c r="S696" s="2"/>
      <c r="T696" s="2"/>
      <c r="U696" s="2"/>
      <c r="V696" s="2"/>
      <c r="W696" s="2"/>
      <c r="X696" s="2"/>
      <c r="Y696" s="2"/>
      <c r="Z696" s="2"/>
    </row>
    <row r="697" spans="1:26" ht="12.75" customHeight="1">
      <c r="A697" s="2"/>
      <c r="B697" s="2"/>
      <c r="C697" s="2"/>
      <c r="D697" s="2"/>
      <c r="E697" s="2"/>
      <c r="F697" s="19"/>
      <c r="G697" s="19"/>
      <c r="H697" s="20"/>
      <c r="I697" s="20"/>
      <c r="J697" s="20"/>
      <c r="K697" s="19"/>
      <c r="L697" s="19"/>
      <c r="M697" s="19"/>
      <c r="N697" s="2"/>
      <c r="O697" s="2"/>
      <c r="P697" s="2"/>
      <c r="Q697" s="2"/>
      <c r="R697" s="2"/>
      <c r="S697" s="2"/>
      <c r="T697" s="2"/>
      <c r="U697" s="2"/>
      <c r="V697" s="2"/>
      <c r="W697" s="2"/>
      <c r="X697" s="2"/>
      <c r="Y697" s="2"/>
      <c r="Z697" s="2"/>
    </row>
    <row r="698" spans="1:26" ht="12.75" customHeight="1">
      <c r="A698" s="2"/>
      <c r="B698" s="2"/>
      <c r="C698" s="2"/>
      <c r="D698" s="2"/>
      <c r="E698" s="2"/>
      <c r="F698" s="19"/>
      <c r="G698" s="19"/>
      <c r="H698" s="20"/>
      <c r="I698" s="20"/>
      <c r="J698" s="20"/>
      <c r="K698" s="19"/>
      <c r="L698" s="19"/>
      <c r="M698" s="19"/>
      <c r="N698" s="2"/>
      <c r="O698" s="2"/>
      <c r="P698" s="2"/>
      <c r="Q698" s="2"/>
      <c r="R698" s="2"/>
      <c r="S698" s="2"/>
      <c r="T698" s="2"/>
      <c r="U698" s="2"/>
      <c r="V698" s="2"/>
      <c r="W698" s="2"/>
      <c r="X698" s="2"/>
      <c r="Y698" s="2"/>
      <c r="Z698" s="2"/>
    </row>
    <row r="699" spans="1:26" ht="12.75" customHeight="1">
      <c r="A699" s="2"/>
      <c r="B699" s="2"/>
      <c r="C699" s="2"/>
      <c r="D699" s="2"/>
      <c r="E699" s="2"/>
      <c r="F699" s="19"/>
      <c r="G699" s="19"/>
      <c r="H699" s="20"/>
      <c r="I699" s="20"/>
      <c r="J699" s="20"/>
      <c r="K699" s="19"/>
      <c r="L699" s="19"/>
      <c r="M699" s="19"/>
      <c r="N699" s="2"/>
      <c r="O699" s="2"/>
      <c r="P699" s="2"/>
      <c r="Q699" s="2"/>
      <c r="R699" s="2"/>
      <c r="S699" s="2"/>
      <c r="T699" s="2"/>
      <c r="U699" s="2"/>
      <c r="V699" s="2"/>
      <c r="W699" s="2"/>
      <c r="X699" s="2"/>
      <c r="Y699" s="2"/>
      <c r="Z699" s="2"/>
    </row>
    <row r="700" spans="1:26" ht="12.75" customHeight="1">
      <c r="A700" s="2"/>
      <c r="B700" s="2"/>
      <c r="C700" s="2"/>
      <c r="D700" s="2"/>
      <c r="E700" s="2"/>
      <c r="F700" s="19"/>
      <c r="G700" s="19"/>
      <c r="H700" s="20"/>
      <c r="I700" s="20"/>
      <c r="J700" s="20"/>
      <c r="K700" s="19"/>
      <c r="L700" s="19"/>
      <c r="M700" s="19"/>
      <c r="N700" s="2"/>
      <c r="O700" s="2"/>
      <c r="P700" s="2"/>
      <c r="Q700" s="2"/>
      <c r="R700" s="2"/>
      <c r="S700" s="2"/>
      <c r="T700" s="2"/>
      <c r="U700" s="2"/>
      <c r="V700" s="2"/>
      <c r="W700" s="2"/>
      <c r="X700" s="2"/>
      <c r="Y700" s="2"/>
      <c r="Z700" s="2"/>
    </row>
    <row r="701" spans="1:26" ht="12.75" customHeight="1">
      <c r="A701" s="2"/>
      <c r="B701" s="2"/>
      <c r="C701" s="2"/>
      <c r="D701" s="2"/>
      <c r="E701" s="2"/>
      <c r="F701" s="19"/>
      <c r="G701" s="19"/>
      <c r="H701" s="20"/>
      <c r="I701" s="20"/>
      <c r="J701" s="20"/>
      <c r="K701" s="19"/>
      <c r="L701" s="19"/>
      <c r="M701" s="19"/>
      <c r="N701" s="2"/>
      <c r="O701" s="2"/>
      <c r="P701" s="2"/>
      <c r="Q701" s="2"/>
      <c r="R701" s="2"/>
      <c r="S701" s="2"/>
      <c r="T701" s="2"/>
      <c r="U701" s="2"/>
      <c r="V701" s="2"/>
      <c r="W701" s="2"/>
      <c r="X701" s="2"/>
      <c r="Y701" s="2"/>
      <c r="Z701" s="2"/>
    </row>
    <row r="702" spans="1:26" ht="12.75" customHeight="1">
      <c r="A702" s="2"/>
      <c r="B702" s="2"/>
      <c r="C702" s="2"/>
      <c r="D702" s="2"/>
      <c r="E702" s="2"/>
      <c r="F702" s="19"/>
      <c r="G702" s="19"/>
      <c r="H702" s="20"/>
      <c r="I702" s="20"/>
      <c r="J702" s="20"/>
      <c r="K702" s="19"/>
      <c r="L702" s="19"/>
      <c r="M702" s="19"/>
      <c r="N702" s="2"/>
      <c r="O702" s="2"/>
      <c r="P702" s="2"/>
      <c r="Q702" s="2"/>
      <c r="R702" s="2"/>
      <c r="S702" s="2"/>
      <c r="T702" s="2"/>
      <c r="U702" s="2"/>
      <c r="V702" s="2"/>
      <c r="W702" s="2"/>
      <c r="X702" s="2"/>
      <c r="Y702" s="2"/>
      <c r="Z702" s="2"/>
    </row>
    <row r="703" spans="1:26" ht="12.75" customHeight="1">
      <c r="A703" s="2"/>
      <c r="B703" s="2"/>
      <c r="C703" s="2"/>
      <c r="D703" s="2"/>
      <c r="E703" s="2"/>
      <c r="F703" s="19"/>
      <c r="G703" s="19"/>
      <c r="H703" s="20"/>
      <c r="I703" s="20"/>
      <c r="J703" s="20"/>
      <c r="K703" s="19"/>
      <c r="L703" s="19"/>
      <c r="M703" s="19"/>
      <c r="N703" s="2"/>
      <c r="O703" s="2"/>
      <c r="P703" s="2"/>
      <c r="Q703" s="2"/>
      <c r="R703" s="2"/>
      <c r="S703" s="2"/>
      <c r="T703" s="2"/>
      <c r="U703" s="2"/>
      <c r="V703" s="2"/>
      <c r="W703" s="2"/>
      <c r="X703" s="2"/>
      <c r="Y703" s="2"/>
      <c r="Z703" s="2"/>
    </row>
    <row r="704" spans="1:26" ht="12.75" customHeight="1">
      <c r="A704" s="2"/>
      <c r="B704" s="2"/>
      <c r="C704" s="2"/>
      <c r="D704" s="2"/>
      <c r="E704" s="2"/>
      <c r="F704" s="19"/>
      <c r="G704" s="19"/>
      <c r="H704" s="20"/>
      <c r="I704" s="20"/>
      <c r="J704" s="20"/>
      <c r="K704" s="19"/>
      <c r="L704" s="19"/>
      <c r="M704" s="19"/>
      <c r="N704" s="2"/>
      <c r="O704" s="2"/>
      <c r="P704" s="2"/>
      <c r="Q704" s="2"/>
      <c r="R704" s="2"/>
      <c r="S704" s="2"/>
      <c r="T704" s="2"/>
      <c r="U704" s="2"/>
      <c r="V704" s="2"/>
      <c r="W704" s="2"/>
      <c r="X704" s="2"/>
      <c r="Y704" s="2"/>
      <c r="Z704" s="2"/>
    </row>
    <row r="705" spans="1:26" ht="12.75" customHeight="1">
      <c r="A705" s="2"/>
      <c r="B705" s="2"/>
      <c r="C705" s="2"/>
      <c r="D705" s="2"/>
      <c r="E705" s="2"/>
      <c r="F705" s="19"/>
      <c r="G705" s="19"/>
      <c r="H705" s="20"/>
      <c r="I705" s="20"/>
      <c r="J705" s="20"/>
      <c r="K705" s="19"/>
      <c r="L705" s="19"/>
      <c r="M705" s="19"/>
      <c r="N705" s="2"/>
      <c r="O705" s="2"/>
      <c r="P705" s="2"/>
      <c r="Q705" s="2"/>
      <c r="R705" s="2"/>
      <c r="S705" s="2"/>
      <c r="T705" s="2"/>
      <c r="U705" s="2"/>
      <c r="V705" s="2"/>
      <c r="W705" s="2"/>
      <c r="X705" s="2"/>
      <c r="Y705" s="2"/>
      <c r="Z705" s="2"/>
    </row>
    <row r="706" spans="1:26" ht="12.75" customHeight="1">
      <c r="A706" s="2"/>
      <c r="B706" s="2"/>
      <c r="C706" s="2"/>
      <c r="D706" s="2"/>
      <c r="E706" s="2"/>
      <c r="F706" s="19"/>
      <c r="G706" s="19"/>
      <c r="H706" s="20"/>
      <c r="I706" s="20"/>
      <c r="J706" s="20"/>
      <c r="K706" s="19"/>
      <c r="L706" s="19"/>
      <c r="M706" s="19"/>
      <c r="N706" s="2"/>
      <c r="O706" s="2"/>
      <c r="P706" s="2"/>
      <c r="Q706" s="2"/>
      <c r="R706" s="2"/>
      <c r="S706" s="2"/>
      <c r="T706" s="2"/>
      <c r="U706" s="2"/>
      <c r="V706" s="2"/>
      <c r="W706" s="2"/>
      <c r="X706" s="2"/>
      <c r="Y706" s="2"/>
      <c r="Z706" s="2"/>
    </row>
    <row r="707" spans="1:26" ht="12.75" customHeight="1">
      <c r="A707" s="2"/>
      <c r="B707" s="2"/>
      <c r="C707" s="2"/>
      <c r="D707" s="2"/>
      <c r="E707" s="2"/>
      <c r="F707" s="19"/>
      <c r="G707" s="19"/>
      <c r="H707" s="20"/>
      <c r="I707" s="20"/>
      <c r="J707" s="20"/>
      <c r="K707" s="19"/>
      <c r="L707" s="19"/>
      <c r="M707" s="19"/>
      <c r="N707" s="2"/>
      <c r="O707" s="2"/>
      <c r="P707" s="2"/>
      <c r="Q707" s="2"/>
      <c r="R707" s="2"/>
      <c r="S707" s="2"/>
      <c r="T707" s="2"/>
      <c r="U707" s="2"/>
      <c r="V707" s="2"/>
      <c r="W707" s="2"/>
      <c r="X707" s="2"/>
      <c r="Y707" s="2"/>
      <c r="Z707" s="2"/>
    </row>
    <row r="708" spans="1:26" ht="12.75" customHeight="1">
      <c r="A708" s="2"/>
      <c r="B708" s="2"/>
      <c r="C708" s="2"/>
      <c r="D708" s="2"/>
      <c r="E708" s="2"/>
      <c r="F708" s="19"/>
      <c r="G708" s="19"/>
      <c r="H708" s="20"/>
      <c r="I708" s="20"/>
      <c r="J708" s="20"/>
      <c r="K708" s="19"/>
      <c r="L708" s="19"/>
      <c r="M708" s="19"/>
      <c r="N708" s="2"/>
      <c r="O708" s="2"/>
      <c r="P708" s="2"/>
      <c r="Q708" s="2"/>
      <c r="R708" s="2"/>
      <c r="S708" s="2"/>
      <c r="T708" s="2"/>
      <c r="U708" s="2"/>
      <c r="V708" s="2"/>
      <c r="W708" s="2"/>
      <c r="X708" s="2"/>
      <c r="Y708" s="2"/>
      <c r="Z708" s="2"/>
    </row>
    <row r="709" spans="1:26" ht="12.75" customHeight="1">
      <c r="A709" s="2"/>
      <c r="B709" s="2"/>
      <c r="C709" s="2"/>
      <c r="D709" s="2"/>
      <c r="E709" s="2"/>
      <c r="F709" s="19"/>
      <c r="G709" s="19"/>
      <c r="H709" s="20"/>
      <c r="I709" s="20"/>
      <c r="J709" s="20"/>
      <c r="K709" s="19"/>
      <c r="L709" s="19"/>
      <c r="M709" s="19"/>
      <c r="N709" s="2"/>
      <c r="O709" s="2"/>
      <c r="P709" s="2"/>
      <c r="Q709" s="2"/>
      <c r="R709" s="2"/>
      <c r="S709" s="2"/>
      <c r="T709" s="2"/>
      <c r="U709" s="2"/>
      <c r="V709" s="2"/>
      <c r="W709" s="2"/>
      <c r="X709" s="2"/>
      <c r="Y709" s="2"/>
      <c r="Z709" s="2"/>
    </row>
    <row r="710" spans="1:26" ht="12.75" customHeight="1">
      <c r="A710" s="2"/>
      <c r="B710" s="2"/>
      <c r="C710" s="2"/>
      <c r="D710" s="2"/>
      <c r="E710" s="2"/>
      <c r="F710" s="19"/>
      <c r="G710" s="19"/>
      <c r="H710" s="20"/>
      <c r="I710" s="20"/>
      <c r="J710" s="20"/>
      <c r="K710" s="19"/>
      <c r="L710" s="19"/>
      <c r="M710" s="19"/>
      <c r="N710" s="2"/>
      <c r="O710" s="2"/>
      <c r="P710" s="2"/>
      <c r="Q710" s="2"/>
      <c r="R710" s="2"/>
      <c r="S710" s="2"/>
      <c r="T710" s="2"/>
      <c r="U710" s="2"/>
      <c r="V710" s="2"/>
      <c r="W710" s="2"/>
      <c r="X710" s="2"/>
      <c r="Y710" s="2"/>
      <c r="Z710" s="2"/>
    </row>
    <row r="711" spans="1:26" ht="12.75" customHeight="1">
      <c r="A711" s="2"/>
      <c r="B711" s="2"/>
      <c r="C711" s="2"/>
      <c r="D711" s="2"/>
      <c r="E711" s="2"/>
      <c r="F711" s="19"/>
      <c r="G711" s="19"/>
      <c r="H711" s="20"/>
      <c r="I711" s="20"/>
      <c r="J711" s="20"/>
      <c r="K711" s="19"/>
      <c r="L711" s="19"/>
      <c r="M711" s="19"/>
      <c r="N711" s="2"/>
      <c r="O711" s="2"/>
      <c r="P711" s="2"/>
      <c r="Q711" s="2"/>
      <c r="R711" s="2"/>
      <c r="S711" s="2"/>
      <c r="T711" s="2"/>
      <c r="U711" s="2"/>
      <c r="V711" s="2"/>
      <c r="W711" s="2"/>
      <c r="X711" s="2"/>
      <c r="Y711" s="2"/>
      <c r="Z711" s="2"/>
    </row>
    <row r="712" spans="1:26" ht="12.75" customHeight="1">
      <c r="A712" s="2"/>
      <c r="B712" s="2"/>
      <c r="C712" s="2"/>
      <c r="D712" s="2"/>
      <c r="E712" s="2"/>
      <c r="F712" s="19"/>
      <c r="G712" s="19"/>
      <c r="H712" s="20"/>
      <c r="I712" s="20"/>
      <c r="J712" s="20"/>
      <c r="K712" s="19"/>
      <c r="L712" s="19"/>
      <c r="M712" s="19"/>
      <c r="N712" s="2"/>
      <c r="O712" s="2"/>
      <c r="P712" s="2"/>
      <c r="Q712" s="2"/>
      <c r="R712" s="2"/>
      <c r="S712" s="2"/>
      <c r="T712" s="2"/>
      <c r="U712" s="2"/>
      <c r="V712" s="2"/>
      <c r="W712" s="2"/>
      <c r="X712" s="2"/>
      <c r="Y712" s="2"/>
      <c r="Z712" s="2"/>
    </row>
    <row r="713" spans="1:26" ht="12.75" customHeight="1">
      <c r="A713" s="2"/>
      <c r="B713" s="2"/>
      <c r="C713" s="2"/>
      <c r="D713" s="2"/>
      <c r="E713" s="2"/>
      <c r="F713" s="19"/>
      <c r="G713" s="19"/>
      <c r="H713" s="20"/>
      <c r="I713" s="20"/>
      <c r="J713" s="20"/>
      <c r="K713" s="19"/>
      <c r="L713" s="19"/>
      <c r="M713" s="19"/>
      <c r="N713" s="2"/>
      <c r="O713" s="2"/>
      <c r="P713" s="2"/>
      <c r="Q713" s="2"/>
      <c r="R713" s="2"/>
      <c r="S713" s="2"/>
      <c r="T713" s="2"/>
      <c r="U713" s="2"/>
      <c r="V713" s="2"/>
      <c r="W713" s="2"/>
      <c r="X713" s="2"/>
      <c r="Y713" s="2"/>
      <c r="Z713" s="2"/>
    </row>
    <row r="714" spans="1:26" ht="12.75" customHeight="1">
      <c r="A714" s="2"/>
      <c r="B714" s="2"/>
      <c r="C714" s="2"/>
      <c r="D714" s="2"/>
      <c r="E714" s="2"/>
      <c r="F714" s="19"/>
      <c r="G714" s="19"/>
      <c r="H714" s="20"/>
      <c r="I714" s="20"/>
      <c r="J714" s="20"/>
      <c r="K714" s="19"/>
      <c r="L714" s="19"/>
      <c r="M714" s="19"/>
      <c r="N714" s="2"/>
      <c r="O714" s="2"/>
      <c r="P714" s="2"/>
      <c r="Q714" s="2"/>
      <c r="R714" s="2"/>
      <c r="S714" s="2"/>
      <c r="T714" s="2"/>
      <c r="U714" s="2"/>
      <c r="V714" s="2"/>
      <c r="W714" s="2"/>
      <c r="X714" s="2"/>
      <c r="Y714" s="2"/>
      <c r="Z714" s="2"/>
    </row>
    <row r="715" spans="1:26" ht="12.75" customHeight="1">
      <c r="A715" s="2"/>
      <c r="B715" s="2"/>
      <c r="C715" s="2"/>
      <c r="D715" s="2"/>
      <c r="E715" s="2"/>
      <c r="F715" s="19"/>
      <c r="G715" s="19"/>
      <c r="H715" s="20"/>
      <c r="I715" s="20"/>
      <c r="J715" s="20"/>
      <c r="K715" s="19"/>
      <c r="L715" s="19"/>
      <c r="M715" s="19"/>
      <c r="N715" s="2"/>
      <c r="O715" s="2"/>
      <c r="P715" s="2"/>
      <c r="Q715" s="2"/>
      <c r="R715" s="2"/>
      <c r="S715" s="2"/>
      <c r="T715" s="2"/>
      <c r="U715" s="2"/>
      <c r="V715" s="2"/>
      <c r="W715" s="2"/>
      <c r="X715" s="2"/>
      <c r="Y715" s="2"/>
      <c r="Z715" s="2"/>
    </row>
    <row r="716" spans="1:26" ht="12.75" customHeight="1">
      <c r="A716" s="2"/>
      <c r="B716" s="2"/>
      <c r="C716" s="2"/>
      <c r="D716" s="2"/>
      <c r="E716" s="2"/>
      <c r="F716" s="19"/>
      <c r="G716" s="19"/>
      <c r="H716" s="20"/>
      <c r="I716" s="20"/>
      <c r="J716" s="20"/>
      <c r="K716" s="19"/>
      <c r="L716" s="19"/>
      <c r="M716" s="19"/>
      <c r="N716" s="2"/>
      <c r="O716" s="2"/>
      <c r="P716" s="2"/>
      <c r="Q716" s="2"/>
      <c r="R716" s="2"/>
      <c r="S716" s="2"/>
      <c r="T716" s="2"/>
      <c r="U716" s="2"/>
      <c r="V716" s="2"/>
      <c r="W716" s="2"/>
      <c r="X716" s="2"/>
      <c r="Y716" s="2"/>
      <c r="Z716" s="2"/>
    </row>
    <row r="717" spans="1:26" ht="12.75" customHeight="1">
      <c r="A717" s="2"/>
      <c r="B717" s="2"/>
      <c r="C717" s="2"/>
      <c r="D717" s="2"/>
      <c r="E717" s="2"/>
      <c r="F717" s="19"/>
      <c r="G717" s="19"/>
      <c r="H717" s="20"/>
      <c r="I717" s="20"/>
      <c r="J717" s="20"/>
      <c r="K717" s="19"/>
      <c r="L717" s="19"/>
      <c r="M717" s="19"/>
      <c r="N717" s="2"/>
      <c r="O717" s="2"/>
      <c r="P717" s="2"/>
      <c r="Q717" s="2"/>
      <c r="R717" s="2"/>
      <c r="S717" s="2"/>
      <c r="T717" s="2"/>
      <c r="U717" s="2"/>
      <c r="V717" s="2"/>
      <c r="W717" s="2"/>
      <c r="X717" s="2"/>
      <c r="Y717" s="2"/>
      <c r="Z717" s="2"/>
    </row>
    <row r="718" spans="1:26" ht="12.75" customHeight="1">
      <c r="A718" s="2"/>
      <c r="B718" s="2"/>
      <c r="C718" s="2"/>
      <c r="D718" s="2"/>
      <c r="E718" s="2"/>
      <c r="F718" s="19"/>
      <c r="G718" s="19"/>
      <c r="H718" s="20"/>
      <c r="I718" s="20"/>
      <c r="J718" s="20"/>
      <c r="K718" s="19"/>
      <c r="L718" s="19"/>
      <c r="M718" s="19"/>
      <c r="N718" s="2"/>
      <c r="O718" s="2"/>
      <c r="P718" s="2"/>
      <c r="Q718" s="2"/>
      <c r="R718" s="2"/>
      <c r="S718" s="2"/>
      <c r="T718" s="2"/>
      <c r="U718" s="2"/>
      <c r="V718" s="2"/>
      <c r="W718" s="2"/>
      <c r="X718" s="2"/>
      <c r="Y718" s="2"/>
      <c r="Z718" s="2"/>
    </row>
    <row r="719" spans="1:26" ht="12.75" customHeight="1">
      <c r="A719" s="2"/>
      <c r="B719" s="2"/>
      <c r="C719" s="2"/>
      <c r="D719" s="2"/>
      <c r="E719" s="2"/>
      <c r="F719" s="19"/>
      <c r="G719" s="19"/>
      <c r="H719" s="20"/>
      <c r="I719" s="20"/>
      <c r="J719" s="20"/>
      <c r="K719" s="19"/>
      <c r="L719" s="19"/>
      <c r="M719" s="19"/>
      <c r="N719" s="2"/>
      <c r="O719" s="2"/>
      <c r="P719" s="2"/>
      <c r="Q719" s="2"/>
      <c r="R719" s="2"/>
      <c r="S719" s="2"/>
      <c r="T719" s="2"/>
      <c r="U719" s="2"/>
      <c r="V719" s="2"/>
      <c r="W719" s="2"/>
      <c r="X719" s="2"/>
      <c r="Y719" s="2"/>
      <c r="Z719" s="2"/>
    </row>
    <row r="720" spans="1:26" ht="12.75" customHeight="1">
      <c r="A720" s="2"/>
      <c r="B720" s="2"/>
      <c r="C720" s="2"/>
      <c r="D720" s="2"/>
      <c r="E720" s="2"/>
      <c r="F720" s="19"/>
      <c r="G720" s="19"/>
      <c r="H720" s="20"/>
      <c r="I720" s="20"/>
      <c r="J720" s="20"/>
      <c r="K720" s="19"/>
      <c r="L720" s="19"/>
      <c r="M720" s="19"/>
      <c r="N720" s="2"/>
      <c r="O720" s="2"/>
      <c r="P720" s="2"/>
      <c r="Q720" s="2"/>
      <c r="R720" s="2"/>
      <c r="S720" s="2"/>
      <c r="T720" s="2"/>
      <c r="U720" s="2"/>
      <c r="V720" s="2"/>
      <c r="W720" s="2"/>
      <c r="X720" s="2"/>
      <c r="Y720" s="2"/>
      <c r="Z720" s="2"/>
    </row>
    <row r="721" spans="1:26" ht="12.75" customHeight="1">
      <c r="A721" s="2"/>
      <c r="B721" s="2"/>
      <c r="C721" s="2"/>
      <c r="D721" s="2"/>
      <c r="E721" s="2"/>
      <c r="F721" s="19"/>
      <c r="G721" s="19"/>
      <c r="H721" s="20"/>
      <c r="I721" s="20"/>
      <c r="J721" s="20"/>
      <c r="K721" s="19"/>
      <c r="L721" s="19"/>
      <c r="M721" s="19"/>
      <c r="N721" s="2"/>
      <c r="O721" s="2"/>
      <c r="P721" s="2"/>
      <c r="Q721" s="2"/>
      <c r="R721" s="2"/>
      <c r="S721" s="2"/>
      <c r="T721" s="2"/>
      <c r="U721" s="2"/>
      <c r="V721" s="2"/>
      <c r="W721" s="2"/>
      <c r="X721" s="2"/>
      <c r="Y721" s="2"/>
      <c r="Z721" s="2"/>
    </row>
    <row r="722" spans="1:26" ht="12.75" customHeight="1">
      <c r="A722" s="2"/>
      <c r="B722" s="2"/>
      <c r="C722" s="2"/>
      <c r="D722" s="2"/>
      <c r="E722" s="2"/>
      <c r="F722" s="19"/>
      <c r="G722" s="19"/>
      <c r="H722" s="20"/>
      <c r="I722" s="20"/>
      <c r="J722" s="20"/>
      <c r="K722" s="19"/>
      <c r="L722" s="19"/>
      <c r="M722" s="19"/>
      <c r="N722" s="2"/>
      <c r="O722" s="2"/>
      <c r="P722" s="2"/>
      <c r="Q722" s="2"/>
      <c r="R722" s="2"/>
      <c r="S722" s="2"/>
      <c r="T722" s="2"/>
      <c r="U722" s="2"/>
      <c r="V722" s="2"/>
      <c r="W722" s="2"/>
      <c r="X722" s="2"/>
      <c r="Y722" s="2"/>
      <c r="Z722" s="2"/>
    </row>
    <row r="723" spans="1:26" ht="12.75" customHeight="1">
      <c r="A723" s="2"/>
      <c r="B723" s="2"/>
      <c r="C723" s="2"/>
      <c r="D723" s="2"/>
      <c r="E723" s="2"/>
      <c r="F723" s="19"/>
      <c r="G723" s="19"/>
      <c r="H723" s="20"/>
      <c r="I723" s="20"/>
      <c r="J723" s="20"/>
      <c r="K723" s="19"/>
      <c r="L723" s="19"/>
      <c r="M723" s="19"/>
      <c r="N723" s="2"/>
      <c r="O723" s="2"/>
      <c r="P723" s="2"/>
      <c r="Q723" s="2"/>
      <c r="R723" s="2"/>
      <c r="S723" s="2"/>
      <c r="T723" s="2"/>
      <c r="U723" s="2"/>
      <c r="V723" s="2"/>
      <c r="W723" s="2"/>
      <c r="X723" s="2"/>
      <c r="Y723" s="2"/>
      <c r="Z723" s="2"/>
    </row>
    <row r="724" spans="1:26" ht="12.75" customHeight="1">
      <c r="A724" s="2"/>
      <c r="B724" s="2"/>
      <c r="C724" s="2"/>
      <c r="D724" s="2"/>
      <c r="E724" s="2"/>
      <c r="F724" s="19"/>
      <c r="G724" s="19"/>
      <c r="H724" s="20"/>
      <c r="I724" s="20"/>
      <c r="J724" s="20"/>
      <c r="K724" s="19"/>
      <c r="L724" s="19"/>
      <c r="M724" s="19"/>
      <c r="N724" s="2"/>
      <c r="O724" s="2"/>
      <c r="P724" s="2"/>
      <c r="Q724" s="2"/>
      <c r="R724" s="2"/>
      <c r="S724" s="2"/>
      <c r="T724" s="2"/>
      <c r="U724" s="2"/>
      <c r="V724" s="2"/>
      <c r="W724" s="2"/>
      <c r="X724" s="2"/>
      <c r="Y724" s="2"/>
      <c r="Z724" s="2"/>
    </row>
    <row r="725" spans="1:26" ht="12.75" customHeight="1">
      <c r="A725" s="2"/>
      <c r="B725" s="2"/>
      <c r="C725" s="2"/>
      <c r="D725" s="2"/>
      <c r="E725" s="2"/>
      <c r="F725" s="19"/>
      <c r="G725" s="19"/>
      <c r="H725" s="20"/>
      <c r="I725" s="20"/>
      <c r="J725" s="20"/>
      <c r="K725" s="19"/>
      <c r="L725" s="19"/>
      <c r="M725" s="19"/>
      <c r="N725" s="2"/>
      <c r="O725" s="2"/>
      <c r="P725" s="2"/>
      <c r="Q725" s="2"/>
      <c r="R725" s="2"/>
      <c r="S725" s="2"/>
      <c r="T725" s="2"/>
      <c r="U725" s="2"/>
      <c r="V725" s="2"/>
      <c r="W725" s="2"/>
      <c r="X725" s="2"/>
      <c r="Y725" s="2"/>
      <c r="Z725" s="2"/>
    </row>
    <row r="726" spans="1:26" ht="12.75" customHeight="1">
      <c r="A726" s="2"/>
      <c r="B726" s="2"/>
      <c r="C726" s="2"/>
      <c r="D726" s="2"/>
      <c r="E726" s="2"/>
      <c r="F726" s="19"/>
      <c r="G726" s="19"/>
      <c r="H726" s="20"/>
      <c r="I726" s="20"/>
      <c r="J726" s="20"/>
      <c r="K726" s="19"/>
      <c r="L726" s="19"/>
      <c r="M726" s="19"/>
      <c r="N726" s="2"/>
      <c r="O726" s="2"/>
      <c r="P726" s="2"/>
      <c r="Q726" s="2"/>
      <c r="R726" s="2"/>
      <c r="S726" s="2"/>
      <c r="T726" s="2"/>
      <c r="U726" s="2"/>
      <c r="V726" s="2"/>
      <c r="W726" s="2"/>
      <c r="X726" s="2"/>
      <c r="Y726" s="2"/>
      <c r="Z726" s="2"/>
    </row>
    <row r="727" spans="1:26" ht="12.75" customHeight="1">
      <c r="A727" s="2"/>
      <c r="B727" s="2"/>
      <c r="C727" s="2"/>
      <c r="D727" s="2"/>
      <c r="E727" s="2"/>
      <c r="F727" s="19"/>
      <c r="G727" s="19"/>
      <c r="H727" s="20"/>
      <c r="I727" s="20"/>
      <c r="J727" s="20"/>
      <c r="K727" s="19"/>
      <c r="L727" s="19"/>
      <c r="M727" s="19"/>
      <c r="N727" s="2"/>
      <c r="O727" s="2"/>
      <c r="P727" s="2"/>
      <c r="Q727" s="2"/>
      <c r="R727" s="2"/>
      <c r="S727" s="2"/>
      <c r="T727" s="2"/>
      <c r="U727" s="2"/>
      <c r="V727" s="2"/>
      <c r="W727" s="2"/>
      <c r="X727" s="2"/>
      <c r="Y727" s="2"/>
      <c r="Z727" s="2"/>
    </row>
    <row r="728" spans="1:26" ht="12.75" customHeight="1">
      <c r="A728" s="2"/>
      <c r="B728" s="2"/>
      <c r="C728" s="2"/>
      <c r="D728" s="2"/>
      <c r="E728" s="2"/>
      <c r="F728" s="19"/>
      <c r="G728" s="19"/>
      <c r="H728" s="20"/>
      <c r="I728" s="20"/>
      <c r="J728" s="20"/>
      <c r="K728" s="19"/>
      <c r="L728" s="19"/>
      <c r="M728" s="19"/>
      <c r="N728" s="2"/>
      <c r="O728" s="2"/>
      <c r="P728" s="2"/>
      <c r="Q728" s="2"/>
      <c r="R728" s="2"/>
      <c r="S728" s="2"/>
      <c r="T728" s="2"/>
      <c r="U728" s="2"/>
      <c r="V728" s="2"/>
      <c r="W728" s="2"/>
      <c r="X728" s="2"/>
      <c r="Y728" s="2"/>
      <c r="Z728" s="2"/>
    </row>
    <row r="729" spans="1:26" ht="12.75" customHeight="1">
      <c r="A729" s="2"/>
      <c r="B729" s="2"/>
      <c r="C729" s="2"/>
      <c r="D729" s="2"/>
      <c r="E729" s="2"/>
      <c r="F729" s="19"/>
      <c r="G729" s="19"/>
      <c r="H729" s="20"/>
      <c r="I729" s="20"/>
      <c r="J729" s="20"/>
      <c r="K729" s="19"/>
      <c r="L729" s="19"/>
      <c r="M729" s="19"/>
      <c r="N729" s="2"/>
      <c r="O729" s="2"/>
      <c r="P729" s="2"/>
      <c r="Q729" s="2"/>
      <c r="R729" s="2"/>
      <c r="S729" s="2"/>
      <c r="T729" s="2"/>
      <c r="U729" s="2"/>
      <c r="V729" s="2"/>
      <c r="W729" s="2"/>
      <c r="X729" s="2"/>
      <c r="Y729" s="2"/>
      <c r="Z729" s="2"/>
    </row>
    <row r="730" spans="1:26" ht="12.75" customHeight="1">
      <c r="A730" s="2"/>
      <c r="B730" s="2"/>
      <c r="C730" s="2"/>
      <c r="D730" s="2"/>
      <c r="E730" s="2"/>
      <c r="F730" s="19"/>
      <c r="G730" s="19"/>
      <c r="H730" s="20"/>
      <c r="I730" s="20"/>
      <c r="J730" s="20"/>
      <c r="K730" s="19"/>
      <c r="L730" s="19"/>
      <c r="M730" s="19"/>
      <c r="N730" s="2"/>
      <c r="O730" s="2"/>
      <c r="P730" s="2"/>
      <c r="Q730" s="2"/>
      <c r="R730" s="2"/>
      <c r="S730" s="2"/>
      <c r="T730" s="2"/>
      <c r="U730" s="2"/>
      <c r="V730" s="2"/>
      <c r="W730" s="2"/>
      <c r="X730" s="2"/>
      <c r="Y730" s="2"/>
      <c r="Z730" s="2"/>
    </row>
    <row r="731" spans="1:26" ht="12.75" customHeight="1">
      <c r="A731" s="2"/>
      <c r="B731" s="2"/>
      <c r="C731" s="2"/>
      <c r="D731" s="2"/>
      <c r="E731" s="2"/>
      <c r="F731" s="19"/>
      <c r="G731" s="19"/>
      <c r="H731" s="20"/>
      <c r="I731" s="20"/>
      <c r="J731" s="20"/>
      <c r="K731" s="19"/>
      <c r="L731" s="19"/>
      <c r="M731" s="19"/>
      <c r="N731" s="2"/>
      <c r="O731" s="2"/>
      <c r="P731" s="2"/>
      <c r="Q731" s="2"/>
      <c r="R731" s="2"/>
      <c r="S731" s="2"/>
      <c r="T731" s="2"/>
      <c r="U731" s="2"/>
      <c r="V731" s="2"/>
      <c r="W731" s="2"/>
      <c r="X731" s="2"/>
      <c r="Y731" s="2"/>
      <c r="Z731" s="2"/>
    </row>
    <row r="732" spans="1:26" ht="12.75" customHeight="1">
      <c r="A732" s="2"/>
      <c r="B732" s="2"/>
      <c r="C732" s="2"/>
      <c r="D732" s="2"/>
      <c r="E732" s="2"/>
      <c r="F732" s="19"/>
      <c r="G732" s="19"/>
      <c r="H732" s="20"/>
      <c r="I732" s="20"/>
      <c r="J732" s="20"/>
      <c r="K732" s="19"/>
      <c r="L732" s="19"/>
      <c r="M732" s="19"/>
      <c r="N732" s="2"/>
      <c r="O732" s="2"/>
      <c r="P732" s="2"/>
      <c r="Q732" s="2"/>
      <c r="R732" s="2"/>
      <c r="S732" s="2"/>
      <c r="T732" s="2"/>
      <c r="U732" s="2"/>
      <c r="V732" s="2"/>
      <c r="W732" s="2"/>
      <c r="X732" s="2"/>
      <c r="Y732" s="2"/>
      <c r="Z732" s="2"/>
    </row>
    <row r="733" spans="1:26" ht="12.75" customHeight="1">
      <c r="A733" s="2"/>
      <c r="B733" s="2"/>
      <c r="C733" s="2"/>
      <c r="D733" s="2"/>
      <c r="E733" s="2"/>
      <c r="F733" s="19"/>
      <c r="G733" s="19"/>
      <c r="H733" s="20"/>
      <c r="I733" s="20"/>
      <c r="J733" s="20"/>
      <c r="K733" s="19"/>
      <c r="L733" s="19"/>
      <c r="M733" s="19"/>
      <c r="N733" s="2"/>
      <c r="O733" s="2"/>
      <c r="P733" s="2"/>
      <c r="Q733" s="2"/>
      <c r="R733" s="2"/>
      <c r="S733" s="2"/>
      <c r="T733" s="2"/>
      <c r="U733" s="2"/>
      <c r="V733" s="2"/>
      <c r="W733" s="2"/>
      <c r="X733" s="2"/>
      <c r="Y733" s="2"/>
      <c r="Z733" s="2"/>
    </row>
    <row r="734" spans="1:26" ht="12.75" customHeight="1">
      <c r="A734" s="2"/>
      <c r="B734" s="2"/>
      <c r="C734" s="2"/>
      <c r="D734" s="2"/>
      <c r="E734" s="2"/>
      <c r="F734" s="19"/>
      <c r="G734" s="19"/>
      <c r="H734" s="20"/>
      <c r="I734" s="20"/>
      <c r="J734" s="20"/>
      <c r="K734" s="19"/>
      <c r="L734" s="19"/>
      <c r="M734" s="19"/>
      <c r="N734" s="2"/>
      <c r="O734" s="2"/>
      <c r="P734" s="2"/>
      <c r="Q734" s="2"/>
      <c r="R734" s="2"/>
      <c r="S734" s="2"/>
      <c r="T734" s="2"/>
      <c r="U734" s="2"/>
      <c r="V734" s="2"/>
      <c r="W734" s="2"/>
      <c r="X734" s="2"/>
      <c r="Y734" s="2"/>
      <c r="Z734" s="2"/>
    </row>
    <row r="735" spans="1:26" ht="12.75" customHeight="1">
      <c r="A735" s="2"/>
      <c r="B735" s="2"/>
      <c r="C735" s="2"/>
      <c r="D735" s="2"/>
      <c r="E735" s="2"/>
      <c r="F735" s="19"/>
      <c r="G735" s="19"/>
      <c r="H735" s="20"/>
      <c r="I735" s="20"/>
      <c r="J735" s="20"/>
      <c r="K735" s="19"/>
      <c r="L735" s="19"/>
      <c r="M735" s="19"/>
      <c r="N735" s="2"/>
      <c r="O735" s="2"/>
      <c r="P735" s="2"/>
      <c r="Q735" s="2"/>
      <c r="R735" s="2"/>
      <c r="S735" s="2"/>
      <c r="T735" s="2"/>
      <c r="U735" s="2"/>
      <c r="V735" s="2"/>
      <c r="W735" s="2"/>
      <c r="X735" s="2"/>
      <c r="Y735" s="2"/>
      <c r="Z735" s="2"/>
    </row>
    <row r="736" spans="1:26" ht="12.75" customHeight="1">
      <c r="A736" s="2"/>
      <c r="B736" s="2"/>
      <c r="C736" s="2"/>
      <c r="D736" s="2"/>
      <c r="E736" s="2"/>
      <c r="F736" s="19"/>
      <c r="G736" s="19"/>
      <c r="H736" s="20"/>
      <c r="I736" s="20"/>
      <c r="J736" s="20"/>
      <c r="K736" s="19"/>
      <c r="L736" s="19"/>
      <c r="M736" s="19"/>
      <c r="N736" s="2"/>
      <c r="O736" s="2"/>
      <c r="P736" s="2"/>
      <c r="Q736" s="2"/>
      <c r="R736" s="2"/>
      <c r="S736" s="2"/>
      <c r="T736" s="2"/>
      <c r="U736" s="2"/>
      <c r="V736" s="2"/>
      <c r="W736" s="2"/>
      <c r="X736" s="2"/>
      <c r="Y736" s="2"/>
      <c r="Z736" s="2"/>
    </row>
    <row r="737" spans="1:26" ht="12.75" customHeight="1">
      <c r="A737" s="2"/>
      <c r="B737" s="2"/>
      <c r="C737" s="2"/>
      <c r="D737" s="2"/>
      <c r="E737" s="2"/>
      <c r="F737" s="19"/>
      <c r="G737" s="19"/>
      <c r="H737" s="20"/>
      <c r="I737" s="20"/>
      <c r="J737" s="20"/>
      <c r="K737" s="19"/>
      <c r="L737" s="19"/>
      <c r="M737" s="19"/>
      <c r="N737" s="2"/>
      <c r="O737" s="2"/>
      <c r="P737" s="2"/>
      <c r="Q737" s="2"/>
      <c r="R737" s="2"/>
      <c r="S737" s="2"/>
      <c r="T737" s="2"/>
      <c r="U737" s="2"/>
      <c r="V737" s="2"/>
      <c r="W737" s="2"/>
      <c r="X737" s="2"/>
      <c r="Y737" s="2"/>
      <c r="Z737" s="2"/>
    </row>
    <row r="738" spans="1:26" ht="12.75" customHeight="1">
      <c r="A738" s="2"/>
      <c r="B738" s="2"/>
      <c r="C738" s="2"/>
      <c r="D738" s="2"/>
      <c r="E738" s="2"/>
      <c r="F738" s="19"/>
      <c r="G738" s="19"/>
      <c r="H738" s="20"/>
      <c r="I738" s="20"/>
      <c r="J738" s="20"/>
      <c r="K738" s="19"/>
      <c r="L738" s="19"/>
      <c r="M738" s="19"/>
      <c r="N738" s="2"/>
      <c r="O738" s="2"/>
      <c r="P738" s="2"/>
      <c r="Q738" s="2"/>
      <c r="R738" s="2"/>
      <c r="S738" s="2"/>
      <c r="T738" s="2"/>
      <c r="U738" s="2"/>
      <c r="V738" s="2"/>
      <c r="W738" s="2"/>
      <c r="X738" s="2"/>
      <c r="Y738" s="2"/>
      <c r="Z738" s="2"/>
    </row>
    <row r="739" spans="1:26" ht="12.75" customHeight="1">
      <c r="A739" s="2"/>
      <c r="B739" s="2"/>
      <c r="C739" s="2"/>
      <c r="D739" s="2"/>
      <c r="E739" s="2"/>
      <c r="F739" s="19"/>
      <c r="G739" s="19"/>
      <c r="H739" s="20"/>
      <c r="I739" s="20"/>
      <c r="J739" s="20"/>
      <c r="K739" s="19"/>
      <c r="L739" s="19"/>
      <c r="M739" s="19"/>
      <c r="N739" s="2"/>
      <c r="O739" s="2"/>
      <c r="P739" s="2"/>
      <c r="Q739" s="2"/>
      <c r="R739" s="2"/>
      <c r="S739" s="2"/>
      <c r="T739" s="2"/>
      <c r="U739" s="2"/>
      <c r="V739" s="2"/>
      <c r="W739" s="2"/>
      <c r="X739" s="2"/>
      <c r="Y739" s="2"/>
      <c r="Z739" s="2"/>
    </row>
    <row r="740" spans="1:26" ht="12.75" customHeight="1">
      <c r="A740" s="2"/>
      <c r="B740" s="2"/>
      <c r="C740" s="2"/>
      <c r="D740" s="2"/>
      <c r="E740" s="2"/>
      <c r="F740" s="19"/>
      <c r="G740" s="19"/>
      <c r="H740" s="20"/>
      <c r="I740" s="20"/>
      <c r="J740" s="20"/>
      <c r="K740" s="19"/>
      <c r="L740" s="19"/>
      <c r="M740" s="19"/>
      <c r="N740" s="2"/>
      <c r="O740" s="2"/>
      <c r="P740" s="2"/>
      <c r="Q740" s="2"/>
      <c r="R740" s="2"/>
      <c r="S740" s="2"/>
      <c r="T740" s="2"/>
      <c r="U740" s="2"/>
      <c r="V740" s="2"/>
      <c r="W740" s="2"/>
      <c r="X740" s="2"/>
      <c r="Y740" s="2"/>
      <c r="Z740" s="2"/>
    </row>
    <row r="741" spans="1:26" ht="12.75" customHeight="1">
      <c r="A741" s="2"/>
      <c r="B741" s="2"/>
      <c r="C741" s="2"/>
      <c r="D741" s="2"/>
      <c r="E741" s="2"/>
      <c r="F741" s="19"/>
      <c r="G741" s="19"/>
      <c r="H741" s="20"/>
      <c r="I741" s="20"/>
      <c r="J741" s="20"/>
      <c r="K741" s="19"/>
      <c r="L741" s="19"/>
      <c r="M741" s="19"/>
      <c r="N741" s="2"/>
      <c r="O741" s="2"/>
      <c r="P741" s="2"/>
      <c r="Q741" s="2"/>
      <c r="R741" s="2"/>
      <c r="S741" s="2"/>
      <c r="T741" s="2"/>
      <c r="U741" s="2"/>
      <c r="V741" s="2"/>
      <c r="W741" s="2"/>
      <c r="X741" s="2"/>
      <c r="Y741" s="2"/>
      <c r="Z741" s="2"/>
    </row>
    <row r="742" spans="1:26" ht="12.75" customHeight="1">
      <c r="A742" s="2"/>
      <c r="B742" s="2"/>
      <c r="C742" s="2"/>
      <c r="D742" s="2"/>
      <c r="E742" s="2"/>
      <c r="F742" s="19"/>
      <c r="G742" s="19"/>
      <c r="H742" s="20"/>
      <c r="I742" s="20"/>
      <c r="J742" s="20"/>
      <c r="K742" s="19"/>
      <c r="L742" s="19"/>
      <c r="M742" s="19"/>
      <c r="N742" s="2"/>
      <c r="O742" s="2"/>
      <c r="P742" s="2"/>
      <c r="Q742" s="2"/>
      <c r="R742" s="2"/>
      <c r="S742" s="2"/>
      <c r="T742" s="2"/>
      <c r="U742" s="2"/>
      <c r="V742" s="2"/>
      <c r="W742" s="2"/>
      <c r="X742" s="2"/>
      <c r="Y742" s="2"/>
      <c r="Z742" s="2"/>
    </row>
    <row r="743" spans="1:26" ht="12.75" customHeight="1">
      <c r="A743" s="2"/>
      <c r="B743" s="2"/>
      <c r="C743" s="2"/>
      <c r="D743" s="2"/>
      <c r="E743" s="2"/>
      <c r="F743" s="19"/>
      <c r="G743" s="19"/>
      <c r="H743" s="20"/>
      <c r="I743" s="20"/>
      <c r="J743" s="20"/>
      <c r="K743" s="19"/>
      <c r="L743" s="19"/>
      <c r="M743" s="19"/>
      <c r="N743" s="2"/>
      <c r="O743" s="2"/>
      <c r="P743" s="2"/>
      <c r="Q743" s="2"/>
      <c r="R743" s="2"/>
      <c r="S743" s="2"/>
      <c r="T743" s="2"/>
      <c r="U743" s="2"/>
      <c r="V743" s="2"/>
      <c r="W743" s="2"/>
      <c r="X743" s="2"/>
      <c r="Y743" s="2"/>
      <c r="Z743" s="2"/>
    </row>
    <row r="744" spans="1:26" ht="12.75" customHeight="1">
      <c r="A744" s="2"/>
      <c r="B744" s="2"/>
      <c r="C744" s="2"/>
      <c r="D744" s="2"/>
      <c r="E744" s="2"/>
      <c r="F744" s="19"/>
      <c r="G744" s="19"/>
      <c r="H744" s="20"/>
      <c r="I744" s="20"/>
      <c r="J744" s="20"/>
      <c r="K744" s="19"/>
      <c r="L744" s="19"/>
      <c r="M744" s="19"/>
      <c r="N744" s="2"/>
      <c r="O744" s="2"/>
      <c r="P744" s="2"/>
      <c r="Q744" s="2"/>
      <c r="R744" s="2"/>
      <c r="S744" s="2"/>
      <c r="T744" s="2"/>
      <c r="U744" s="2"/>
      <c r="V744" s="2"/>
      <c r="W744" s="2"/>
      <c r="X744" s="2"/>
      <c r="Y744" s="2"/>
      <c r="Z744" s="2"/>
    </row>
    <row r="745" spans="1:26" ht="12.75" customHeight="1">
      <c r="A745" s="2"/>
      <c r="B745" s="2"/>
      <c r="C745" s="2"/>
      <c r="D745" s="2"/>
      <c r="E745" s="2"/>
      <c r="F745" s="19"/>
      <c r="G745" s="19"/>
      <c r="H745" s="20"/>
      <c r="I745" s="20"/>
      <c r="J745" s="20"/>
      <c r="K745" s="19"/>
      <c r="L745" s="19"/>
      <c r="M745" s="19"/>
      <c r="N745" s="2"/>
      <c r="O745" s="2"/>
      <c r="P745" s="2"/>
      <c r="Q745" s="2"/>
      <c r="R745" s="2"/>
      <c r="S745" s="2"/>
      <c r="T745" s="2"/>
      <c r="U745" s="2"/>
      <c r="V745" s="2"/>
      <c r="W745" s="2"/>
      <c r="X745" s="2"/>
      <c r="Y745" s="2"/>
      <c r="Z745" s="2"/>
    </row>
    <row r="746" spans="1:26" ht="12.75" customHeight="1">
      <c r="A746" s="2"/>
      <c r="B746" s="2"/>
      <c r="C746" s="2"/>
      <c r="D746" s="2"/>
      <c r="E746" s="2"/>
      <c r="F746" s="19"/>
      <c r="G746" s="19"/>
      <c r="H746" s="20"/>
      <c r="I746" s="20"/>
      <c r="J746" s="20"/>
      <c r="K746" s="19"/>
      <c r="L746" s="19"/>
      <c r="M746" s="19"/>
      <c r="N746" s="2"/>
      <c r="O746" s="2"/>
      <c r="P746" s="2"/>
      <c r="Q746" s="2"/>
      <c r="R746" s="2"/>
      <c r="S746" s="2"/>
      <c r="T746" s="2"/>
      <c r="U746" s="2"/>
      <c r="V746" s="2"/>
      <c r="W746" s="2"/>
      <c r="X746" s="2"/>
      <c r="Y746" s="2"/>
      <c r="Z746" s="2"/>
    </row>
    <row r="747" spans="1:26" ht="12.75" customHeight="1">
      <c r="A747" s="2"/>
      <c r="B747" s="2"/>
      <c r="C747" s="2"/>
      <c r="D747" s="2"/>
      <c r="E747" s="2"/>
      <c r="F747" s="19"/>
      <c r="G747" s="19"/>
      <c r="H747" s="20"/>
      <c r="I747" s="20"/>
      <c r="J747" s="20"/>
      <c r="K747" s="19"/>
      <c r="L747" s="19"/>
      <c r="M747" s="19"/>
      <c r="N747" s="2"/>
      <c r="O747" s="2"/>
      <c r="P747" s="2"/>
      <c r="Q747" s="2"/>
      <c r="R747" s="2"/>
      <c r="S747" s="2"/>
      <c r="T747" s="2"/>
      <c r="U747" s="2"/>
      <c r="V747" s="2"/>
      <c r="W747" s="2"/>
      <c r="X747" s="2"/>
      <c r="Y747" s="2"/>
      <c r="Z747" s="2"/>
    </row>
    <row r="748" spans="1:26" ht="12.75" customHeight="1">
      <c r="A748" s="2"/>
      <c r="B748" s="2"/>
      <c r="C748" s="2"/>
      <c r="D748" s="2"/>
      <c r="E748" s="2"/>
      <c r="F748" s="19"/>
      <c r="G748" s="19"/>
      <c r="H748" s="20"/>
      <c r="I748" s="20"/>
      <c r="J748" s="20"/>
      <c r="K748" s="19"/>
      <c r="L748" s="19"/>
      <c r="M748" s="19"/>
      <c r="N748" s="2"/>
      <c r="O748" s="2"/>
      <c r="P748" s="2"/>
      <c r="Q748" s="2"/>
      <c r="R748" s="2"/>
      <c r="S748" s="2"/>
      <c r="T748" s="2"/>
      <c r="U748" s="2"/>
      <c r="V748" s="2"/>
      <c r="W748" s="2"/>
      <c r="X748" s="2"/>
      <c r="Y748" s="2"/>
      <c r="Z748" s="2"/>
    </row>
    <row r="749" spans="1:26" ht="12.75" customHeight="1">
      <c r="A749" s="2"/>
      <c r="B749" s="2"/>
      <c r="C749" s="2"/>
      <c r="D749" s="2"/>
      <c r="E749" s="2"/>
      <c r="F749" s="19"/>
      <c r="G749" s="19"/>
      <c r="H749" s="20"/>
      <c r="I749" s="20"/>
      <c r="J749" s="20"/>
      <c r="K749" s="19"/>
      <c r="L749" s="19"/>
      <c r="M749" s="19"/>
      <c r="N749" s="2"/>
      <c r="O749" s="2"/>
      <c r="P749" s="2"/>
      <c r="Q749" s="2"/>
      <c r="R749" s="2"/>
      <c r="S749" s="2"/>
      <c r="T749" s="2"/>
      <c r="U749" s="2"/>
      <c r="V749" s="2"/>
      <c r="W749" s="2"/>
      <c r="X749" s="2"/>
      <c r="Y749" s="2"/>
      <c r="Z749" s="2"/>
    </row>
    <row r="750" spans="1:26" ht="12.75" customHeight="1">
      <c r="A750" s="2"/>
      <c r="B750" s="2"/>
      <c r="C750" s="2"/>
      <c r="D750" s="2"/>
      <c r="E750" s="2"/>
      <c r="F750" s="19"/>
      <c r="G750" s="19"/>
      <c r="H750" s="20"/>
      <c r="I750" s="20"/>
      <c r="J750" s="20"/>
      <c r="K750" s="19"/>
      <c r="L750" s="19"/>
      <c r="M750" s="19"/>
      <c r="N750" s="2"/>
      <c r="O750" s="2"/>
      <c r="P750" s="2"/>
      <c r="Q750" s="2"/>
      <c r="R750" s="2"/>
      <c r="S750" s="2"/>
      <c r="T750" s="2"/>
      <c r="U750" s="2"/>
      <c r="V750" s="2"/>
      <c r="W750" s="2"/>
      <c r="X750" s="2"/>
      <c r="Y750" s="2"/>
      <c r="Z750" s="2"/>
    </row>
    <row r="751" spans="1:26" ht="12.75" customHeight="1">
      <c r="A751" s="2"/>
      <c r="B751" s="2"/>
      <c r="C751" s="2"/>
      <c r="D751" s="2"/>
      <c r="E751" s="2"/>
      <c r="F751" s="19"/>
      <c r="G751" s="19"/>
      <c r="H751" s="20"/>
      <c r="I751" s="20"/>
      <c r="J751" s="20"/>
      <c r="K751" s="19"/>
      <c r="L751" s="19"/>
      <c r="M751" s="19"/>
      <c r="N751" s="2"/>
      <c r="O751" s="2"/>
      <c r="P751" s="2"/>
      <c r="Q751" s="2"/>
      <c r="R751" s="2"/>
      <c r="S751" s="2"/>
      <c r="T751" s="2"/>
      <c r="U751" s="2"/>
      <c r="V751" s="2"/>
      <c r="W751" s="2"/>
      <c r="X751" s="2"/>
      <c r="Y751" s="2"/>
      <c r="Z751" s="2"/>
    </row>
    <row r="752" spans="1:26" ht="12.75" customHeight="1">
      <c r="A752" s="2"/>
      <c r="B752" s="2"/>
      <c r="C752" s="2"/>
      <c r="D752" s="2"/>
      <c r="E752" s="2"/>
      <c r="F752" s="19"/>
      <c r="G752" s="19"/>
      <c r="H752" s="20"/>
      <c r="I752" s="20"/>
      <c r="J752" s="20"/>
      <c r="K752" s="19"/>
      <c r="L752" s="19"/>
      <c r="M752" s="19"/>
      <c r="N752" s="2"/>
      <c r="O752" s="2"/>
      <c r="P752" s="2"/>
      <c r="Q752" s="2"/>
      <c r="R752" s="2"/>
      <c r="S752" s="2"/>
      <c r="T752" s="2"/>
      <c r="U752" s="2"/>
      <c r="V752" s="2"/>
      <c r="W752" s="2"/>
      <c r="X752" s="2"/>
      <c r="Y752" s="2"/>
      <c r="Z752" s="2"/>
    </row>
    <row r="753" spans="1:26" ht="12.75" customHeight="1">
      <c r="A753" s="2"/>
      <c r="B753" s="2"/>
      <c r="C753" s="2"/>
      <c r="D753" s="2"/>
      <c r="E753" s="2"/>
      <c r="F753" s="19"/>
      <c r="G753" s="19"/>
      <c r="H753" s="20"/>
      <c r="I753" s="20"/>
      <c r="J753" s="20"/>
      <c r="K753" s="19"/>
      <c r="L753" s="19"/>
      <c r="M753" s="19"/>
      <c r="N753" s="2"/>
      <c r="O753" s="2"/>
      <c r="P753" s="2"/>
      <c r="Q753" s="2"/>
      <c r="R753" s="2"/>
      <c r="S753" s="2"/>
      <c r="T753" s="2"/>
      <c r="U753" s="2"/>
      <c r="V753" s="2"/>
      <c r="W753" s="2"/>
      <c r="X753" s="2"/>
      <c r="Y753" s="2"/>
      <c r="Z753" s="2"/>
    </row>
    <row r="754" spans="1:26" ht="12.75" customHeight="1">
      <c r="A754" s="2"/>
      <c r="B754" s="2"/>
      <c r="C754" s="2"/>
      <c r="D754" s="2"/>
      <c r="E754" s="2"/>
      <c r="F754" s="19"/>
      <c r="G754" s="19"/>
      <c r="H754" s="20"/>
      <c r="I754" s="20"/>
      <c r="J754" s="20"/>
      <c r="K754" s="19"/>
      <c r="L754" s="19"/>
      <c r="M754" s="19"/>
      <c r="N754" s="2"/>
      <c r="O754" s="2"/>
      <c r="P754" s="2"/>
      <c r="Q754" s="2"/>
      <c r="R754" s="2"/>
      <c r="S754" s="2"/>
      <c r="T754" s="2"/>
      <c r="U754" s="2"/>
      <c r="V754" s="2"/>
      <c r="W754" s="2"/>
      <c r="X754" s="2"/>
      <c r="Y754" s="2"/>
      <c r="Z754" s="2"/>
    </row>
    <row r="755" spans="1:26" ht="12.75" customHeight="1">
      <c r="A755" s="2"/>
      <c r="B755" s="2"/>
      <c r="C755" s="2"/>
      <c r="D755" s="2"/>
      <c r="E755" s="2"/>
      <c r="F755" s="19"/>
      <c r="G755" s="19"/>
      <c r="H755" s="20"/>
      <c r="I755" s="20"/>
      <c r="J755" s="20"/>
      <c r="K755" s="19"/>
      <c r="L755" s="19"/>
      <c r="M755" s="19"/>
      <c r="N755" s="2"/>
      <c r="O755" s="2"/>
      <c r="P755" s="2"/>
      <c r="Q755" s="2"/>
      <c r="R755" s="2"/>
      <c r="S755" s="2"/>
      <c r="T755" s="2"/>
      <c r="U755" s="2"/>
      <c r="V755" s="2"/>
      <c r="W755" s="2"/>
      <c r="X755" s="2"/>
      <c r="Y755" s="2"/>
      <c r="Z755" s="2"/>
    </row>
    <row r="756" spans="1:26" ht="12.75" customHeight="1">
      <c r="A756" s="2"/>
      <c r="B756" s="2"/>
      <c r="C756" s="2"/>
      <c r="D756" s="2"/>
      <c r="E756" s="2"/>
      <c r="F756" s="19"/>
      <c r="G756" s="19"/>
      <c r="H756" s="20"/>
      <c r="I756" s="20"/>
      <c r="J756" s="20"/>
      <c r="K756" s="19"/>
      <c r="L756" s="19"/>
      <c r="M756" s="19"/>
      <c r="N756" s="2"/>
      <c r="O756" s="2"/>
      <c r="P756" s="2"/>
      <c r="Q756" s="2"/>
      <c r="R756" s="2"/>
      <c r="S756" s="2"/>
      <c r="T756" s="2"/>
      <c r="U756" s="2"/>
      <c r="V756" s="2"/>
      <c r="W756" s="2"/>
      <c r="X756" s="2"/>
      <c r="Y756" s="2"/>
      <c r="Z756" s="2"/>
    </row>
    <row r="757" spans="1:26" ht="12.75" customHeight="1">
      <c r="A757" s="2"/>
      <c r="B757" s="2"/>
      <c r="C757" s="2"/>
      <c r="D757" s="2"/>
      <c r="E757" s="2"/>
      <c r="F757" s="19"/>
      <c r="G757" s="19"/>
      <c r="H757" s="20"/>
      <c r="I757" s="20"/>
      <c r="J757" s="20"/>
      <c r="K757" s="19"/>
      <c r="L757" s="19"/>
      <c r="M757" s="19"/>
      <c r="N757" s="2"/>
      <c r="O757" s="2"/>
      <c r="P757" s="2"/>
      <c r="Q757" s="2"/>
      <c r="R757" s="2"/>
      <c r="S757" s="2"/>
      <c r="T757" s="2"/>
      <c r="U757" s="2"/>
      <c r="V757" s="2"/>
      <c r="W757" s="2"/>
      <c r="X757" s="2"/>
      <c r="Y757" s="2"/>
      <c r="Z757" s="2"/>
    </row>
    <row r="758" spans="1:26" ht="12.75" customHeight="1">
      <c r="A758" s="2"/>
      <c r="B758" s="2"/>
      <c r="C758" s="2"/>
      <c r="D758" s="2"/>
      <c r="E758" s="2"/>
      <c r="F758" s="19"/>
      <c r="G758" s="19"/>
      <c r="H758" s="20"/>
      <c r="I758" s="20"/>
      <c r="J758" s="20"/>
      <c r="K758" s="19"/>
      <c r="L758" s="19"/>
      <c r="M758" s="19"/>
      <c r="N758" s="2"/>
      <c r="O758" s="2"/>
      <c r="P758" s="2"/>
      <c r="Q758" s="2"/>
      <c r="R758" s="2"/>
      <c r="S758" s="2"/>
      <c r="T758" s="2"/>
      <c r="U758" s="2"/>
      <c r="V758" s="2"/>
      <c r="W758" s="2"/>
      <c r="X758" s="2"/>
      <c r="Y758" s="2"/>
      <c r="Z758" s="2"/>
    </row>
    <row r="759" spans="1:26" ht="12.75" customHeight="1">
      <c r="A759" s="2"/>
      <c r="B759" s="2"/>
      <c r="C759" s="2"/>
      <c r="D759" s="2"/>
      <c r="E759" s="2"/>
      <c r="F759" s="19"/>
      <c r="G759" s="19"/>
      <c r="H759" s="20"/>
      <c r="I759" s="20"/>
      <c r="J759" s="20"/>
      <c r="K759" s="19"/>
      <c r="L759" s="19"/>
      <c r="M759" s="19"/>
      <c r="N759" s="2"/>
      <c r="O759" s="2"/>
      <c r="P759" s="2"/>
      <c r="Q759" s="2"/>
      <c r="R759" s="2"/>
      <c r="S759" s="2"/>
      <c r="T759" s="2"/>
      <c r="U759" s="2"/>
      <c r="V759" s="2"/>
      <c r="W759" s="2"/>
      <c r="X759" s="2"/>
      <c r="Y759" s="2"/>
      <c r="Z759" s="2"/>
    </row>
    <row r="760" spans="1:26" ht="12.75" customHeight="1">
      <c r="A760" s="2"/>
      <c r="B760" s="2"/>
      <c r="C760" s="2"/>
      <c r="D760" s="2"/>
      <c r="E760" s="2"/>
      <c r="F760" s="19"/>
      <c r="G760" s="19"/>
      <c r="H760" s="20"/>
      <c r="I760" s="20"/>
      <c r="J760" s="20"/>
      <c r="K760" s="19"/>
      <c r="L760" s="19"/>
      <c r="M760" s="19"/>
      <c r="N760" s="2"/>
      <c r="O760" s="2"/>
      <c r="P760" s="2"/>
      <c r="Q760" s="2"/>
      <c r="R760" s="2"/>
      <c r="S760" s="2"/>
      <c r="T760" s="2"/>
      <c r="U760" s="2"/>
      <c r="V760" s="2"/>
      <c r="W760" s="2"/>
      <c r="X760" s="2"/>
      <c r="Y760" s="2"/>
      <c r="Z760" s="2"/>
    </row>
    <row r="761" spans="1:26" ht="12.75" customHeight="1">
      <c r="A761" s="2"/>
      <c r="B761" s="2"/>
      <c r="C761" s="2"/>
      <c r="D761" s="2"/>
      <c r="E761" s="2"/>
      <c r="F761" s="19"/>
      <c r="G761" s="19"/>
      <c r="H761" s="20"/>
      <c r="I761" s="20"/>
      <c r="J761" s="20"/>
      <c r="K761" s="19"/>
      <c r="L761" s="19"/>
      <c r="M761" s="19"/>
      <c r="N761" s="2"/>
      <c r="O761" s="2"/>
      <c r="P761" s="2"/>
      <c r="Q761" s="2"/>
      <c r="R761" s="2"/>
      <c r="S761" s="2"/>
      <c r="T761" s="2"/>
      <c r="U761" s="2"/>
      <c r="V761" s="2"/>
      <c r="W761" s="2"/>
      <c r="X761" s="2"/>
      <c r="Y761" s="2"/>
      <c r="Z761" s="2"/>
    </row>
    <row r="762" spans="1:26" ht="12.75" customHeight="1">
      <c r="A762" s="2"/>
      <c r="B762" s="2"/>
      <c r="C762" s="2"/>
      <c r="D762" s="2"/>
      <c r="E762" s="2"/>
      <c r="F762" s="19"/>
      <c r="G762" s="19"/>
      <c r="H762" s="20"/>
      <c r="I762" s="20"/>
      <c r="J762" s="20"/>
      <c r="K762" s="19"/>
      <c r="L762" s="19"/>
      <c r="M762" s="19"/>
      <c r="N762" s="2"/>
      <c r="O762" s="2"/>
      <c r="P762" s="2"/>
      <c r="Q762" s="2"/>
      <c r="R762" s="2"/>
      <c r="S762" s="2"/>
      <c r="T762" s="2"/>
      <c r="U762" s="2"/>
      <c r="V762" s="2"/>
      <c r="W762" s="2"/>
      <c r="X762" s="2"/>
      <c r="Y762" s="2"/>
      <c r="Z762" s="2"/>
    </row>
    <row r="763" spans="1:26" ht="12.75" customHeight="1">
      <c r="A763" s="2"/>
      <c r="B763" s="2"/>
      <c r="C763" s="2"/>
      <c r="D763" s="2"/>
      <c r="E763" s="2"/>
      <c r="F763" s="19"/>
      <c r="G763" s="19"/>
      <c r="H763" s="20"/>
      <c r="I763" s="20"/>
      <c r="J763" s="20"/>
      <c r="K763" s="19"/>
      <c r="L763" s="19"/>
      <c r="M763" s="19"/>
      <c r="N763" s="2"/>
      <c r="O763" s="2"/>
      <c r="P763" s="2"/>
      <c r="Q763" s="2"/>
      <c r="R763" s="2"/>
      <c r="S763" s="2"/>
      <c r="T763" s="2"/>
      <c r="U763" s="2"/>
      <c r="V763" s="2"/>
      <c r="W763" s="2"/>
      <c r="X763" s="2"/>
      <c r="Y763" s="2"/>
      <c r="Z763" s="2"/>
    </row>
    <row r="764" spans="1:26" ht="12.75" customHeight="1">
      <c r="A764" s="2"/>
      <c r="B764" s="2"/>
      <c r="C764" s="2"/>
      <c r="D764" s="2"/>
      <c r="E764" s="2"/>
      <c r="F764" s="19"/>
      <c r="G764" s="19"/>
      <c r="H764" s="20"/>
      <c r="I764" s="20"/>
      <c r="J764" s="20"/>
      <c r="K764" s="19"/>
      <c r="L764" s="19"/>
      <c r="M764" s="19"/>
      <c r="N764" s="2"/>
      <c r="O764" s="2"/>
      <c r="P764" s="2"/>
      <c r="Q764" s="2"/>
      <c r="R764" s="2"/>
      <c r="S764" s="2"/>
      <c r="T764" s="2"/>
      <c r="U764" s="2"/>
      <c r="V764" s="2"/>
      <c r="W764" s="2"/>
      <c r="X764" s="2"/>
      <c r="Y764" s="2"/>
      <c r="Z764" s="2"/>
    </row>
    <row r="765" spans="1:26" ht="12.75" customHeight="1">
      <c r="A765" s="2"/>
      <c r="B765" s="2"/>
      <c r="C765" s="2"/>
      <c r="D765" s="2"/>
      <c r="E765" s="2"/>
      <c r="F765" s="19"/>
      <c r="G765" s="19"/>
      <c r="H765" s="20"/>
      <c r="I765" s="20"/>
      <c r="J765" s="20"/>
      <c r="K765" s="19"/>
      <c r="L765" s="19"/>
      <c r="M765" s="19"/>
      <c r="N765" s="2"/>
      <c r="O765" s="2"/>
      <c r="P765" s="2"/>
      <c r="Q765" s="2"/>
      <c r="R765" s="2"/>
      <c r="S765" s="2"/>
      <c r="T765" s="2"/>
      <c r="U765" s="2"/>
      <c r="V765" s="2"/>
      <c r="W765" s="2"/>
      <c r="X765" s="2"/>
      <c r="Y765" s="2"/>
      <c r="Z765" s="2"/>
    </row>
    <row r="766" spans="1:26" ht="12.75" customHeight="1">
      <c r="A766" s="2"/>
      <c r="B766" s="2"/>
      <c r="C766" s="2"/>
      <c r="D766" s="2"/>
      <c r="E766" s="2"/>
      <c r="F766" s="19"/>
      <c r="G766" s="19"/>
      <c r="H766" s="20"/>
      <c r="I766" s="20"/>
      <c r="J766" s="20"/>
      <c r="K766" s="19"/>
      <c r="L766" s="19"/>
      <c r="M766" s="19"/>
      <c r="N766" s="2"/>
      <c r="O766" s="2"/>
      <c r="P766" s="2"/>
      <c r="Q766" s="2"/>
      <c r="R766" s="2"/>
      <c r="S766" s="2"/>
      <c r="T766" s="2"/>
      <c r="U766" s="2"/>
      <c r="V766" s="2"/>
      <c r="W766" s="2"/>
      <c r="X766" s="2"/>
      <c r="Y766" s="2"/>
      <c r="Z766" s="2"/>
    </row>
    <row r="767" spans="1:26" ht="12.75" customHeight="1">
      <c r="A767" s="2"/>
      <c r="B767" s="2"/>
      <c r="C767" s="2"/>
      <c r="D767" s="2"/>
      <c r="E767" s="2"/>
      <c r="F767" s="19"/>
      <c r="G767" s="19"/>
      <c r="H767" s="20"/>
      <c r="I767" s="20"/>
      <c r="J767" s="20"/>
      <c r="K767" s="19"/>
      <c r="L767" s="19"/>
      <c r="M767" s="19"/>
      <c r="N767" s="2"/>
      <c r="O767" s="2"/>
      <c r="P767" s="2"/>
      <c r="Q767" s="2"/>
      <c r="R767" s="2"/>
      <c r="S767" s="2"/>
      <c r="T767" s="2"/>
      <c r="U767" s="2"/>
      <c r="V767" s="2"/>
      <c r="W767" s="2"/>
      <c r="X767" s="2"/>
      <c r="Y767" s="2"/>
      <c r="Z767" s="2"/>
    </row>
    <row r="768" spans="1:26" ht="12.75" customHeight="1">
      <c r="A768" s="2"/>
      <c r="B768" s="2"/>
      <c r="C768" s="2"/>
      <c r="D768" s="2"/>
      <c r="E768" s="2"/>
      <c r="F768" s="19"/>
      <c r="G768" s="19"/>
      <c r="H768" s="20"/>
      <c r="I768" s="20"/>
      <c r="J768" s="20"/>
      <c r="K768" s="19"/>
      <c r="L768" s="19"/>
      <c r="M768" s="19"/>
      <c r="N768" s="2"/>
      <c r="O768" s="2"/>
      <c r="P768" s="2"/>
      <c r="Q768" s="2"/>
      <c r="R768" s="2"/>
      <c r="S768" s="2"/>
      <c r="T768" s="2"/>
      <c r="U768" s="2"/>
      <c r="V768" s="2"/>
      <c r="W768" s="2"/>
      <c r="X768" s="2"/>
      <c r="Y768" s="2"/>
      <c r="Z768" s="2"/>
    </row>
    <row r="769" spans="1:26" ht="12.75" customHeight="1">
      <c r="A769" s="2"/>
      <c r="B769" s="2"/>
      <c r="C769" s="2"/>
      <c r="D769" s="2"/>
      <c r="E769" s="2"/>
      <c r="F769" s="19"/>
      <c r="G769" s="19"/>
      <c r="H769" s="20"/>
      <c r="I769" s="20"/>
      <c r="J769" s="20"/>
      <c r="K769" s="19"/>
      <c r="L769" s="19"/>
      <c r="M769" s="19"/>
      <c r="N769" s="2"/>
      <c r="O769" s="2"/>
      <c r="P769" s="2"/>
      <c r="Q769" s="2"/>
      <c r="R769" s="2"/>
      <c r="S769" s="2"/>
      <c r="T769" s="2"/>
      <c r="U769" s="2"/>
      <c r="V769" s="2"/>
      <c r="W769" s="2"/>
      <c r="X769" s="2"/>
      <c r="Y769" s="2"/>
      <c r="Z769" s="2"/>
    </row>
    <row r="770" spans="1:26" ht="12.75" customHeight="1">
      <c r="A770" s="2"/>
      <c r="B770" s="2"/>
      <c r="C770" s="2"/>
      <c r="D770" s="2"/>
      <c r="E770" s="2"/>
      <c r="F770" s="19"/>
      <c r="G770" s="19"/>
      <c r="H770" s="20"/>
      <c r="I770" s="20"/>
      <c r="J770" s="20"/>
      <c r="K770" s="19"/>
      <c r="L770" s="19"/>
      <c r="M770" s="19"/>
      <c r="N770" s="2"/>
      <c r="O770" s="2"/>
      <c r="P770" s="2"/>
      <c r="Q770" s="2"/>
      <c r="R770" s="2"/>
      <c r="S770" s="2"/>
      <c r="T770" s="2"/>
      <c r="U770" s="2"/>
      <c r="V770" s="2"/>
      <c r="W770" s="2"/>
      <c r="X770" s="2"/>
      <c r="Y770" s="2"/>
      <c r="Z770" s="2"/>
    </row>
    <row r="771" spans="1:26" ht="12.75" customHeight="1">
      <c r="A771" s="2"/>
      <c r="B771" s="2"/>
      <c r="C771" s="2"/>
      <c r="D771" s="2"/>
      <c r="E771" s="2"/>
      <c r="F771" s="19"/>
      <c r="G771" s="19"/>
      <c r="H771" s="20"/>
      <c r="I771" s="20"/>
      <c r="J771" s="20"/>
      <c r="K771" s="19"/>
      <c r="L771" s="19"/>
      <c r="M771" s="19"/>
      <c r="N771" s="2"/>
      <c r="O771" s="2"/>
      <c r="P771" s="2"/>
      <c r="Q771" s="2"/>
      <c r="R771" s="2"/>
      <c r="S771" s="2"/>
      <c r="T771" s="2"/>
      <c r="U771" s="2"/>
      <c r="V771" s="2"/>
      <c r="W771" s="2"/>
      <c r="X771" s="2"/>
      <c r="Y771" s="2"/>
      <c r="Z771" s="2"/>
    </row>
    <row r="772" spans="1:26" ht="12.75" customHeight="1">
      <c r="A772" s="2"/>
      <c r="B772" s="2"/>
      <c r="C772" s="2"/>
      <c r="D772" s="2"/>
      <c r="E772" s="2"/>
      <c r="F772" s="19"/>
      <c r="G772" s="19"/>
      <c r="H772" s="20"/>
      <c r="I772" s="20"/>
      <c r="J772" s="20"/>
      <c r="K772" s="19"/>
      <c r="L772" s="19"/>
      <c r="M772" s="19"/>
      <c r="N772" s="2"/>
      <c r="O772" s="2"/>
      <c r="P772" s="2"/>
      <c r="Q772" s="2"/>
      <c r="R772" s="2"/>
      <c r="S772" s="2"/>
      <c r="T772" s="2"/>
      <c r="U772" s="2"/>
      <c r="V772" s="2"/>
      <c r="W772" s="2"/>
      <c r="X772" s="2"/>
      <c r="Y772" s="2"/>
      <c r="Z772" s="2"/>
    </row>
    <row r="773" spans="1:26" ht="12.75" customHeight="1">
      <c r="A773" s="2"/>
      <c r="B773" s="2"/>
      <c r="C773" s="2"/>
      <c r="D773" s="2"/>
      <c r="E773" s="2"/>
      <c r="F773" s="19"/>
      <c r="G773" s="19"/>
      <c r="H773" s="20"/>
      <c r="I773" s="20"/>
      <c r="J773" s="20"/>
      <c r="K773" s="19"/>
      <c r="L773" s="19"/>
      <c r="M773" s="19"/>
      <c r="N773" s="2"/>
      <c r="O773" s="2"/>
      <c r="P773" s="2"/>
      <c r="Q773" s="2"/>
      <c r="R773" s="2"/>
      <c r="S773" s="2"/>
      <c r="T773" s="2"/>
      <c r="U773" s="2"/>
      <c r="V773" s="2"/>
      <c r="W773" s="2"/>
      <c r="X773" s="2"/>
      <c r="Y773" s="2"/>
      <c r="Z773" s="2"/>
    </row>
    <row r="774" spans="1:26" ht="12.75" customHeight="1">
      <c r="A774" s="2"/>
      <c r="B774" s="2"/>
      <c r="C774" s="2"/>
      <c r="D774" s="2"/>
      <c r="E774" s="2"/>
      <c r="F774" s="19"/>
      <c r="G774" s="19"/>
      <c r="H774" s="20"/>
      <c r="I774" s="20"/>
      <c r="J774" s="20"/>
      <c r="K774" s="19"/>
      <c r="L774" s="19"/>
      <c r="M774" s="19"/>
      <c r="N774" s="2"/>
      <c r="O774" s="2"/>
      <c r="P774" s="2"/>
      <c r="Q774" s="2"/>
      <c r="R774" s="2"/>
      <c r="S774" s="2"/>
      <c r="T774" s="2"/>
      <c r="U774" s="2"/>
      <c r="V774" s="2"/>
      <c r="W774" s="2"/>
      <c r="X774" s="2"/>
      <c r="Y774" s="2"/>
      <c r="Z774" s="2"/>
    </row>
    <row r="775" spans="1:26" ht="12.75" customHeight="1">
      <c r="A775" s="2"/>
      <c r="B775" s="2"/>
      <c r="C775" s="2"/>
      <c r="D775" s="2"/>
      <c r="E775" s="2"/>
      <c r="F775" s="19"/>
      <c r="G775" s="19"/>
      <c r="H775" s="20"/>
      <c r="I775" s="20"/>
      <c r="J775" s="20"/>
      <c r="K775" s="19"/>
      <c r="L775" s="19"/>
      <c r="M775" s="19"/>
      <c r="N775" s="2"/>
      <c r="O775" s="2"/>
      <c r="P775" s="2"/>
      <c r="Q775" s="2"/>
      <c r="R775" s="2"/>
      <c r="S775" s="2"/>
      <c r="T775" s="2"/>
      <c r="U775" s="2"/>
      <c r="V775" s="2"/>
      <c r="W775" s="2"/>
      <c r="X775" s="2"/>
      <c r="Y775" s="2"/>
      <c r="Z775" s="2"/>
    </row>
    <row r="776" spans="1:26" ht="12.75" customHeight="1">
      <c r="A776" s="2"/>
      <c r="B776" s="2"/>
      <c r="C776" s="2"/>
      <c r="D776" s="2"/>
      <c r="E776" s="2"/>
      <c r="F776" s="19"/>
      <c r="G776" s="19"/>
      <c r="H776" s="20"/>
      <c r="I776" s="20"/>
      <c r="J776" s="20"/>
      <c r="K776" s="19"/>
      <c r="L776" s="19"/>
      <c r="M776" s="19"/>
      <c r="N776" s="2"/>
      <c r="O776" s="2"/>
      <c r="P776" s="2"/>
      <c r="Q776" s="2"/>
      <c r="R776" s="2"/>
      <c r="S776" s="2"/>
      <c r="T776" s="2"/>
      <c r="U776" s="2"/>
      <c r="V776" s="2"/>
      <c r="W776" s="2"/>
      <c r="X776" s="2"/>
      <c r="Y776" s="2"/>
      <c r="Z776" s="2"/>
    </row>
    <row r="777" spans="1:26" ht="12.75" customHeight="1">
      <c r="A777" s="2"/>
      <c r="B777" s="2"/>
      <c r="C777" s="2"/>
      <c r="D777" s="2"/>
      <c r="E777" s="2"/>
      <c r="F777" s="19"/>
      <c r="G777" s="19"/>
      <c r="H777" s="20"/>
      <c r="I777" s="20"/>
      <c r="J777" s="20"/>
      <c r="K777" s="19"/>
      <c r="L777" s="19"/>
      <c r="M777" s="19"/>
      <c r="N777" s="2"/>
      <c r="O777" s="2"/>
      <c r="P777" s="2"/>
      <c r="Q777" s="2"/>
      <c r="R777" s="2"/>
      <c r="S777" s="2"/>
      <c r="T777" s="2"/>
      <c r="U777" s="2"/>
      <c r="V777" s="2"/>
      <c r="W777" s="2"/>
      <c r="X777" s="2"/>
      <c r="Y777" s="2"/>
      <c r="Z777" s="2"/>
    </row>
    <row r="778" spans="1:26" ht="12.75" customHeight="1">
      <c r="A778" s="2"/>
      <c r="B778" s="2"/>
      <c r="C778" s="2"/>
      <c r="D778" s="2"/>
      <c r="E778" s="2"/>
      <c r="F778" s="19"/>
      <c r="G778" s="19"/>
      <c r="H778" s="20"/>
      <c r="I778" s="20"/>
      <c r="J778" s="20"/>
      <c r="K778" s="19"/>
      <c r="L778" s="19"/>
      <c r="M778" s="19"/>
      <c r="N778" s="2"/>
      <c r="O778" s="2"/>
      <c r="P778" s="2"/>
      <c r="Q778" s="2"/>
      <c r="R778" s="2"/>
      <c r="S778" s="2"/>
      <c r="T778" s="2"/>
      <c r="U778" s="2"/>
      <c r="V778" s="2"/>
      <c r="W778" s="2"/>
      <c r="X778" s="2"/>
      <c r="Y778" s="2"/>
      <c r="Z778" s="2"/>
    </row>
    <row r="779" spans="1:26" ht="12.75" customHeight="1">
      <c r="A779" s="2"/>
      <c r="B779" s="2"/>
      <c r="C779" s="2"/>
      <c r="D779" s="2"/>
      <c r="E779" s="2"/>
      <c r="F779" s="19"/>
      <c r="G779" s="19"/>
      <c r="H779" s="20"/>
      <c r="I779" s="20"/>
      <c r="J779" s="20"/>
      <c r="K779" s="19"/>
      <c r="L779" s="19"/>
      <c r="M779" s="19"/>
      <c r="N779" s="2"/>
      <c r="O779" s="2"/>
      <c r="P779" s="2"/>
      <c r="Q779" s="2"/>
      <c r="R779" s="2"/>
      <c r="S779" s="2"/>
      <c r="T779" s="2"/>
      <c r="U779" s="2"/>
      <c r="V779" s="2"/>
      <c r="W779" s="2"/>
      <c r="X779" s="2"/>
      <c r="Y779" s="2"/>
      <c r="Z779" s="2"/>
    </row>
    <row r="780" spans="1:26" ht="12.75" customHeight="1">
      <c r="A780" s="2"/>
      <c r="B780" s="2"/>
      <c r="C780" s="2"/>
      <c r="D780" s="2"/>
      <c r="E780" s="2"/>
      <c r="F780" s="19"/>
      <c r="G780" s="19"/>
      <c r="H780" s="20"/>
      <c r="I780" s="20"/>
      <c r="J780" s="20"/>
      <c r="K780" s="19"/>
      <c r="L780" s="19"/>
      <c r="M780" s="19"/>
      <c r="N780" s="2"/>
      <c r="O780" s="2"/>
      <c r="P780" s="2"/>
      <c r="Q780" s="2"/>
      <c r="R780" s="2"/>
      <c r="S780" s="2"/>
      <c r="T780" s="2"/>
      <c r="U780" s="2"/>
      <c r="V780" s="2"/>
      <c r="W780" s="2"/>
      <c r="X780" s="2"/>
      <c r="Y780" s="2"/>
      <c r="Z780" s="2"/>
    </row>
    <row r="781" spans="1:26" ht="12.75" customHeight="1">
      <c r="A781" s="2"/>
      <c r="B781" s="2"/>
      <c r="C781" s="2"/>
      <c r="D781" s="2"/>
      <c r="E781" s="2"/>
      <c r="F781" s="19"/>
      <c r="G781" s="19"/>
      <c r="H781" s="20"/>
      <c r="I781" s="20"/>
      <c r="J781" s="20"/>
      <c r="K781" s="19"/>
      <c r="L781" s="19"/>
      <c r="M781" s="19"/>
      <c r="N781" s="2"/>
      <c r="O781" s="2"/>
      <c r="P781" s="2"/>
      <c r="Q781" s="2"/>
      <c r="R781" s="2"/>
      <c r="S781" s="2"/>
      <c r="T781" s="2"/>
      <c r="U781" s="2"/>
      <c r="V781" s="2"/>
      <c r="W781" s="2"/>
      <c r="X781" s="2"/>
      <c r="Y781" s="2"/>
      <c r="Z781" s="2"/>
    </row>
    <row r="782" spans="1:26" ht="12.75" customHeight="1">
      <c r="A782" s="2"/>
      <c r="B782" s="2"/>
      <c r="C782" s="2"/>
      <c r="D782" s="2"/>
      <c r="E782" s="2"/>
      <c r="F782" s="19"/>
      <c r="G782" s="19"/>
      <c r="H782" s="20"/>
      <c r="I782" s="20"/>
      <c r="J782" s="20"/>
      <c r="K782" s="19"/>
      <c r="L782" s="19"/>
      <c r="M782" s="19"/>
      <c r="N782" s="2"/>
      <c r="O782" s="2"/>
      <c r="P782" s="2"/>
      <c r="Q782" s="2"/>
      <c r="R782" s="2"/>
      <c r="S782" s="2"/>
      <c r="T782" s="2"/>
      <c r="U782" s="2"/>
      <c r="V782" s="2"/>
      <c r="W782" s="2"/>
      <c r="X782" s="2"/>
      <c r="Y782" s="2"/>
      <c r="Z782" s="2"/>
    </row>
    <row r="783" spans="1:26" ht="12.75" customHeight="1">
      <c r="A783" s="2"/>
      <c r="B783" s="2"/>
      <c r="C783" s="2"/>
      <c r="D783" s="2"/>
      <c r="E783" s="2"/>
      <c r="F783" s="19"/>
      <c r="G783" s="19"/>
      <c r="H783" s="20"/>
      <c r="I783" s="20"/>
      <c r="J783" s="20"/>
      <c r="K783" s="19"/>
      <c r="L783" s="19"/>
      <c r="M783" s="19"/>
      <c r="N783" s="2"/>
      <c r="O783" s="2"/>
      <c r="P783" s="2"/>
      <c r="Q783" s="2"/>
      <c r="R783" s="2"/>
      <c r="S783" s="2"/>
      <c r="T783" s="2"/>
      <c r="U783" s="2"/>
      <c r="V783" s="2"/>
      <c r="W783" s="2"/>
      <c r="X783" s="2"/>
      <c r="Y783" s="2"/>
      <c r="Z783" s="2"/>
    </row>
    <row r="784" spans="1:26" ht="12.75" customHeight="1">
      <c r="A784" s="2"/>
      <c r="B784" s="2"/>
      <c r="C784" s="2"/>
      <c r="D784" s="2"/>
      <c r="E784" s="2"/>
      <c r="F784" s="19"/>
      <c r="G784" s="19"/>
      <c r="H784" s="20"/>
      <c r="I784" s="20"/>
      <c r="J784" s="20"/>
      <c r="K784" s="19"/>
      <c r="L784" s="19"/>
      <c r="M784" s="19"/>
      <c r="N784" s="2"/>
      <c r="O784" s="2"/>
      <c r="P784" s="2"/>
      <c r="Q784" s="2"/>
      <c r="R784" s="2"/>
      <c r="S784" s="2"/>
      <c r="T784" s="2"/>
      <c r="U784" s="2"/>
      <c r="V784" s="2"/>
      <c r="W784" s="2"/>
      <c r="X784" s="2"/>
      <c r="Y784" s="2"/>
      <c r="Z784" s="2"/>
    </row>
    <row r="785" spans="1:26" ht="12.75" customHeight="1">
      <c r="A785" s="2"/>
      <c r="B785" s="2"/>
      <c r="C785" s="2"/>
      <c r="D785" s="2"/>
      <c r="E785" s="2"/>
      <c r="F785" s="19"/>
      <c r="G785" s="19"/>
      <c r="H785" s="20"/>
      <c r="I785" s="20"/>
      <c r="J785" s="20"/>
      <c r="K785" s="19"/>
      <c r="L785" s="19"/>
      <c r="M785" s="19"/>
      <c r="N785" s="2"/>
      <c r="O785" s="2"/>
      <c r="P785" s="2"/>
      <c r="Q785" s="2"/>
      <c r="R785" s="2"/>
      <c r="S785" s="2"/>
      <c r="T785" s="2"/>
      <c r="U785" s="2"/>
      <c r="V785" s="2"/>
      <c r="W785" s="2"/>
      <c r="X785" s="2"/>
      <c r="Y785" s="2"/>
      <c r="Z785" s="2"/>
    </row>
    <row r="786" spans="1:26" ht="12.75" customHeight="1">
      <c r="A786" s="2"/>
      <c r="B786" s="2"/>
      <c r="C786" s="2"/>
      <c r="D786" s="2"/>
      <c r="E786" s="2"/>
      <c r="F786" s="19"/>
      <c r="G786" s="19"/>
      <c r="H786" s="20"/>
      <c r="I786" s="20"/>
      <c r="J786" s="20"/>
      <c r="K786" s="19"/>
      <c r="L786" s="19"/>
      <c r="M786" s="19"/>
      <c r="N786" s="2"/>
      <c r="O786" s="2"/>
      <c r="P786" s="2"/>
      <c r="Q786" s="2"/>
      <c r="R786" s="2"/>
      <c r="S786" s="2"/>
      <c r="T786" s="2"/>
      <c r="U786" s="2"/>
      <c r="V786" s="2"/>
      <c r="W786" s="2"/>
      <c r="X786" s="2"/>
      <c r="Y786" s="2"/>
      <c r="Z786" s="2"/>
    </row>
    <row r="787" spans="1:26" ht="12.75" customHeight="1">
      <c r="A787" s="2"/>
      <c r="B787" s="2"/>
      <c r="C787" s="2"/>
      <c r="D787" s="2"/>
      <c r="E787" s="2"/>
      <c r="F787" s="19"/>
      <c r="G787" s="19"/>
      <c r="H787" s="20"/>
      <c r="I787" s="20"/>
      <c r="J787" s="20"/>
      <c r="K787" s="19"/>
      <c r="L787" s="19"/>
      <c r="M787" s="19"/>
      <c r="N787" s="2"/>
      <c r="O787" s="2"/>
      <c r="P787" s="2"/>
      <c r="Q787" s="2"/>
      <c r="R787" s="2"/>
      <c r="S787" s="2"/>
      <c r="T787" s="2"/>
      <c r="U787" s="2"/>
      <c r="V787" s="2"/>
      <c r="W787" s="2"/>
      <c r="X787" s="2"/>
      <c r="Y787" s="2"/>
      <c r="Z787" s="2"/>
    </row>
    <row r="788" spans="1:26" ht="12.75" customHeight="1">
      <c r="A788" s="2"/>
      <c r="B788" s="2"/>
      <c r="C788" s="2"/>
      <c r="D788" s="2"/>
      <c r="E788" s="2"/>
      <c r="F788" s="19"/>
      <c r="G788" s="19"/>
      <c r="H788" s="20"/>
      <c r="I788" s="20"/>
      <c r="J788" s="20"/>
      <c r="K788" s="19"/>
      <c r="L788" s="19"/>
      <c r="M788" s="19"/>
      <c r="N788" s="2"/>
      <c r="O788" s="2"/>
      <c r="P788" s="2"/>
      <c r="Q788" s="2"/>
      <c r="R788" s="2"/>
      <c r="S788" s="2"/>
      <c r="T788" s="2"/>
      <c r="U788" s="2"/>
      <c r="V788" s="2"/>
      <c r="W788" s="2"/>
      <c r="X788" s="2"/>
      <c r="Y788" s="2"/>
      <c r="Z788" s="2"/>
    </row>
    <row r="789" spans="1:26" ht="12.75" customHeight="1">
      <c r="A789" s="2"/>
      <c r="B789" s="2"/>
      <c r="C789" s="2"/>
      <c r="D789" s="2"/>
      <c r="E789" s="2"/>
      <c r="F789" s="19"/>
      <c r="G789" s="19"/>
      <c r="H789" s="20"/>
      <c r="I789" s="20"/>
      <c r="J789" s="20"/>
      <c r="K789" s="19"/>
      <c r="L789" s="19"/>
      <c r="M789" s="19"/>
      <c r="N789" s="2"/>
      <c r="O789" s="2"/>
      <c r="P789" s="2"/>
      <c r="Q789" s="2"/>
      <c r="R789" s="2"/>
      <c r="S789" s="2"/>
      <c r="T789" s="2"/>
      <c r="U789" s="2"/>
      <c r="V789" s="2"/>
      <c r="W789" s="2"/>
      <c r="X789" s="2"/>
      <c r="Y789" s="2"/>
      <c r="Z789" s="2"/>
    </row>
    <row r="790" spans="1:26" ht="12.75" customHeight="1">
      <c r="A790" s="2"/>
      <c r="B790" s="2"/>
      <c r="C790" s="2"/>
      <c r="D790" s="2"/>
      <c r="E790" s="2"/>
      <c r="F790" s="19"/>
      <c r="G790" s="19"/>
      <c r="H790" s="20"/>
      <c r="I790" s="20"/>
      <c r="J790" s="20"/>
      <c r="K790" s="19"/>
      <c r="L790" s="19"/>
      <c r="M790" s="19"/>
      <c r="N790" s="2"/>
      <c r="O790" s="2"/>
      <c r="P790" s="2"/>
      <c r="Q790" s="2"/>
      <c r="R790" s="2"/>
      <c r="S790" s="2"/>
      <c r="T790" s="2"/>
      <c r="U790" s="2"/>
      <c r="V790" s="2"/>
      <c r="W790" s="2"/>
      <c r="X790" s="2"/>
      <c r="Y790" s="2"/>
      <c r="Z790" s="2"/>
    </row>
    <row r="791" spans="1:26" ht="12.75" customHeight="1">
      <c r="A791" s="2"/>
      <c r="B791" s="2"/>
      <c r="C791" s="2"/>
      <c r="D791" s="2"/>
      <c r="E791" s="2"/>
      <c r="F791" s="19"/>
      <c r="G791" s="19"/>
      <c r="H791" s="20"/>
      <c r="I791" s="20"/>
      <c r="J791" s="20"/>
      <c r="K791" s="19"/>
      <c r="L791" s="19"/>
      <c r="M791" s="19"/>
      <c r="N791" s="2"/>
      <c r="O791" s="2"/>
      <c r="P791" s="2"/>
      <c r="Q791" s="2"/>
      <c r="R791" s="2"/>
      <c r="S791" s="2"/>
      <c r="T791" s="2"/>
      <c r="U791" s="2"/>
      <c r="V791" s="2"/>
      <c r="W791" s="2"/>
      <c r="X791" s="2"/>
      <c r="Y791" s="2"/>
      <c r="Z791" s="2"/>
    </row>
    <row r="792" spans="1:26" ht="12.75" customHeight="1">
      <c r="A792" s="2"/>
      <c r="B792" s="2"/>
      <c r="C792" s="2"/>
      <c r="D792" s="2"/>
      <c r="E792" s="2"/>
      <c r="F792" s="19"/>
      <c r="G792" s="19"/>
      <c r="H792" s="20"/>
      <c r="I792" s="20"/>
      <c r="J792" s="20"/>
      <c r="K792" s="19"/>
      <c r="L792" s="19"/>
      <c r="M792" s="19"/>
      <c r="N792" s="2"/>
      <c r="O792" s="2"/>
      <c r="P792" s="2"/>
      <c r="Q792" s="2"/>
      <c r="R792" s="2"/>
      <c r="S792" s="2"/>
      <c r="T792" s="2"/>
      <c r="U792" s="2"/>
      <c r="V792" s="2"/>
      <c r="W792" s="2"/>
      <c r="X792" s="2"/>
      <c r="Y792" s="2"/>
      <c r="Z792" s="2"/>
    </row>
    <row r="793" spans="1:26" ht="12.75" customHeight="1">
      <c r="A793" s="2"/>
      <c r="B793" s="2"/>
      <c r="C793" s="2"/>
      <c r="D793" s="2"/>
      <c r="E793" s="2"/>
      <c r="F793" s="19"/>
      <c r="G793" s="19"/>
      <c r="H793" s="20"/>
      <c r="I793" s="20"/>
      <c r="J793" s="20"/>
      <c r="K793" s="19"/>
      <c r="L793" s="19"/>
      <c r="M793" s="19"/>
      <c r="N793" s="2"/>
      <c r="O793" s="2"/>
      <c r="P793" s="2"/>
      <c r="Q793" s="2"/>
      <c r="R793" s="2"/>
      <c r="S793" s="2"/>
      <c r="T793" s="2"/>
      <c r="U793" s="2"/>
      <c r="V793" s="2"/>
      <c r="W793" s="2"/>
      <c r="X793" s="2"/>
      <c r="Y793" s="2"/>
      <c r="Z793" s="2"/>
    </row>
    <row r="794" spans="1:26" ht="12.75" customHeight="1">
      <c r="A794" s="2"/>
      <c r="B794" s="2"/>
      <c r="C794" s="2"/>
      <c r="D794" s="2"/>
      <c r="E794" s="2"/>
      <c r="F794" s="19"/>
      <c r="G794" s="19"/>
      <c r="H794" s="20"/>
      <c r="I794" s="20"/>
      <c r="J794" s="20"/>
      <c r="K794" s="19"/>
      <c r="L794" s="19"/>
      <c r="M794" s="19"/>
      <c r="N794" s="2"/>
      <c r="O794" s="2"/>
      <c r="P794" s="2"/>
      <c r="Q794" s="2"/>
      <c r="R794" s="2"/>
      <c r="S794" s="2"/>
      <c r="T794" s="2"/>
      <c r="U794" s="2"/>
      <c r="V794" s="2"/>
      <c r="W794" s="2"/>
      <c r="X794" s="2"/>
      <c r="Y794" s="2"/>
      <c r="Z794" s="2"/>
    </row>
    <row r="795" spans="1:26" ht="12.75" customHeight="1">
      <c r="A795" s="2"/>
      <c r="B795" s="2"/>
      <c r="C795" s="2"/>
      <c r="D795" s="2"/>
      <c r="E795" s="2"/>
      <c r="F795" s="19"/>
      <c r="G795" s="19"/>
      <c r="H795" s="20"/>
      <c r="I795" s="20"/>
      <c r="J795" s="20"/>
      <c r="K795" s="19"/>
      <c r="L795" s="19"/>
      <c r="M795" s="19"/>
      <c r="N795" s="2"/>
      <c r="O795" s="2"/>
      <c r="P795" s="2"/>
      <c r="Q795" s="2"/>
      <c r="R795" s="2"/>
      <c r="S795" s="2"/>
      <c r="T795" s="2"/>
      <c r="U795" s="2"/>
      <c r="V795" s="2"/>
      <c r="W795" s="2"/>
      <c r="X795" s="2"/>
      <c r="Y795" s="2"/>
      <c r="Z795" s="2"/>
    </row>
    <row r="796" spans="1:26" ht="12.75" customHeight="1">
      <c r="A796" s="2"/>
      <c r="B796" s="2"/>
      <c r="C796" s="2"/>
      <c r="D796" s="2"/>
      <c r="E796" s="2"/>
      <c r="F796" s="19"/>
      <c r="G796" s="19"/>
      <c r="H796" s="20"/>
      <c r="I796" s="20"/>
      <c r="J796" s="20"/>
      <c r="K796" s="19"/>
      <c r="L796" s="19"/>
      <c r="M796" s="19"/>
      <c r="N796" s="2"/>
      <c r="O796" s="2"/>
      <c r="P796" s="2"/>
      <c r="Q796" s="2"/>
      <c r="R796" s="2"/>
      <c r="S796" s="2"/>
      <c r="T796" s="2"/>
      <c r="U796" s="2"/>
      <c r="V796" s="2"/>
      <c r="W796" s="2"/>
      <c r="X796" s="2"/>
      <c r="Y796" s="2"/>
      <c r="Z796" s="2"/>
    </row>
    <row r="797" spans="1:26" ht="12.75" customHeight="1">
      <c r="A797" s="2"/>
      <c r="B797" s="2"/>
      <c r="C797" s="2"/>
      <c r="D797" s="2"/>
      <c r="E797" s="2"/>
      <c r="F797" s="19"/>
      <c r="G797" s="19"/>
      <c r="H797" s="20"/>
      <c r="I797" s="20"/>
      <c r="J797" s="20"/>
      <c r="K797" s="19"/>
      <c r="L797" s="19"/>
      <c r="M797" s="19"/>
      <c r="N797" s="2"/>
      <c r="O797" s="2"/>
      <c r="P797" s="2"/>
      <c r="Q797" s="2"/>
      <c r="R797" s="2"/>
      <c r="S797" s="2"/>
      <c r="T797" s="2"/>
      <c r="U797" s="2"/>
      <c r="V797" s="2"/>
      <c r="W797" s="2"/>
      <c r="X797" s="2"/>
      <c r="Y797" s="2"/>
      <c r="Z797" s="2"/>
    </row>
    <row r="798" spans="1:26" ht="12.75" customHeight="1">
      <c r="A798" s="2"/>
      <c r="B798" s="2"/>
      <c r="C798" s="2"/>
      <c r="D798" s="2"/>
      <c r="E798" s="2"/>
      <c r="F798" s="19"/>
      <c r="G798" s="19"/>
      <c r="H798" s="20"/>
      <c r="I798" s="20"/>
      <c r="J798" s="20"/>
      <c r="K798" s="19"/>
      <c r="L798" s="19"/>
      <c r="M798" s="19"/>
      <c r="N798" s="2"/>
      <c r="O798" s="2"/>
      <c r="P798" s="2"/>
      <c r="Q798" s="2"/>
      <c r="R798" s="2"/>
      <c r="S798" s="2"/>
      <c r="T798" s="2"/>
      <c r="U798" s="2"/>
      <c r="V798" s="2"/>
      <c r="W798" s="2"/>
      <c r="X798" s="2"/>
      <c r="Y798" s="2"/>
      <c r="Z798" s="2"/>
    </row>
    <row r="799" spans="1:26" ht="12.75" customHeight="1">
      <c r="A799" s="2"/>
      <c r="B799" s="2"/>
      <c r="C799" s="2"/>
      <c r="D799" s="2"/>
      <c r="E799" s="2"/>
      <c r="F799" s="19"/>
      <c r="G799" s="19"/>
      <c r="H799" s="20"/>
      <c r="I799" s="20"/>
      <c r="J799" s="20"/>
      <c r="K799" s="19"/>
      <c r="L799" s="19"/>
      <c r="M799" s="19"/>
      <c r="N799" s="2"/>
      <c r="O799" s="2"/>
      <c r="P799" s="2"/>
      <c r="Q799" s="2"/>
      <c r="R799" s="2"/>
      <c r="S799" s="2"/>
      <c r="T799" s="2"/>
      <c r="U799" s="2"/>
      <c r="V799" s="2"/>
      <c r="W799" s="2"/>
      <c r="X799" s="2"/>
      <c r="Y799" s="2"/>
      <c r="Z799" s="2"/>
    </row>
    <row r="800" spans="1:26" ht="12.75" customHeight="1">
      <c r="A800" s="2"/>
      <c r="B800" s="2"/>
      <c r="C800" s="2"/>
      <c r="D800" s="2"/>
      <c r="E800" s="2"/>
      <c r="F800" s="19"/>
      <c r="G800" s="19"/>
      <c r="H800" s="20"/>
      <c r="I800" s="20"/>
      <c r="J800" s="20"/>
      <c r="K800" s="19"/>
      <c r="L800" s="19"/>
      <c r="M800" s="19"/>
      <c r="N800" s="2"/>
      <c r="O800" s="2"/>
      <c r="P800" s="2"/>
      <c r="Q800" s="2"/>
      <c r="R800" s="2"/>
      <c r="S800" s="2"/>
      <c r="T800" s="2"/>
      <c r="U800" s="2"/>
      <c r="V800" s="2"/>
      <c r="W800" s="2"/>
      <c r="X800" s="2"/>
      <c r="Y800" s="2"/>
      <c r="Z800" s="2"/>
    </row>
    <row r="801" spans="1:26" ht="12.75" customHeight="1">
      <c r="A801" s="2"/>
      <c r="B801" s="2"/>
      <c r="C801" s="2"/>
      <c r="D801" s="2"/>
      <c r="E801" s="2"/>
      <c r="F801" s="19"/>
      <c r="G801" s="19"/>
      <c r="H801" s="20"/>
      <c r="I801" s="20"/>
      <c r="J801" s="20"/>
      <c r="K801" s="19"/>
      <c r="L801" s="19"/>
      <c r="M801" s="19"/>
      <c r="N801" s="2"/>
      <c r="O801" s="2"/>
      <c r="P801" s="2"/>
      <c r="Q801" s="2"/>
      <c r="R801" s="2"/>
      <c r="S801" s="2"/>
      <c r="T801" s="2"/>
      <c r="U801" s="2"/>
      <c r="V801" s="2"/>
      <c r="W801" s="2"/>
      <c r="X801" s="2"/>
      <c r="Y801" s="2"/>
      <c r="Z801" s="2"/>
    </row>
    <row r="802" spans="1:26" ht="12.75" customHeight="1">
      <c r="A802" s="2"/>
      <c r="B802" s="2"/>
      <c r="C802" s="2"/>
      <c r="D802" s="2"/>
      <c r="E802" s="2"/>
      <c r="F802" s="19"/>
      <c r="G802" s="19"/>
      <c r="H802" s="20"/>
      <c r="I802" s="20"/>
      <c r="J802" s="20"/>
      <c r="K802" s="19"/>
      <c r="L802" s="19"/>
      <c r="M802" s="19"/>
      <c r="N802" s="2"/>
      <c r="O802" s="2"/>
      <c r="P802" s="2"/>
      <c r="Q802" s="2"/>
      <c r="R802" s="2"/>
      <c r="S802" s="2"/>
      <c r="T802" s="2"/>
      <c r="U802" s="2"/>
      <c r="V802" s="2"/>
      <c r="W802" s="2"/>
      <c r="X802" s="2"/>
      <c r="Y802" s="2"/>
      <c r="Z802" s="2"/>
    </row>
    <row r="803" spans="1:26" ht="12.75" customHeight="1">
      <c r="A803" s="2"/>
      <c r="B803" s="2"/>
      <c r="C803" s="2"/>
      <c r="D803" s="2"/>
      <c r="E803" s="2"/>
      <c r="F803" s="19"/>
      <c r="G803" s="19"/>
      <c r="H803" s="20"/>
      <c r="I803" s="20"/>
      <c r="J803" s="20"/>
      <c r="K803" s="19"/>
      <c r="L803" s="19"/>
      <c r="M803" s="19"/>
      <c r="N803" s="2"/>
      <c r="O803" s="2"/>
      <c r="P803" s="2"/>
      <c r="Q803" s="2"/>
      <c r="R803" s="2"/>
      <c r="S803" s="2"/>
      <c r="T803" s="2"/>
      <c r="U803" s="2"/>
      <c r="V803" s="2"/>
      <c r="W803" s="2"/>
      <c r="X803" s="2"/>
      <c r="Y803" s="2"/>
      <c r="Z803" s="2"/>
    </row>
    <row r="804" spans="1:26" ht="12.75" customHeight="1">
      <c r="A804" s="2"/>
      <c r="B804" s="2"/>
      <c r="C804" s="2"/>
      <c r="D804" s="2"/>
      <c r="E804" s="2"/>
      <c r="F804" s="19"/>
      <c r="G804" s="19"/>
      <c r="H804" s="20"/>
      <c r="I804" s="20"/>
      <c r="J804" s="20"/>
      <c r="K804" s="19"/>
      <c r="L804" s="19"/>
      <c r="M804" s="19"/>
      <c r="N804" s="2"/>
      <c r="O804" s="2"/>
      <c r="P804" s="2"/>
      <c r="Q804" s="2"/>
      <c r="R804" s="2"/>
      <c r="S804" s="2"/>
      <c r="T804" s="2"/>
      <c r="U804" s="2"/>
      <c r="V804" s="2"/>
      <c r="W804" s="2"/>
      <c r="X804" s="2"/>
      <c r="Y804" s="2"/>
      <c r="Z804" s="2"/>
    </row>
    <row r="805" spans="1:26" ht="12.75" customHeight="1">
      <c r="A805" s="2"/>
      <c r="B805" s="2"/>
      <c r="C805" s="2"/>
      <c r="D805" s="2"/>
      <c r="E805" s="2"/>
      <c r="F805" s="19"/>
      <c r="G805" s="19"/>
      <c r="H805" s="20"/>
      <c r="I805" s="20"/>
      <c r="J805" s="20"/>
      <c r="K805" s="19"/>
      <c r="L805" s="19"/>
      <c r="M805" s="19"/>
      <c r="N805" s="2"/>
      <c r="O805" s="2"/>
      <c r="P805" s="2"/>
      <c r="Q805" s="2"/>
      <c r="R805" s="2"/>
      <c r="S805" s="2"/>
      <c r="T805" s="2"/>
      <c r="U805" s="2"/>
      <c r="V805" s="2"/>
      <c r="W805" s="2"/>
      <c r="X805" s="2"/>
      <c r="Y805" s="2"/>
      <c r="Z805" s="2"/>
    </row>
    <row r="806" spans="1:26" ht="12.75" customHeight="1">
      <c r="A806" s="2"/>
      <c r="B806" s="2"/>
      <c r="C806" s="2"/>
      <c r="D806" s="2"/>
      <c r="E806" s="2"/>
      <c r="F806" s="19"/>
      <c r="G806" s="19"/>
      <c r="H806" s="20"/>
      <c r="I806" s="20"/>
      <c r="J806" s="20"/>
      <c r="K806" s="19"/>
      <c r="L806" s="19"/>
      <c r="M806" s="19"/>
      <c r="N806" s="2"/>
      <c r="O806" s="2"/>
      <c r="P806" s="2"/>
      <c r="Q806" s="2"/>
      <c r="R806" s="2"/>
      <c r="S806" s="2"/>
      <c r="T806" s="2"/>
      <c r="U806" s="2"/>
      <c r="V806" s="2"/>
      <c r="W806" s="2"/>
      <c r="X806" s="2"/>
      <c r="Y806" s="2"/>
      <c r="Z806" s="2"/>
    </row>
    <row r="807" spans="1:26" ht="12.75" customHeight="1">
      <c r="A807" s="2"/>
      <c r="B807" s="2"/>
      <c r="C807" s="2"/>
      <c r="D807" s="2"/>
      <c r="E807" s="2"/>
      <c r="F807" s="19"/>
      <c r="G807" s="19"/>
      <c r="H807" s="20"/>
      <c r="I807" s="20"/>
      <c r="J807" s="20"/>
      <c r="K807" s="19"/>
      <c r="L807" s="19"/>
      <c r="M807" s="19"/>
      <c r="N807" s="2"/>
      <c r="O807" s="2"/>
      <c r="P807" s="2"/>
      <c r="Q807" s="2"/>
      <c r="R807" s="2"/>
      <c r="S807" s="2"/>
      <c r="T807" s="2"/>
      <c r="U807" s="2"/>
      <c r="V807" s="2"/>
      <c r="W807" s="2"/>
      <c r="X807" s="2"/>
      <c r="Y807" s="2"/>
      <c r="Z807" s="2"/>
    </row>
    <row r="808" spans="1:26" ht="12.75" customHeight="1">
      <c r="A808" s="2"/>
      <c r="B808" s="2"/>
      <c r="C808" s="2"/>
      <c r="D808" s="2"/>
      <c r="E808" s="2"/>
      <c r="F808" s="19"/>
      <c r="G808" s="19"/>
      <c r="H808" s="20"/>
      <c r="I808" s="20"/>
      <c r="J808" s="20"/>
      <c r="K808" s="19"/>
      <c r="L808" s="19"/>
      <c r="M808" s="19"/>
      <c r="N808" s="2"/>
      <c r="O808" s="2"/>
      <c r="P808" s="2"/>
      <c r="Q808" s="2"/>
      <c r="R808" s="2"/>
      <c r="S808" s="2"/>
      <c r="T808" s="2"/>
      <c r="U808" s="2"/>
      <c r="V808" s="2"/>
      <c r="W808" s="2"/>
      <c r="X808" s="2"/>
      <c r="Y808" s="2"/>
      <c r="Z808" s="2"/>
    </row>
    <row r="809" spans="1:26" ht="12.75" customHeight="1">
      <c r="A809" s="2"/>
      <c r="B809" s="2"/>
      <c r="C809" s="2"/>
      <c r="D809" s="2"/>
      <c r="E809" s="2"/>
      <c r="F809" s="19"/>
      <c r="G809" s="19"/>
      <c r="H809" s="20"/>
      <c r="I809" s="20"/>
      <c r="J809" s="20"/>
      <c r="K809" s="19"/>
      <c r="L809" s="19"/>
      <c r="M809" s="19"/>
      <c r="N809" s="2"/>
      <c r="O809" s="2"/>
      <c r="P809" s="2"/>
      <c r="Q809" s="2"/>
      <c r="R809" s="2"/>
      <c r="S809" s="2"/>
      <c r="T809" s="2"/>
      <c r="U809" s="2"/>
      <c r="V809" s="2"/>
      <c r="W809" s="2"/>
      <c r="X809" s="2"/>
      <c r="Y809" s="2"/>
      <c r="Z809" s="2"/>
    </row>
    <row r="810" spans="1:26" ht="12.75" customHeight="1">
      <c r="A810" s="2"/>
      <c r="B810" s="2"/>
      <c r="C810" s="2"/>
      <c r="D810" s="2"/>
      <c r="E810" s="2"/>
      <c r="F810" s="19"/>
      <c r="G810" s="19"/>
      <c r="H810" s="20"/>
      <c r="I810" s="20"/>
      <c r="J810" s="20"/>
      <c r="K810" s="19"/>
      <c r="L810" s="19"/>
      <c r="M810" s="19"/>
      <c r="N810" s="2"/>
      <c r="O810" s="2"/>
      <c r="P810" s="2"/>
      <c r="Q810" s="2"/>
      <c r="R810" s="2"/>
      <c r="S810" s="2"/>
      <c r="T810" s="2"/>
      <c r="U810" s="2"/>
      <c r="V810" s="2"/>
      <c r="W810" s="2"/>
      <c r="X810" s="2"/>
      <c r="Y810" s="2"/>
      <c r="Z810" s="2"/>
    </row>
    <row r="811" spans="1:26" ht="12.75" customHeight="1">
      <c r="A811" s="2"/>
      <c r="B811" s="2"/>
      <c r="C811" s="2"/>
      <c r="D811" s="2"/>
      <c r="E811" s="2"/>
      <c r="F811" s="19"/>
      <c r="G811" s="19"/>
      <c r="H811" s="20"/>
      <c r="I811" s="20"/>
      <c r="J811" s="20"/>
      <c r="K811" s="19"/>
      <c r="L811" s="19"/>
      <c r="M811" s="19"/>
      <c r="N811" s="2"/>
      <c r="O811" s="2"/>
      <c r="P811" s="2"/>
      <c r="Q811" s="2"/>
      <c r="R811" s="2"/>
      <c r="S811" s="2"/>
      <c r="T811" s="2"/>
      <c r="U811" s="2"/>
      <c r="V811" s="2"/>
      <c r="W811" s="2"/>
      <c r="X811" s="2"/>
      <c r="Y811" s="2"/>
      <c r="Z811" s="2"/>
    </row>
    <row r="812" spans="1:26" ht="12.75" customHeight="1">
      <c r="A812" s="2"/>
      <c r="B812" s="2"/>
      <c r="C812" s="2"/>
      <c r="D812" s="2"/>
      <c r="E812" s="2"/>
      <c r="F812" s="19"/>
      <c r="G812" s="19"/>
      <c r="H812" s="20"/>
      <c r="I812" s="20"/>
      <c r="J812" s="20"/>
      <c r="K812" s="19"/>
      <c r="L812" s="19"/>
      <c r="M812" s="19"/>
      <c r="N812" s="2"/>
      <c r="O812" s="2"/>
      <c r="P812" s="2"/>
      <c r="Q812" s="2"/>
      <c r="R812" s="2"/>
      <c r="S812" s="2"/>
      <c r="T812" s="2"/>
      <c r="U812" s="2"/>
      <c r="V812" s="2"/>
      <c r="W812" s="2"/>
      <c r="X812" s="2"/>
      <c r="Y812" s="2"/>
      <c r="Z812" s="2"/>
    </row>
    <row r="813" spans="1:26" ht="12.75" customHeight="1">
      <c r="A813" s="2"/>
      <c r="B813" s="2"/>
      <c r="C813" s="2"/>
      <c r="D813" s="2"/>
      <c r="E813" s="2"/>
      <c r="F813" s="19"/>
      <c r="G813" s="19"/>
      <c r="H813" s="20"/>
      <c r="I813" s="20"/>
      <c r="J813" s="20"/>
      <c r="K813" s="19"/>
      <c r="L813" s="19"/>
      <c r="M813" s="19"/>
      <c r="N813" s="2"/>
      <c r="O813" s="2"/>
      <c r="P813" s="2"/>
      <c r="Q813" s="2"/>
      <c r="R813" s="2"/>
      <c r="S813" s="2"/>
      <c r="T813" s="2"/>
      <c r="U813" s="2"/>
      <c r="V813" s="2"/>
      <c r="W813" s="2"/>
      <c r="X813" s="2"/>
      <c r="Y813" s="2"/>
      <c r="Z813" s="2"/>
    </row>
    <row r="814" spans="1:26" ht="12.75" customHeight="1">
      <c r="A814" s="2"/>
      <c r="B814" s="2"/>
      <c r="C814" s="2"/>
      <c r="D814" s="2"/>
      <c r="E814" s="2"/>
      <c r="F814" s="19"/>
      <c r="G814" s="19"/>
      <c r="H814" s="20"/>
      <c r="I814" s="20"/>
      <c r="J814" s="20"/>
      <c r="K814" s="19"/>
      <c r="L814" s="19"/>
      <c r="M814" s="19"/>
      <c r="N814" s="2"/>
      <c r="O814" s="2"/>
      <c r="P814" s="2"/>
      <c r="Q814" s="2"/>
      <c r="R814" s="2"/>
      <c r="S814" s="2"/>
      <c r="T814" s="2"/>
      <c r="U814" s="2"/>
      <c r="V814" s="2"/>
      <c r="W814" s="2"/>
      <c r="X814" s="2"/>
      <c r="Y814" s="2"/>
      <c r="Z814" s="2"/>
    </row>
    <row r="815" spans="1:26" ht="12.75" customHeight="1">
      <c r="A815" s="2"/>
      <c r="B815" s="2"/>
      <c r="C815" s="2"/>
      <c r="D815" s="2"/>
      <c r="E815" s="2"/>
      <c r="F815" s="19"/>
      <c r="G815" s="19"/>
      <c r="H815" s="20"/>
      <c r="I815" s="20"/>
      <c r="J815" s="20"/>
      <c r="K815" s="19"/>
      <c r="L815" s="19"/>
      <c r="M815" s="19"/>
      <c r="N815" s="2"/>
      <c r="O815" s="2"/>
      <c r="P815" s="2"/>
      <c r="Q815" s="2"/>
      <c r="R815" s="2"/>
      <c r="S815" s="2"/>
      <c r="T815" s="2"/>
      <c r="U815" s="2"/>
      <c r="V815" s="2"/>
      <c r="W815" s="2"/>
      <c r="X815" s="2"/>
      <c r="Y815" s="2"/>
      <c r="Z815" s="2"/>
    </row>
    <row r="816" spans="1:26" ht="12.75" customHeight="1">
      <c r="A816" s="2"/>
      <c r="B816" s="2"/>
      <c r="C816" s="2"/>
      <c r="D816" s="2"/>
      <c r="E816" s="2"/>
      <c r="F816" s="19"/>
      <c r="G816" s="19"/>
      <c r="H816" s="20"/>
      <c r="I816" s="20"/>
      <c r="J816" s="20"/>
      <c r="K816" s="19"/>
      <c r="L816" s="19"/>
      <c r="M816" s="19"/>
      <c r="N816" s="2"/>
      <c r="O816" s="2"/>
      <c r="P816" s="2"/>
      <c r="Q816" s="2"/>
      <c r="R816" s="2"/>
      <c r="S816" s="2"/>
      <c r="T816" s="2"/>
      <c r="U816" s="2"/>
      <c r="V816" s="2"/>
      <c r="W816" s="2"/>
      <c r="X816" s="2"/>
      <c r="Y816" s="2"/>
      <c r="Z816" s="2"/>
    </row>
    <row r="817" spans="1:26" ht="12.75" customHeight="1">
      <c r="A817" s="2"/>
      <c r="B817" s="2"/>
      <c r="C817" s="2"/>
      <c r="D817" s="2"/>
      <c r="E817" s="2"/>
      <c r="F817" s="19"/>
      <c r="G817" s="19"/>
      <c r="H817" s="20"/>
      <c r="I817" s="20"/>
      <c r="J817" s="20"/>
      <c r="K817" s="19"/>
      <c r="L817" s="19"/>
      <c r="M817" s="19"/>
      <c r="N817" s="2"/>
      <c r="O817" s="2"/>
      <c r="P817" s="2"/>
      <c r="Q817" s="2"/>
      <c r="R817" s="2"/>
      <c r="S817" s="2"/>
      <c r="T817" s="2"/>
      <c r="U817" s="2"/>
      <c r="V817" s="2"/>
      <c r="W817" s="2"/>
      <c r="X817" s="2"/>
      <c r="Y817" s="2"/>
      <c r="Z817" s="2"/>
    </row>
    <row r="818" spans="1:26" ht="12.75" customHeight="1">
      <c r="A818" s="2"/>
      <c r="B818" s="2"/>
      <c r="C818" s="2"/>
      <c r="D818" s="2"/>
      <c r="E818" s="2"/>
      <c r="F818" s="19"/>
      <c r="G818" s="19"/>
      <c r="H818" s="20"/>
      <c r="I818" s="20"/>
      <c r="J818" s="20"/>
      <c r="K818" s="19"/>
      <c r="L818" s="19"/>
      <c r="M818" s="19"/>
      <c r="N818" s="2"/>
      <c r="O818" s="2"/>
      <c r="P818" s="2"/>
      <c r="Q818" s="2"/>
      <c r="R818" s="2"/>
      <c r="S818" s="2"/>
      <c r="T818" s="2"/>
      <c r="U818" s="2"/>
      <c r="V818" s="2"/>
      <c r="W818" s="2"/>
      <c r="X818" s="2"/>
      <c r="Y818" s="2"/>
      <c r="Z818" s="2"/>
    </row>
    <row r="819" spans="1:26" ht="12.75" customHeight="1">
      <c r="A819" s="2"/>
      <c r="B819" s="2"/>
      <c r="C819" s="2"/>
      <c r="D819" s="2"/>
      <c r="E819" s="2"/>
      <c r="F819" s="19"/>
      <c r="G819" s="19"/>
      <c r="H819" s="20"/>
      <c r="I819" s="20"/>
      <c r="J819" s="20"/>
      <c r="K819" s="19"/>
      <c r="L819" s="19"/>
      <c r="M819" s="19"/>
      <c r="N819" s="2"/>
      <c r="O819" s="2"/>
      <c r="P819" s="2"/>
      <c r="Q819" s="2"/>
      <c r="R819" s="2"/>
      <c r="S819" s="2"/>
      <c r="T819" s="2"/>
      <c r="U819" s="2"/>
      <c r="V819" s="2"/>
      <c r="W819" s="2"/>
      <c r="X819" s="2"/>
      <c r="Y819" s="2"/>
      <c r="Z819" s="2"/>
    </row>
    <row r="820" spans="1:26" ht="12.75" customHeight="1">
      <c r="A820" s="2"/>
      <c r="B820" s="2"/>
      <c r="C820" s="2"/>
      <c r="D820" s="2"/>
      <c r="E820" s="2"/>
      <c r="F820" s="19"/>
      <c r="G820" s="19"/>
      <c r="H820" s="20"/>
      <c r="I820" s="20"/>
      <c r="J820" s="20"/>
      <c r="K820" s="19"/>
      <c r="L820" s="19"/>
      <c r="M820" s="19"/>
      <c r="N820" s="2"/>
      <c r="O820" s="2"/>
      <c r="P820" s="2"/>
      <c r="Q820" s="2"/>
      <c r="R820" s="2"/>
      <c r="S820" s="2"/>
      <c r="T820" s="2"/>
      <c r="U820" s="2"/>
      <c r="V820" s="2"/>
      <c r="W820" s="2"/>
      <c r="X820" s="2"/>
      <c r="Y820" s="2"/>
      <c r="Z820" s="2"/>
    </row>
    <row r="821" spans="1:26" ht="12.75" customHeight="1">
      <c r="A821" s="2"/>
      <c r="B821" s="2"/>
      <c r="C821" s="2"/>
      <c r="D821" s="2"/>
      <c r="E821" s="2"/>
      <c r="F821" s="19"/>
      <c r="G821" s="19"/>
      <c r="H821" s="20"/>
      <c r="I821" s="20"/>
      <c r="J821" s="20"/>
      <c r="K821" s="19"/>
      <c r="L821" s="19"/>
      <c r="M821" s="19"/>
      <c r="N821" s="2"/>
      <c r="O821" s="2"/>
      <c r="P821" s="2"/>
      <c r="Q821" s="2"/>
      <c r="R821" s="2"/>
      <c r="S821" s="2"/>
      <c r="T821" s="2"/>
      <c r="U821" s="2"/>
      <c r="V821" s="2"/>
      <c r="W821" s="2"/>
      <c r="X821" s="2"/>
      <c r="Y821" s="2"/>
      <c r="Z821" s="2"/>
    </row>
    <row r="822" spans="1:26" ht="12.75" customHeight="1">
      <c r="A822" s="2"/>
      <c r="B822" s="2"/>
      <c r="C822" s="2"/>
      <c r="D822" s="2"/>
      <c r="E822" s="2"/>
      <c r="F822" s="19"/>
      <c r="G822" s="19"/>
      <c r="H822" s="20"/>
      <c r="I822" s="20"/>
      <c r="J822" s="20"/>
      <c r="K822" s="19"/>
      <c r="L822" s="19"/>
      <c r="M822" s="19"/>
      <c r="N822" s="2"/>
      <c r="O822" s="2"/>
      <c r="P822" s="2"/>
      <c r="Q822" s="2"/>
      <c r="R822" s="2"/>
      <c r="S822" s="2"/>
      <c r="T822" s="2"/>
      <c r="U822" s="2"/>
      <c r="V822" s="2"/>
      <c r="W822" s="2"/>
      <c r="X822" s="2"/>
      <c r="Y822" s="2"/>
      <c r="Z822" s="2"/>
    </row>
    <row r="823" spans="1:26" ht="12.75" customHeight="1">
      <c r="A823" s="2"/>
      <c r="B823" s="2"/>
      <c r="C823" s="2"/>
      <c r="D823" s="2"/>
      <c r="E823" s="2"/>
      <c r="F823" s="19"/>
      <c r="G823" s="19"/>
      <c r="H823" s="20"/>
      <c r="I823" s="20"/>
      <c r="J823" s="20"/>
      <c r="K823" s="19"/>
      <c r="L823" s="19"/>
      <c r="M823" s="19"/>
      <c r="N823" s="2"/>
      <c r="O823" s="2"/>
      <c r="P823" s="2"/>
      <c r="Q823" s="2"/>
      <c r="R823" s="2"/>
      <c r="S823" s="2"/>
      <c r="T823" s="2"/>
      <c r="U823" s="2"/>
      <c r="V823" s="2"/>
      <c r="W823" s="2"/>
      <c r="X823" s="2"/>
      <c r="Y823" s="2"/>
      <c r="Z823" s="2"/>
    </row>
    <row r="824" spans="1:26" ht="12.75" customHeight="1">
      <c r="A824" s="2"/>
      <c r="B824" s="2"/>
      <c r="C824" s="2"/>
      <c r="D824" s="2"/>
      <c r="E824" s="2"/>
      <c r="F824" s="19"/>
      <c r="G824" s="19"/>
      <c r="H824" s="20"/>
      <c r="I824" s="20"/>
      <c r="J824" s="20"/>
      <c r="K824" s="19"/>
      <c r="L824" s="19"/>
      <c r="M824" s="19"/>
      <c r="N824" s="2"/>
      <c r="O824" s="2"/>
      <c r="P824" s="2"/>
      <c r="Q824" s="2"/>
      <c r="R824" s="2"/>
      <c r="S824" s="2"/>
      <c r="T824" s="2"/>
      <c r="U824" s="2"/>
      <c r="V824" s="2"/>
      <c r="W824" s="2"/>
      <c r="X824" s="2"/>
      <c r="Y824" s="2"/>
      <c r="Z824" s="2"/>
    </row>
    <row r="825" spans="1:26" ht="12.75" customHeight="1">
      <c r="A825" s="2"/>
      <c r="B825" s="2"/>
      <c r="C825" s="2"/>
      <c r="D825" s="2"/>
      <c r="E825" s="2"/>
      <c r="F825" s="19"/>
      <c r="G825" s="19"/>
      <c r="H825" s="20"/>
      <c r="I825" s="20"/>
      <c r="J825" s="20"/>
      <c r="K825" s="19"/>
      <c r="L825" s="19"/>
      <c r="M825" s="19"/>
      <c r="N825" s="2"/>
      <c r="O825" s="2"/>
      <c r="P825" s="2"/>
      <c r="Q825" s="2"/>
      <c r="R825" s="2"/>
      <c r="S825" s="2"/>
      <c r="T825" s="2"/>
      <c r="U825" s="2"/>
      <c r="V825" s="2"/>
      <c r="W825" s="2"/>
      <c r="X825" s="2"/>
      <c r="Y825" s="2"/>
      <c r="Z825" s="2"/>
    </row>
    <row r="826" spans="1:26" ht="12.75" customHeight="1">
      <c r="A826" s="2"/>
      <c r="B826" s="2"/>
      <c r="C826" s="2"/>
      <c r="D826" s="2"/>
      <c r="E826" s="2"/>
      <c r="F826" s="19"/>
      <c r="G826" s="19"/>
      <c r="H826" s="20"/>
      <c r="I826" s="20"/>
      <c r="J826" s="20"/>
      <c r="K826" s="19"/>
      <c r="L826" s="19"/>
      <c r="M826" s="19"/>
      <c r="N826" s="2"/>
      <c r="O826" s="2"/>
      <c r="P826" s="2"/>
      <c r="Q826" s="2"/>
      <c r="R826" s="2"/>
      <c r="S826" s="2"/>
      <c r="T826" s="2"/>
      <c r="U826" s="2"/>
      <c r="V826" s="2"/>
      <c r="W826" s="2"/>
      <c r="X826" s="2"/>
      <c r="Y826" s="2"/>
      <c r="Z826" s="2"/>
    </row>
    <row r="827" spans="1:26" ht="12.75" customHeight="1">
      <c r="A827" s="2"/>
      <c r="B827" s="2"/>
      <c r="C827" s="2"/>
      <c r="D827" s="2"/>
      <c r="E827" s="2"/>
      <c r="F827" s="19"/>
      <c r="G827" s="19"/>
      <c r="H827" s="20"/>
      <c r="I827" s="20"/>
      <c r="J827" s="20"/>
      <c r="K827" s="19"/>
      <c r="L827" s="19"/>
      <c r="M827" s="19"/>
      <c r="N827" s="2"/>
      <c r="O827" s="2"/>
      <c r="P827" s="2"/>
      <c r="Q827" s="2"/>
      <c r="R827" s="2"/>
      <c r="S827" s="2"/>
      <c r="T827" s="2"/>
      <c r="U827" s="2"/>
      <c r="V827" s="2"/>
      <c r="W827" s="2"/>
      <c r="X827" s="2"/>
      <c r="Y827" s="2"/>
      <c r="Z827" s="2"/>
    </row>
    <row r="828" spans="1:26" ht="12.75" customHeight="1">
      <c r="A828" s="2"/>
      <c r="B828" s="2"/>
      <c r="C828" s="2"/>
      <c r="D828" s="2"/>
      <c r="E828" s="2"/>
      <c r="F828" s="19"/>
      <c r="G828" s="19"/>
      <c r="H828" s="20"/>
      <c r="I828" s="20"/>
      <c r="J828" s="20"/>
      <c r="K828" s="19"/>
      <c r="L828" s="19"/>
      <c r="M828" s="19"/>
      <c r="N828" s="2"/>
      <c r="O828" s="2"/>
      <c r="P828" s="2"/>
      <c r="Q828" s="2"/>
      <c r="R828" s="2"/>
      <c r="S828" s="2"/>
      <c r="T828" s="2"/>
      <c r="U828" s="2"/>
      <c r="V828" s="2"/>
      <c r="W828" s="2"/>
      <c r="X828" s="2"/>
      <c r="Y828" s="2"/>
      <c r="Z828" s="2"/>
    </row>
    <row r="829" spans="1:26" ht="12.75" customHeight="1">
      <c r="A829" s="2"/>
      <c r="B829" s="2"/>
      <c r="C829" s="2"/>
      <c r="D829" s="2"/>
      <c r="E829" s="2"/>
      <c r="F829" s="19"/>
      <c r="G829" s="19"/>
      <c r="H829" s="20"/>
      <c r="I829" s="20"/>
      <c r="J829" s="20"/>
      <c r="K829" s="19"/>
      <c r="L829" s="19"/>
      <c r="M829" s="19"/>
      <c r="N829" s="2"/>
      <c r="O829" s="2"/>
      <c r="P829" s="2"/>
      <c r="Q829" s="2"/>
      <c r="R829" s="2"/>
      <c r="S829" s="2"/>
      <c r="T829" s="2"/>
      <c r="U829" s="2"/>
      <c r="V829" s="2"/>
      <c r="W829" s="2"/>
      <c r="X829" s="2"/>
      <c r="Y829" s="2"/>
      <c r="Z829" s="2"/>
    </row>
    <row r="830" spans="1:26" ht="12.75" customHeight="1">
      <c r="A830" s="2"/>
      <c r="B830" s="2"/>
      <c r="C830" s="2"/>
      <c r="D830" s="2"/>
      <c r="E830" s="2"/>
      <c r="F830" s="19"/>
      <c r="G830" s="19"/>
      <c r="H830" s="20"/>
      <c r="I830" s="20"/>
      <c r="J830" s="20"/>
      <c r="K830" s="19"/>
      <c r="L830" s="19"/>
      <c r="M830" s="19"/>
      <c r="N830" s="2"/>
      <c r="O830" s="2"/>
      <c r="P830" s="2"/>
      <c r="Q830" s="2"/>
      <c r="R830" s="2"/>
      <c r="S830" s="2"/>
      <c r="T830" s="2"/>
      <c r="U830" s="2"/>
      <c r="V830" s="2"/>
      <c r="W830" s="2"/>
      <c r="X830" s="2"/>
      <c r="Y830" s="2"/>
      <c r="Z830" s="2"/>
    </row>
    <row r="831" spans="1:26" ht="12.75" customHeight="1">
      <c r="A831" s="2"/>
      <c r="B831" s="2"/>
      <c r="C831" s="2"/>
      <c r="D831" s="2"/>
      <c r="E831" s="2"/>
      <c r="F831" s="19"/>
      <c r="G831" s="19"/>
      <c r="H831" s="20"/>
      <c r="I831" s="20"/>
      <c r="J831" s="20"/>
      <c r="K831" s="19"/>
      <c r="L831" s="19"/>
      <c r="M831" s="19"/>
      <c r="N831" s="2"/>
      <c r="O831" s="2"/>
      <c r="P831" s="2"/>
      <c r="Q831" s="2"/>
      <c r="R831" s="2"/>
      <c r="S831" s="2"/>
      <c r="T831" s="2"/>
      <c r="U831" s="2"/>
      <c r="V831" s="2"/>
      <c r="W831" s="2"/>
      <c r="X831" s="2"/>
      <c r="Y831" s="2"/>
      <c r="Z831" s="2"/>
    </row>
    <row r="832" spans="1:26" ht="12.75" customHeight="1">
      <c r="A832" s="2"/>
      <c r="B832" s="2"/>
      <c r="C832" s="2"/>
      <c r="D832" s="2"/>
      <c r="E832" s="2"/>
      <c r="F832" s="19"/>
      <c r="G832" s="19"/>
      <c r="H832" s="20"/>
      <c r="I832" s="20"/>
      <c r="J832" s="20"/>
      <c r="K832" s="19"/>
      <c r="L832" s="19"/>
      <c r="M832" s="19"/>
      <c r="N832" s="2"/>
      <c r="O832" s="2"/>
      <c r="P832" s="2"/>
      <c r="Q832" s="2"/>
      <c r="R832" s="2"/>
      <c r="S832" s="2"/>
      <c r="T832" s="2"/>
      <c r="U832" s="2"/>
      <c r="V832" s="2"/>
      <c r="W832" s="2"/>
      <c r="X832" s="2"/>
      <c r="Y832" s="2"/>
      <c r="Z832" s="2"/>
    </row>
    <row r="833" spans="1:26" ht="12.75" customHeight="1">
      <c r="A833" s="2"/>
      <c r="B833" s="2"/>
      <c r="C833" s="2"/>
      <c r="D833" s="2"/>
      <c r="E833" s="2"/>
      <c r="F833" s="19"/>
      <c r="G833" s="19"/>
      <c r="H833" s="20"/>
      <c r="I833" s="20"/>
      <c r="J833" s="20"/>
      <c r="K833" s="19"/>
      <c r="L833" s="19"/>
      <c r="M833" s="19"/>
      <c r="N833" s="2"/>
      <c r="O833" s="2"/>
      <c r="P833" s="2"/>
      <c r="Q833" s="2"/>
      <c r="R833" s="2"/>
      <c r="S833" s="2"/>
      <c r="T833" s="2"/>
      <c r="U833" s="2"/>
      <c r="V833" s="2"/>
      <c r="W833" s="2"/>
      <c r="X833" s="2"/>
      <c r="Y833" s="2"/>
      <c r="Z833" s="2"/>
    </row>
    <row r="834" spans="1:26" ht="12.75" customHeight="1">
      <c r="A834" s="2"/>
      <c r="B834" s="2"/>
      <c r="C834" s="2"/>
      <c r="D834" s="2"/>
      <c r="E834" s="2"/>
      <c r="F834" s="19"/>
      <c r="G834" s="19"/>
      <c r="H834" s="20"/>
      <c r="I834" s="20"/>
      <c r="J834" s="20"/>
      <c r="K834" s="19"/>
      <c r="L834" s="19"/>
      <c r="M834" s="19"/>
      <c r="N834" s="2"/>
      <c r="O834" s="2"/>
      <c r="P834" s="2"/>
      <c r="Q834" s="2"/>
      <c r="R834" s="2"/>
      <c r="S834" s="2"/>
      <c r="T834" s="2"/>
      <c r="U834" s="2"/>
      <c r="V834" s="2"/>
      <c r="W834" s="2"/>
      <c r="X834" s="2"/>
      <c r="Y834" s="2"/>
      <c r="Z834" s="2"/>
    </row>
    <row r="835" spans="1:26" ht="12.75" customHeight="1">
      <c r="A835" s="2"/>
      <c r="B835" s="2"/>
      <c r="C835" s="2"/>
      <c r="D835" s="2"/>
      <c r="E835" s="2"/>
      <c r="F835" s="19"/>
      <c r="G835" s="19"/>
      <c r="H835" s="20"/>
      <c r="I835" s="20"/>
      <c r="J835" s="20"/>
      <c r="K835" s="19"/>
      <c r="L835" s="19"/>
      <c r="M835" s="19"/>
      <c r="N835" s="2"/>
      <c r="O835" s="2"/>
      <c r="P835" s="2"/>
      <c r="Q835" s="2"/>
      <c r="R835" s="2"/>
      <c r="S835" s="2"/>
      <c r="T835" s="2"/>
      <c r="U835" s="2"/>
      <c r="V835" s="2"/>
      <c r="W835" s="2"/>
      <c r="X835" s="2"/>
      <c r="Y835" s="2"/>
      <c r="Z835" s="2"/>
    </row>
    <row r="836" spans="1:26" ht="12.75" customHeight="1">
      <c r="A836" s="2"/>
      <c r="B836" s="2"/>
      <c r="C836" s="2"/>
      <c r="D836" s="2"/>
      <c r="E836" s="2"/>
      <c r="F836" s="19"/>
      <c r="G836" s="19"/>
      <c r="H836" s="20"/>
      <c r="I836" s="20"/>
      <c r="J836" s="20"/>
      <c r="K836" s="19"/>
      <c r="L836" s="19"/>
      <c r="M836" s="19"/>
      <c r="N836" s="2"/>
      <c r="O836" s="2"/>
      <c r="P836" s="2"/>
      <c r="Q836" s="2"/>
      <c r="R836" s="2"/>
      <c r="S836" s="2"/>
      <c r="T836" s="2"/>
      <c r="U836" s="2"/>
      <c r="V836" s="2"/>
      <c r="W836" s="2"/>
      <c r="X836" s="2"/>
      <c r="Y836" s="2"/>
      <c r="Z836" s="2"/>
    </row>
    <row r="837" spans="1:26" ht="12.75" customHeight="1">
      <c r="A837" s="2"/>
      <c r="B837" s="2"/>
      <c r="C837" s="2"/>
      <c r="D837" s="2"/>
      <c r="E837" s="2"/>
      <c r="F837" s="19"/>
      <c r="G837" s="19"/>
      <c r="H837" s="20"/>
      <c r="I837" s="20"/>
      <c r="J837" s="20"/>
      <c r="K837" s="19"/>
      <c r="L837" s="19"/>
      <c r="M837" s="19"/>
      <c r="N837" s="2"/>
      <c r="O837" s="2"/>
      <c r="P837" s="2"/>
      <c r="Q837" s="2"/>
      <c r="R837" s="2"/>
      <c r="S837" s="2"/>
      <c r="T837" s="2"/>
      <c r="U837" s="2"/>
      <c r="V837" s="2"/>
      <c r="W837" s="2"/>
      <c r="X837" s="2"/>
      <c r="Y837" s="2"/>
      <c r="Z837" s="2"/>
    </row>
    <row r="838" spans="1:26" ht="12.75" customHeight="1">
      <c r="A838" s="2"/>
      <c r="B838" s="2"/>
      <c r="C838" s="2"/>
      <c r="D838" s="2"/>
      <c r="E838" s="2"/>
      <c r="F838" s="19"/>
      <c r="G838" s="19"/>
      <c r="H838" s="20"/>
      <c r="I838" s="20"/>
      <c r="J838" s="20"/>
      <c r="K838" s="19"/>
      <c r="L838" s="19"/>
      <c r="M838" s="19"/>
      <c r="N838" s="2"/>
      <c r="O838" s="2"/>
      <c r="P838" s="2"/>
      <c r="Q838" s="2"/>
      <c r="R838" s="2"/>
      <c r="S838" s="2"/>
      <c r="T838" s="2"/>
      <c r="U838" s="2"/>
      <c r="V838" s="2"/>
      <c r="W838" s="2"/>
      <c r="X838" s="2"/>
      <c r="Y838" s="2"/>
      <c r="Z838" s="2"/>
    </row>
    <row r="839" spans="1:26" ht="12.75" customHeight="1">
      <c r="A839" s="2"/>
      <c r="B839" s="2"/>
      <c r="C839" s="2"/>
      <c r="D839" s="2"/>
      <c r="E839" s="2"/>
      <c r="F839" s="19"/>
      <c r="G839" s="19"/>
      <c r="H839" s="20"/>
      <c r="I839" s="20"/>
      <c r="J839" s="20"/>
      <c r="K839" s="19"/>
      <c r="L839" s="19"/>
      <c r="M839" s="19"/>
      <c r="N839" s="2"/>
      <c r="O839" s="2"/>
      <c r="P839" s="2"/>
      <c r="Q839" s="2"/>
      <c r="R839" s="2"/>
      <c r="S839" s="2"/>
      <c r="T839" s="2"/>
      <c r="U839" s="2"/>
      <c r="V839" s="2"/>
      <c r="W839" s="2"/>
      <c r="X839" s="2"/>
      <c r="Y839" s="2"/>
      <c r="Z839" s="2"/>
    </row>
    <row r="840" spans="1:26" ht="12.75" customHeight="1">
      <c r="A840" s="2"/>
      <c r="B840" s="2"/>
      <c r="C840" s="2"/>
      <c r="D840" s="2"/>
      <c r="E840" s="2"/>
      <c r="F840" s="19"/>
      <c r="G840" s="19"/>
      <c r="H840" s="20"/>
      <c r="I840" s="20"/>
      <c r="J840" s="20"/>
      <c r="K840" s="19"/>
      <c r="L840" s="19"/>
      <c r="M840" s="19"/>
      <c r="N840" s="2"/>
      <c r="O840" s="2"/>
      <c r="P840" s="2"/>
      <c r="Q840" s="2"/>
      <c r="R840" s="2"/>
      <c r="S840" s="2"/>
      <c r="T840" s="2"/>
      <c r="U840" s="2"/>
      <c r="V840" s="2"/>
      <c r="W840" s="2"/>
      <c r="X840" s="2"/>
      <c r="Y840" s="2"/>
      <c r="Z840" s="2"/>
    </row>
    <row r="841" spans="1:26" ht="12.75" customHeight="1">
      <c r="A841" s="2"/>
      <c r="B841" s="2"/>
      <c r="C841" s="2"/>
      <c r="D841" s="2"/>
      <c r="E841" s="2"/>
      <c r="F841" s="19"/>
      <c r="G841" s="19"/>
      <c r="H841" s="20"/>
      <c r="I841" s="20"/>
      <c r="J841" s="20"/>
      <c r="K841" s="19"/>
      <c r="L841" s="19"/>
      <c r="M841" s="19"/>
      <c r="N841" s="2"/>
      <c r="O841" s="2"/>
      <c r="P841" s="2"/>
      <c r="Q841" s="2"/>
      <c r="R841" s="2"/>
      <c r="S841" s="2"/>
      <c r="T841" s="2"/>
      <c r="U841" s="2"/>
      <c r="V841" s="2"/>
      <c r="W841" s="2"/>
      <c r="X841" s="2"/>
      <c r="Y841" s="2"/>
      <c r="Z841" s="2"/>
    </row>
    <row r="842" spans="1:26" ht="12.75" customHeight="1">
      <c r="A842" s="2"/>
      <c r="B842" s="2"/>
      <c r="C842" s="2"/>
      <c r="D842" s="2"/>
      <c r="E842" s="2"/>
      <c r="F842" s="19"/>
      <c r="G842" s="19"/>
      <c r="H842" s="20"/>
      <c r="I842" s="20"/>
      <c r="J842" s="20"/>
      <c r="K842" s="19"/>
      <c r="L842" s="19"/>
      <c r="M842" s="19"/>
      <c r="N842" s="2"/>
      <c r="O842" s="2"/>
      <c r="P842" s="2"/>
      <c r="Q842" s="2"/>
      <c r="R842" s="2"/>
      <c r="S842" s="2"/>
      <c r="T842" s="2"/>
      <c r="U842" s="2"/>
      <c r="V842" s="2"/>
      <c r="W842" s="2"/>
      <c r="X842" s="2"/>
      <c r="Y842" s="2"/>
      <c r="Z842" s="2"/>
    </row>
    <row r="843" spans="1:26" ht="12.75" customHeight="1">
      <c r="A843" s="2"/>
      <c r="B843" s="2"/>
      <c r="C843" s="2"/>
      <c r="D843" s="2"/>
      <c r="E843" s="2"/>
      <c r="F843" s="19"/>
      <c r="G843" s="19"/>
      <c r="H843" s="20"/>
      <c r="I843" s="20"/>
      <c r="J843" s="20"/>
      <c r="K843" s="19"/>
      <c r="L843" s="19"/>
      <c r="M843" s="19"/>
      <c r="N843" s="2"/>
      <c r="O843" s="2"/>
      <c r="P843" s="2"/>
      <c r="Q843" s="2"/>
      <c r="R843" s="2"/>
      <c r="S843" s="2"/>
      <c r="T843" s="2"/>
      <c r="U843" s="2"/>
      <c r="V843" s="2"/>
      <c r="W843" s="2"/>
      <c r="X843" s="2"/>
      <c r="Y843" s="2"/>
      <c r="Z843" s="2"/>
    </row>
    <row r="844" spans="1:26" ht="12.75" customHeight="1">
      <c r="A844" s="2"/>
      <c r="B844" s="2"/>
      <c r="C844" s="2"/>
      <c r="D844" s="2"/>
      <c r="E844" s="2"/>
      <c r="F844" s="19"/>
      <c r="G844" s="19"/>
      <c r="H844" s="20"/>
      <c r="I844" s="20"/>
      <c r="J844" s="20"/>
      <c r="K844" s="19"/>
      <c r="L844" s="19"/>
      <c r="M844" s="19"/>
      <c r="N844" s="2"/>
      <c r="O844" s="2"/>
      <c r="P844" s="2"/>
      <c r="Q844" s="2"/>
      <c r="R844" s="2"/>
      <c r="S844" s="2"/>
      <c r="T844" s="2"/>
      <c r="U844" s="2"/>
      <c r="V844" s="2"/>
      <c r="W844" s="2"/>
      <c r="X844" s="2"/>
      <c r="Y844" s="2"/>
      <c r="Z844" s="2"/>
    </row>
    <row r="845" spans="1:26" ht="12.75" customHeight="1">
      <c r="A845" s="2"/>
      <c r="B845" s="2"/>
      <c r="C845" s="2"/>
      <c r="D845" s="2"/>
      <c r="E845" s="2"/>
      <c r="F845" s="19"/>
      <c r="G845" s="19"/>
      <c r="H845" s="20"/>
      <c r="I845" s="20"/>
      <c r="J845" s="20"/>
      <c r="K845" s="19"/>
      <c r="L845" s="19"/>
      <c r="M845" s="19"/>
      <c r="N845" s="2"/>
      <c r="O845" s="2"/>
      <c r="P845" s="2"/>
      <c r="Q845" s="2"/>
      <c r="R845" s="2"/>
      <c r="S845" s="2"/>
      <c r="T845" s="2"/>
      <c r="U845" s="2"/>
      <c r="V845" s="2"/>
      <c r="W845" s="2"/>
      <c r="X845" s="2"/>
      <c r="Y845" s="2"/>
      <c r="Z845" s="2"/>
    </row>
    <row r="846" spans="1:26" ht="12.75" customHeight="1">
      <c r="A846" s="2"/>
      <c r="B846" s="2"/>
      <c r="C846" s="2"/>
      <c r="D846" s="2"/>
      <c r="E846" s="2"/>
      <c r="F846" s="19"/>
      <c r="G846" s="19"/>
      <c r="H846" s="20"/>
      <c r="I846" s="20"/>
      <c r="J846" s="20"/>
      <c r="K846" s="19"/>
      <c r="L846" s="19"/>
      <c r="M846" s="19"/>
      <c r="N846" s="2"/>
      <c r="O846" s="2"/>
      <c r="P846" s="2"/>
      <c r="Q846" s="2"/>
      <c r="R846" s="2"/>
      <c r="S846" s="2"/>
      <c r="T846" s="2"/>
      <c r="U846" s="2"/>
      <c r="V846" s="2"/>
      <c r="W846" s="2"/>
      <c r="X846" s="2"/>
      <c r="Y846" s="2"/>
      <c r="Z846" s="2"/>
    </row>
    <row r="847" spans="1:26" ht="12.75" customHeight="1">
      <c r="A847" s="2"/>
      <c r="B847" s="2"/>
      <c r="C847" s="2"/>
      <c r="D847" s="2"/>
      <c r="E847" s="2"/>
      <c r="F847" s="19"/>
      <c r="G847" s="19"/>
      <c r="H847" s="20"/>
      <c r="I847" s="20"/>
      <c r="J847" s="20"/>
      <c r="K847" s="19"/>
      <c r="L847" s="19"/>
      <c r="M847" s="19"/>
      <c r="N847" s="2"/>
      <c r="O847" s="2"/>
      <c r="P847" s="2"/>
      <c r="Q847" s="2"/>
      <c r="R847" s="2"/>
      <c r="S847" s="2"/>
      <c r="T847" s="2"/>
      <c r="U847" s="2"/>
      <c r="V847" s="2"/>
      <c r="W847" s="2"/>
      <c r="X847" s="2"/>
      <c r="Y847" s="2"/>
      <c r="Z847" s="2"/>
    </row>
    <row r="848" spans="1:26" ht="12.75" customHeight="1">
      <c r="A848" s="2"/>
      <c r="B848" s="2"/>
      <c r="C848" s="2"/>
      <c r="D848" s="2"/>
      <c r="E848" s="2"/>
      <c r="F848" s="19"/>
      <c r="G848" s="19"/>
      <c r="H848" s="20"/>
      <c r="I848" s="20"/>
      <c r="J848" s="20"/>
      <c r="K848" s="19"/>
      <c r="L848" s="19"/>
      <c r="M848" s="19"/>
      <c r="N848" s="2"/>
      <c r="O848" s="2"/>
      <c r="P848" s="2"/>
      <c r="Q848" s="2"/>
      <c r="R848" s="2"/>
      <c r="S848" s="2"/>
      <c r="T848" s="2"/>
      <c r="U848" s="2"/>
      <c r="V848" s="2"/>
      <c r="W848" s="2"/>
      <c r="X848" s="2"/>
      <c r="Y848" s="2"/>
      <c r="Z848" s="2"/>
    </row>
    <row r="849" spans="1:26" ht="12.75" customHeight="1">
      <c r="A849" s="2"/>
      <c r="B849" s="2"/>
      <c r="C849" s="2"/>
      <c r="D849" s="2"/>
      <c r="E849" s="2"/>
      <c r="F849" s="19"/>
      <c r="G849" s="19"/>
      <c r="H849" s="20"/>
      <c r="I849" s="20"/>
      <c r="J849" s="20"/>
      <c r="K849" s="19"/>
      <c r="L849" s="19"/>
      <c r="M849" s="19"/>
      <c r="N849" s="2"/>
      <c r="O849" s="2"/>
      <c r="P849" s="2"/>
      <c r="Q849" s="2"/>
      <c r="R849" s="2"/>
      <c r="S849" s="2"/>
      <c r="T849" s="2"/>
      <c r="U849" s="2"/>
      <c r="V849" s="2"/>
      <c r="W849" s="2"/>
      <c r="X849" s="2"/>
      <c r="Y849" s="2"/>
      <c r="Z849" s="2"/>
    </row>
    <row r="850" spans="1:26" ht="12.75" customHeight="1">
      <c r="A850" s="2"/>
      <c r="B850" s="2"/>
      <c r="C850" s="2"/>
      <c r="D850" s="2"/>
      <c r="E850" s="2"/>
      <c r="F850" s="19"/>
      <c r="G850" s="19"/>
      <c r="H850" s="20"/>
      <c r="I850" s="20"/>
      <c r="J850" s="20"/>
      <c r="K850" s="19"/>
      <c r="L850" s="19"/>
      <c r="M850" s="19"/>
      <c r="N850" s="2"/>
      <c r="O850" s="2"/>
      <c r="P850" s="2"/>
      <c r="Q850" s="2"/>
      <c r="R850" s="2"/>
      <c r="S850" s="2"/>
      <c r="T850" s="2"/>
      <c r="U850" s="2"/>
      <c r="V850" s="2"/>
      <c r="W850" s="2"/>
      <c r="X850" s="2"/>
      <c r="Y850" s="2"/>
      <c r="Z850" s="2"/>
    </row>
    <row r="851" spans="1:26" ht="12.75" customHeight="1">
      <c r="A851" s="2"/>
      <c r="B851" s="2"/>
      <c r="C851" s="2"/>
      <c r="D851" s="2"/>
      <c r="E851" s="2"/>
      <c r="F851" s="19"/>
      <c r="G851" s="19"/>
      <c r="H851" s="20"/>
      <c r="I851" s="20"/>
      <c r="J851" s="20"/>
      <c r="K851" s="19"/>
      <c r="L851" s="19"/>
      <c r="M851" s="19"/>
      <c r="N851" s="2"/>
      <c r="O851" s="2"/>
      <c r="P851" s="2"/>
      <c r="Q851" s="2"/>
      <c r="R851" s="2"/>
      <c r="S851" s="2"/>
      <c r="T851" s="2"/>
      <c r="U851" s="2"/>
      <c r="V851" s="2"/>
      <c r="W851" s="2"/>
      <c r="X851" s="2"/>
      <c r="Y851" s="2"/>
      <c r="Z851" s="2"/>
    </row>
    <row r="852" spans="1:26" ht="12.75" customHeight="1">
      <c r="A852" s="2"/>
      <c r="B852" s="2"/>
      <c r="C852" s="2"/>
      <c r="D852" s="2"/>
      <c r="E852" s="2"/>
      <c r="F852" s="19"/>
      <c r="G852" s="19"/>
      <c r="H852" s="20"/>
      <c r="I852" s="20"/>
      <c r="J852" s="20"/>
      <c r="K852" s="19"/>
      <c r="L852" s="19"/>
      <c r="M852" s="19"/>
      <c r="N852" s="2"/>
      <c r="O852" s="2"/>
      <c r="P852" s="2"/>
      <c r="Q852" s="2"/>
      <c r="R852" s="2"/>
      <c r="S852" s="2"/>
      <c r="T852" s="2"/>
      <c r="U852" s="2"/>
      <c r="V852" s="2"/>
      <c r="W852" s="2"/>
      <c r="X852" s="2"/>
      <c r="Y852" s="2"/>
      <c r="Z852" s="2"/>
    </row>
    <row r="853" spans="1:26" ht="12.75" customHeight="1">
      <c r="A853" s="2"/>
      <c r="B853" s="2"/>
      <c r="C853" s="2"/>
      <c r="D853" s="2"/>
      <c r="E853" s="2"/>
      <c r="F853" s="19"/>
      <c r="G853" s="19"/>
      <c r="H853" s="20"/>
      <c r="I853" s="20"/>
      <c r="J853" s="20"/>
      <c r="K853" s="19"/>
      <c r="L853" s="19"/>
      <c r="M853" s="19"/>
      <c r="N853" s="2"/>
      <c r="O853" s="2"/>
      <c r="P853" s="2"/>
      <c r="Q853" s="2"/>
      <c r="R853" s="2"/>
      <c r="S853" s="2"/>
      <c r="T853" s="2"/>
      <c r="U853" s="2"/>
      <c r="V853" s="2"/>
      <c r="W853" s="2"/>
      <c r="X853" s="2"/>
      <c r="Y853" s="2"/>
      <c r="Z853" s="2"/>
    </row>
    <row r="854" spans="1:26" ht="12.75" customHeight="1">
      <c r="A854" s="2"/>
      <c r="B854" s="2"/>
      <c r="C854" s="2"/>
      <c r="D854" s="2"/>
      <c r="E854" s="2"/>
      <c r="F854" s="19"/>
      <c r="G854" s="19"/>
      <c r="H854" s="20"/>
      <c r="I854" s="20"/>
      <c r="J854" s="20"/>
      <c r="K854" s="19"/>
      <c r="L854" s="19"/>
      <c r="M854" s="19"/>
      <c r="N854" s="2"/>
      <c r="O854" s="2"/>
      <c r="P854" s="2"/>
      <c r="Q854" s="2"/>
      <c r="R854" s="2"/>
      <c r="S854" s="2"/>
      <c r="T854" s="2"/>
      <c r="U854" s="2"/>
      <c r="V854" s="2"/>
      <c r="W854" s="2"/>
      <c r="X854" s="2"/>
      <c r="Y854" s="2"/>
      <c r="Z854" s="2"/>
    </row>
    <row r="855" spans="1:26" ht="12.75" customHeight="1">
      <c r="A855" s="2"/>
      <c r="B855" s="2"/>
      <c r="C855" s="2"/>
      <c r="D855" s="2"/>
      <c r="E855" s="2"/>
      <c r="F855" s="19"/>
      <c r="G855" s="19"/>
      <c r="H855" s="20"/>
      <c r="I855" s="20"/>
      <c r="J855" s="20"/>
      <c r="K855" s="19"/>
      <c r="L855" s="19"/>
      <c r="M855" s="19"/>
      <c r="N855" s="2"/>
      <c r="O855" s="2"/>
      <c r="P855" s="2"/>
      <c r="Q855" s="2"/>
      <c r="R855" s="2"/>
      <c r="S855" s="2"/>
      <c r="T855" s="2"/>
      <c r="U855" s="2"/>
      <c r="V855" s="2"/>
      <c r="W855" s="2"/>
      <c r="X855" s="2"/>
      <c r="Y855" s="2"/>
      <c r="Z855" s="2"/>
    </row>
    <row r="856" spans="1:26" ht="12.75" customHeight="1">
      <c r="A856" s="2"/>
      <c r="B856" s="2"/>
      <c r="C856" s="2"/>
      <c r="D856" s="2"/>
      <c r="E856" s="2"/>
      <c r="F856" s="19"/>
      <c r="G856" s="19"/>
      <c r="H856" s="20"/>
      <c r="I856" s="20"/>
      <c r="J856" s="20"/>
      <c r="K856" s="19"/>
      <c r="L856" s="19"/>
      <c r="M856" s="19"/>
      <c r="N856" s="2"/>
      <c r="O856" s="2"/>
      <c r="P856" s="2"/>
      <c r="Q856" s="2"/>
      <c r="R856" s="2"/>
      <c r="S856" s="2"/>
      <c r="T856" s="2"/>
      <c r="U856" s="2"/>
      <c r="V856" s="2"/>
      <c r="W856" s="2"/>
      <c r="X856" s="2"/>
      <c r="Y856" s="2"/>
      <c r="Z856" s="2"/>
    </row>
    <row r="857" spans="1:26" ht="12.75" customHeight="1">
      <c r="A857" s="2"/>
      <c r="B857" s="2"/>
      <c r="C857" s="2"/>
      <c r="D857" s="2"/>
      <c r="E857" s="2"/>
      <c r="F857" s="19"/>
      <c r="G857" s="19"/>
      <c r="H857" s="20"/>
      <c r="I857" s="20"/>
      <c r="J857" s="20"/>
      <c r="K857" s="19"/>
      <c r="L857" s="19"/>
      <c r="M857" s="19"/>
      <c r="N857" s="2"/>
      <c r="O857" s="2"/>
      <c r="P857" s="2"/>
      <c r="Q857" s="2"/>
      <c r="R857" s="2"/>
      <c r="S857" s="2"/>
      <c r="T857" s="2"/>
      <c r="U857" s="2"/>
      <c r="V857" s="2"/>
      <c r="W857" s="2"/>
      <c r="X857" s="2"/>
      <c r="Y857" s="2"/>
      <c r="Z857" s="2"/>
    </row>
    <row r="858" spans="1:26" ht="12.75" customHeight="1">
      <c r="A858" s="2"/>
      <c r="B858" s="2"/>
      <c r="C858" s="2"/>
      <c r="D858" s="2"/>
      <c r="E858" s="2"/>
      <c r="F858" s="19"/>
      <c r="G858" s="19"/>
      <c r="H858" s="20"/>
      <c r="I858" s="20"/>
      <c r="J858" s="20"/>
      <c r="K858" s="19"/>
      <c r="L858" s="19"/>
      <c r="M858" s="19"/>
      <c r="N858" s="2"/>
      <c r="O858" s="2"/>
      <c r="P858" s="2"/>
      <c r="Q858" s="2"/>
      <c r="R858" s="2"/>
      <c r="S858" s="2"/>
      <c r="T858" s="2"/>
      <c r="U858" s="2"/>
      <c r="V858" s="2"/>
      <c r="W858" s="2"/>
      <c r="X858" s="2"/>
      <c r="Y858" s="2"/>
      <c r="Z858" s="2"/>
    </row>
    <row r="859" spans="1:26" ht="12.75" customHeight="1">
      <c r="A859" s="2"/>
      <c r="B859" s="2"/>
      <c r="C859" s="2"/>
      <c r="D859" s="2"/>
      <c r="E859" s="2"/>
      <c r="F859" s="19"/>
      <c r="G859" s="19"/>
      <c r="H859" s="20"/>
      <c r="I859" s="20"/>
      <c r="J859" s="20"/>
      <c r="K859" s="19"/>
      <c r="L859" s="19"/>
      <c r="M859" s="19"/>
      <c r="N859" s="2"/>
      <c r="O859" s="2"/>
      <c r="P859" s="2"/>
      <c r="Q859" s="2"/>
      <c r="R859" s="2"/>
      <c r="S859" s="2"/>
      <c r="T859" s="2"/>
      <c r="U859" s="2"/>
      <c r="V859" s="2"/>
      <c r="W859" s="2"/>
      <c r="X859" s="2"/>
      <c r="Y859" s="2"/>
      <c r="Z859" s="2"/>
    </row>
    <row r="860" spans="1:26" ht="12.75" customHeight="1">
      <c r="A860" s="2"/>
      <c r="B860" s="2"/>
      <c r="C860" s="2"/>
      <c r="D860" s="2"/>
      <c r="E860" s="2"/>
      <c r="F860" s="19"/>
      <c r="G860" s="19"/>
      <c r="H860" s="20"/>
      <c r="I860" s="20"/>
      <c r="J860" s="20"/>
      <c r="K860" s="19"/>
      <c r="L860" s="19"/>
      <c r="M860" s="19"/>
      <c r="N860" s="2"/>
      <c r="O860" s="2"/>
      <c r="P860" s="2"/>
      <c r="Q860" s="2"/>
      <c r="R860" s="2"/>
      <c r="S860" s="2"/>
      <c r="T860" s="2"/>
      <c r="U860" s="2"/>
      <c r="V860" s="2"/>
      <c r="W860" s="2"/>
      <c r="X860" s="2"/>
      <c r="Y860" s="2"/>
      <c r="Z860" s="2"/>
    </row>
    <row r="861" spans="1:26" ht="12.75" customHeight="1">
      <c r="A861" s="2"/>
      <c r="B861" s="2"/>
      <c r="C861" s="2"/>
      <c r="D861" s="2"/>
      <c r="E861" s="2"/>
      <c r="F861" s="19"/>
      <c r="G861" s="19"/>
      <c r="H861" s="20"/>
      <c r="I861" s="20"/>
      <c r="J861" s="20"/>
      <c r="K861" s="19"/>
      <c r="L861" s="19"/>
      <c r="M861" s="19"/>
      <c r="N861" s="2"/>
      <c r="O861" s="2"/>
      <c r="P861" s="2"/>
      <c r="Q861" s="2"/>
      <c r="R861" s="2"/>
      <c r="S861" s="2"/>
      <c r="T861" s="2"/>
      <c r="U861" s="2"/>
      <c r="V861" s="2"/>
      <c r="W861" s="2"/>
      <c r="X861" s="2"/>
      <c r="Y861" s="2"/>
      <c r="Z861" s="2"/>
    </row>
    <row r="862" spans="1:26" ht="12.75" customHeight="1">
      <c r="A862" s="2"/>
      <c r="B862" s="2"/>
      <c r="C862" s="2"/>
      <c r="D862" s="2"/>
      <c r="E862" s="2"/>
      <c r="F862" s="19"/>
      <c r="G862" s="19"/>
      <c r="H862" s="20"/>
      <c r="I862" s="20"/>
      <c r="J862" s="20"/>
      <c r="K862" s="19"/>
      <c r="L862" s="19"/>
      <c r="M862" s="19"/>
      <c r="N862" s="2"/>
      <c r="O862" s="2"/>
      <c r="P862" s="2"/>
      <c r="Q862" s="2"/>
      <c r="R862" s="2"/>
      <c r="S862" s="2"/>
      <c r="T862" s="2"/>
      <c r="U862" s="2"/>
      <c r="V862" s="2"/>
      <c r="W862" s="2"/>
      <c r="X862" s="2"/>
      <c r="Y862" s="2"/>
      <c r="Z862" s="2"/>
    </row>
    <row r="863" spans="1:26" ht="12.75" customHeight="1">
      <c r="A863" s="2"/>
      <c r="B863" s="2"/>
      <c r="C863" s="2"/>
      <c r="D863" s="2"/>
      <c r="E863" s="2"/>
      <c r="F863" s="19"/>
      <c r="G863" s="19"/>
      <c r="H863" s="20"/>
      <c r="I863" s="20"/>
      <c r="J863" s="20"/>
      <c r="K863" s="19"/>
      <c r="L863" s="19"/>
      <c r="M863" s="19"/>
      <c r="N863" s="2"/>
      <c r="O863" s="2"/>
      <c r="P863" s="2"/>
      <c r="Q863" s="2"/>
      <c r="R863" s="2"/>
      <c r="S863" s="2"/>
      <c r="T863" s="2"/>
      <c r="U863" s="2"/>
      <c r="V863" s="2"/>
      <c r="W863" s="2"/>
      <c r="X863" s="2"/>
      <c r="Y863" s="2"/>
      <c r="Z863" s="2"/>
    </row>
    <row r="864" spans="1:26" ht="12.75" customHeight="1">
      <c r="A864" s="2"/>
      <c r="B864" s="2"/>
      <c r="C864" s="2"/>
      <c r="D864" s="2"/>
      <c r="E864" s="2"/>
      <c r="F864" s="19"/>
      <c r="G864" s="19"/>
      <c r="H864" s="20"/>
      <c r="I864" s="20"/>
      <c r="J864" s="20"/>
      <c r="K864" s="19"/>
      <c r="L864" s="19"/>
      <c r="M864" s="19"/>
      <c r="N864" s="2"/>
      <c r="O864" s="2"/>
      <c r="P864" s="2"/>
      <c r="Q864" s="2"/>
      <c r="R864" s="2"/>
      <c r="S864" s="2"/>
      <c r="T864" s="2"/>
      <c r="U864" s="2"/>
      <c r="V864" s="2"/>
      <c r="W864" s="2"/>
      <c r="X864" s="2"/>
      <c r="Y864" s="2"/>
      <c r="Z864" s="2"/>
    </row>
    <row r="865" spans="1:26" ht="12.75" customHeight="1">
      <c r="A865" s="2"/>
      <c r="B865" s="2"/>
      <c r="C865" s="2"/>
      <c r="D865" s="2"/>
      <c r="E865" s="2"/>
      <c r="F865" s="19"/>
      <c r="G865" s="19"/>
      <c r="H865" s="20"/>
      <c r="I865" s="20"/>
      <c r="J865" s="20"/>
      <c r="K865" s="19"/>
      <c r="L865" s="19"/>
      <c r="M865" s="19"/>
      <c r="N865" s="2"/>
      <c r="O865" s="2"/>
      <c r="P865" s="2"/>
      <c r="Q865" s="2"/>
      <c r="R865" s="2"/>
      <c r="S865" s="2"/>
      <c r="T865" s="2"/>
      <c r="U865" s="2"/>
      <c r="V865" s="2"/>
      <c r="W865" s="2"/>
      <c r="X865" s="2"/>
      <c r="Y865" s="2"/>
      <c r="Z865" s="2"/>
    </row>
    <row r="866" spans="1:26" ht="12.75" customHeight="1">
      <c r="A866" s="2"/>
      <c r="B866" s="2"/>
      <c r="C866" s="2"/>
      <c r="D866" s="2"/>
      <c r="E866" s="2"/>
      <c r="F866" s="19"/>
      <c r="G866" s="19"/>
      <c r="H866" s="20"/>
      <c r="I866" s="20"/>
      <c r="J866" s="20"/>
      <c r="K866" s="19"/>
      <c r="L866" s="19"/>
      <c r="M866" s="19"/>
      <c r="N866" s="2"/>
      <c r="O866" s="2"/>
      <c r="P866" s="2"/>
      <c r="Q866" s="2"/>
      <c r="R866" s="2"/>
      <c r="S866" s="2"/>
      <c r="T866" s="2"/>
      <c r="U866" s="2"/>
      <c r="V866" s="2"/>
      <c r="W866" s="2"/>
      <c r="X866" s="2"/>
      <c r="Y866" s="2"/>
      <c r="Z866" s="2"/>
    </row>
    <row r="867" spans="1:26" ht="12.75" customHeight="1">
      <c r="A867" s="2"/>
      <c r="B867" s="2"/>
      <c r="C867" s="2"/>
      <c r="D867" s="2"/>
      <c r="E867" s="2"/>
      <c r="F867" s="19"/>
      <c r="G867" s="19"/>
      <c r="H867" s="20"/>
      <c r="I867" s="20"/>
      <c r="J867" s="20"/>
      <c r="K867" s="19"/>
      <c r="L867" s="19"/>
      <c r="M867" s="19"/>
      <c r="N867" s="2"/>
      <c r="O867" s="2"/>
      <c r="P867" s="2"/>
      <c r="Q867" s="2"/>
      <c r="R867" s="2"/>
      <c r="S867" s="2"/>
      <c r="T867" s="2"/>
      <c r="U867" s="2"/>
      <c r="V867" s="2"/>
      <c r="W867" s="2"/>
      <c r="X867" s="2"/>
      <c r="Y867" s="2"/>
      <c r="Z867" s="2"/>
    </row>
    <row r="868" spans="1:26" ht="12.75" customHeight="1">
      <c r="A868" s="2"/>
      <c r="B868" s="2"/>
      <c r="C868" s="2"/>
      <c r="D868" s="2"/>
      <c r="E868" s="2"/>
      <c r="F868" s="19"/>
      <c r="G868" s="19"/>
      <c r="H868" s="20"/>
      <c r="I868" s="20"/>
      <c r="J868" s="20"/>
      <c r="K868" s="19"/>
      <c r="L868" s="19"/>
      <c r="M868" s="19"/>
      <c r="N868" s="2"/>
      <c r="O868" s="2"/>
      <c r="P868" s="2"/>
      <c r="Q868" s="2"/>
      <c r="R868" s="2"/>
      <c r="S868" s="2"/>
      <c r="T868" s="2"/>
      <c r="U868" s="2"/>
      <c r="V868" s="2"/>
      <c r="W868" s="2"/>
      <c r="X868" s="2"/>
      <c r="Y868" s="2"/>
      <c r="Z868" s="2"/>
    </row>
    <row r="869" spans="1:26" ht="12.75" customHeight="1">
      <c r="A869" s="2"/>
      <c r="B869" s="2"/>
      <c r="C869" s="2"/>
      <c r="D869" s="2"/>
      <c r="E869" s="2"/>
      <c r="F869" s="19"/>
      <c r="G869" s="19"/>
      <c r="H869" s="20"/>
      <c r="I869" s="20"/>
      <c r="J869" s="20"/>
      <c r="K869" s="19"/>
      <c r="L869" s="19"/>
      <c r="M869" s="19"/>
      <c r="N869" s="2"/>
      <c r="O869" s="2"/>
      <c r="P869" s="2"/>
      <c r="Q869" s="2"/>
      <c r="R869" s="2"/>
      <c r="S869" s="2"/>
      <c r="T869" s="2"/>
      <c r="U869" s="2"/>
      <c r="V869" s="2"/>
      <c r="W869" s="2"/>
      <c r="X869" s="2"/>
      <c r="Y869" s="2"/>
      <c r="Z869" s="2"/>
    </row>
    <row r="870" spans="1:26" ht="12.75" customHeight="1">
      <c r="A870" s="2"/>
      <c r="B870" s="2"/>
      <c r="C870" s="2"/>
      <c r="D870" s="2"/>
      <c r="E870" s="2"/>
      <c r="F870" s="19"/>
      <c r="G870" s="19"/>
      <c r="H870" s="20"/>
      <c r="I870" s="20"/>
      <c r="J870" s="20"/>
      <c r="K870" s="19"/>
      <c r="L870" s="19"/>
      <c r="M870" s="19"/>
      <c r="N870" s="2"/>
      <c r="O870" s="2"/>
      <c r="P870" s="2"/>
      <c r="Q870" s="2"/>
      <c r="R870" s="2"/>
      <c r="S870" s="2"/>
      <c r="T870" s="2"/>
      <c r="U870" s="2"/>
      <c r="V870" s="2"/>
      <c r="W870" s="2"/>
      <c r="X870" s="2"/>
      <c r="Y870" s="2"/>
      <c r="Z870" s="2"/>
    </row>
    <row r="871" spans="1:26" ht="12.75" customHeight="1">
      <c r="A871" s="2"/>
      <c r="B871" s="2"/>
      <c r="C871" s="2"/>
      <c r="D871" s="2"/>
      <c r="E871" s="2"/>
      <c r="F871" s="19"/>
      <c r="G871" s="19"/>
      <c r="H871" s="20"/>
      <c r="I871" s="20"/>
      <c r="J871" s="20"/>
      <c r="K871" s="19"/>
      <c r="L871" s="19"/>
      <c r="M871" s="19"/>
      <c r="N871" s="2"/>
      <c r="O871" s="2"/>
      <c r="P871" s="2"/>
      <c r="Q871" s="2"/>
      <c r="R871" s="2"/>
      <c r="S871" s="2"/>
      <c r="T871" s="2"/>
      <c r="U871" s="2"/>
      <c r="V871" s="2"/>
      <c r="W871" s="2"/>
      <c r="X871" s="2"/>
      <c r="Y871" s="2"/>
      <c r="Z871" s="2"/>
    </row>
    <row r="872" spans="1:26" ht="12.75" customHeight="1">
      <c r="A872" s="2"/>
      <c r="B872" s="2"/>
      <c r="C872" s="2"/>
      <c r="D872" s="2"/>
      <c r="E872" s="2"/>
      <c r="F872" s="19"/>
      <c r="G872" s="19"/>
      <c r="H872" s="20"/>
      <c r="I872" s="20"/>
      <c r="J872" s="20"/>
      <c r="K872" s="19"/>
      <c r="L872" s="19"/>
      <c r="M872" s="19"/>
      <c r="N872" s="2"/>
      <c r="O872" s="2"/>
      <c r="P872" s="2"/>
      <c r="Q872" s="2"/>
      <c r="R872" s="2"/>
      <c r="S872" s="2"/>
      <c r="T872" s="2"/>
      <c r="U872" s="2"/>
      <c r="V872" s="2"/>
      <c r="W872" s="2"/>
      <c r="X872" s="2"/>
      <c r="Y872" s="2"/>
      <c r="Z872" s="2"/>
    </row>
    <row r="873" spans="1:26" ht="12.75" customHeight="1">
      <c r="A873" s="2"/>
      <c r="B873" s="2"/>
      <c r="C873" s="2"/>
      <c r="D873" s="2"/>
      <c r="E873" s="2"/>
      <c r="F873" s="19"/>
      <c r="G873" s="19"/>
      <c r="H873" s="20"/>
      <c r="I873" s="20"/>
      <c r="J873" s="20"/>
      <c r="K873" s="19"/>
      <c r="L873" s="19"/>
      <c r="M873" s="19"/>
      <c r="N873" s="2"/>
      <c r="O873" s="2"/>
      <c r="P873" s="2"/>
      <c r="Q873" s="2"/>
      <c r="R873" s="2"/>
      <c r="S873" s="2"/>
      <c r="T873" s="2"/>
      <c r="U873" s="2"/>
      <c r="V873" s="2"/>
      <c r="W873" s="2"/>
      <c r="X873" s="2"/>
      <c r="Y873" s="2"/>
      <c r="Z873" s="2"/>
    </row>
    <row r="874" spans="1:26" ht="12.75" customHeight="1">
      <c r="A874" s="2"/>
      <c r="B874" s="2"/>
      <c r="C874" s="2"/>
      <c r="D874" s="2"/>
      <c r="E874" s="2"/>
      <c r="F874" s="19"/>
      <c r="G874" s="19"/>
      <c r="H874" s="20"/>
      <c r="I874" s="20"/>
      <c r="J874" s="20"/>
      <c r="K874" s="19"/>
      <c r="L874" s="19"/>
      <c r="M874" s="19"/>
      <c r="N874" s="2"/>
      <c r="O874" s="2"/>
      <c r="P874" s="2"/>
      <c r="Q874" s="2"/>
      <c r="R874" s="2"/>
      <c r="S874" s="2"/>
      <c r="T874" s="2"/>
      <c r="U874" s="2"/>
      <c r="V874" s="2"/>
      <c r="W874" s="2"/>
      <c r="X874" s="2"/>
      <c r="Y874" s="2"/>
      <c r="Z874" s="2"/>
    </row>
    <row r="875" spans="1:26" ht="12.75" customHeight="1">
      <c r="A875" s="2"/>
      <c r="B875" s="2"/>
      <c r="C875" s="2"/>
      <c r="D875" s="2"/>
      <c r="E875" s="2"/>
      <c r="F875" s="19"/>
      <c r="G875" s="19"/>
      <c r="H875" s="20"/>
      <c r="I875" s="20"/>
      <c r="J875" s="20"/>
      <c r="K875" s="19"/>
      <c r="L875" s="19"/>
      <c r="M875" s="19"/>
      <c r="N875" s="2"/>
      <c r="O875" s="2"/>
      <c r="P875" s="2"/>
      <c r="Q875" s="2"/>
      <c r="R875" s="2"/>
      <c r="S875" s="2"/>
      <c r="T875" s="2"/>
      <c r="U875" s="2"/>
      <c r="V875" s="2"/>
      <c r="W875" s="2"/>
      <c r="X875" s="2"/>
      <c r="Y875" s="2"/>
      <c r="Z875" s="2"/>
    </row>
    <row r="876" spans="1:26" ht="12.75" customHeight="1">
      <c r="A876" s="2"/>
      <c r="B876" s="2"/>
      <c r="C876" s="2"/>
      <c r="D876" s="2"/>
      <c r="E876" s="2"/>
      <c r="F876" s="19"/>
      <c r="G876" s="19"/>
      <c r="H876" s="20"/>
      <c r="I876" s="20"/>
      <c r="J876" s="20"/>
      <c r="K876" s="19"/>
      <c r="L876" s="19"/>
      <c r="M876" s="19"/>
      <c r="N876" s="2"/>
      <c r="O876" s="2"/>
      <c r="P876" s="2"/>
      <c r="Q876" s="2"/>
      <c r="R876" s="2"/>
      <c r="S876" s="2"/>
      <c r="T876" s="2"/>
      <c r="U876" s="2"/>
      <c r="V876" s="2"/>
      <c r="W876" s="2"/>
      <c r="X876" s="2"/>
      <c r="Y876" s="2"/>
      <c r="Z876" s="2"/>
    </row>
    <row r="877" spans="1:26" ht="12.75" customHeight="1">
      <c r="A877" s="2"/>
      <c r="B877" s="2"/>
      <c r="C877" s="2"/>
      <c r="D877" s="2"/>
      <c r="E877" s="2"/>
      <c r="F877" s="19"/>
      <c r="G877" s="19"/>
      <c r="H877" s="20"/>
      <c r="I877" s="20"/>
      <c r="J877" s="20"/>
      <c r="K877" s="19"/>
      <c r="L877" s="19"/>
      <c r="M877" s="19"/>
      <c r="N877" s="2"/>
      <c r="O877" s="2"/>
      <c r="P877" s="2"/>
      <c r="Q877" s="2"/>
      <c r="R877" s="2"/>
      <c r="S877" s="2"/>
      <c r="T877" s="2"/>
      <c r="U877" s="2"/>
      <c r="V877" s="2"/>
      <c r="W877" s="2"/>
      <c r="X877" s="2"/>
      <c r="Y877" s="2"/>
      <c r="Z877" s="2"/>
    </row>
    <row r="878" spans="1:26" ht="12.75" customHeight="1">
      <c r="A878" s="2"/>
      <c r="B878" s="2"/>
      <c r="C878" s="2"/>
      <c r="D878" s="2"/>
      <c r="E878" s="2"/>
      <c r="F878" s="19"/>
      <c r="G878" s="19"/>
      <c r="H878" s="20"/>
      <c r="I878" s="20"/>
      <c r="J878" s="20"/>
      <c r="K878" s="19"/>
      <c r="L878" s="19"/>
      <c r="M878" s="19"/>
      <c r="N878" s="2"/>
      <c r="O878" s="2"/>
      <c r="P878" s="2"/>
      <c r="Q878" s="2"/>
      <c r="R878" s="2"/>
      <c r="S878" s="2"/>
      <c r="T878" s="2"/>
      <c r="U878" s="2"/>
      <c r="V878" s="2"/>
      <c r="W878" s="2"/>
      <c r="X878" s="2"/>
      <c r="Y878" s="2"/>
      <c r="Z878" s="2"/>
    </row>
    <row r="879" spans="1:26" ht="12.75" customHeight="1">
      <c r="A879" s="2"/>
      <c r="B879" s="2"/>
      <c r="C879" s="2"/>
      <c r="D879" s="2"/>
      <c r="E879" s="2"/>
      <c r="F879" s="19"/>
      <c r="G879" s="19"/>
      <c r="H879" s="20"/>
      <c r="I879" s="20"/>
      <c r="J879" s="20"/>
      <c r="K879" s="19"/>
      <c r="L879" s="19"/>
      <c r="M879" s="19"/>
      <c r="N879" s="2"/>
      <c r="O879" s="2"/>
      <c r="P879" s="2"/>
      <c r="Q879" s="2"/>
      <c r="R879" s="2"/>
      <c r="S879" s="2"/>
      <c r="T879" s="2"/>
      <c r="U879" s="2"/>
      <c r="V879" s="2"/>
      <c r="W879" s="2"/>
      <c r="X879" s="2"/>
      <c r="Y879" s="2"/>
      <c r="Z879" s="2"/>
    </row>
    <row r="880" spans="1:26" ht="12.75" customHeight="1">
      <c r="A880" s="2"/>
      <c r="B880" s="2"/>
      <c r="C880" s="2"/>
      <c r="D880" s="2"/>
      <c r="E880" s="2"/>
      <c r="F880" s="19"/>
      <c r="G880" s="19"/>
      <c r="H880" s="20"/>
      <c r="I880" s="20"/>
      <c r="J880" s="20"/>
      <c r="K880" s="19"/>
      <c r="L880" s="19"/>
      <c r="M880" s="19"/>
      <c r="N880" s="2"/>
      <c r="O880" s="2"/>
      <c r="P880" s="2"/>
      <c r="Q880" s="2"/>
      <c r="R880" s="2"/>
      <c r="S880" s="2"/>
      <c r="T880" s="2"/>
      <c r="U880" s="2"/>
      <c r="V880" s="2"/>
      <c r="W880" s="2"/>
      <c r="X880" s="2"/>
      <c r="Y880" s="2"/>
      <c r="Z880" s="2"/>
    </row>
    <row r="881" spans="1:26" ht="12.75" customHeight="1">
      <c r="A881" s="2"/>
      <c r="B881" s="2"/>
      <c r="C881" s="2"/>
      <c r="D881" s="2"/>
      <c r="E881" s="2"/>
      <c r="F881" s="19"/>
      <c r="G881" s="19"/>
      <c r="H881" s="20"/>
      <c r="I881" s="20"/>
      <c r="J881" s="20"/>
      <c r="K881" s="19"/>
      <c r="L881" s="19"/>
      <c r="M881" s="19"/>
      <c r="N881" s="2"/>
      <c r="O881" s="2"/>
      <c r="P881" s="2"/>
      <c r="Q881" s="2"/>
      <c r="R881" s="2"/>
      <c r="S881" s="2"/>
      <c r="T881" s="2"/>
      <c r="U881" s="2"/>
      <c r="V881" s="2"/>
      <c r="W881" s="2"/>
      <c r="X881" s="2"/>
      <c r="Y881" s="2"/>
      <c r="Z881" s="2"/>
    </row>
    <row r="882" spans="1:26" ht="12.75" customHeight="1">
      <c r="A882" s="2"/>
      <c r="B882" s="2"/>
      <c r="C882" s="2"/>
      <c r="D882" s="2"/>
      <c r="E882" s="2"/>
      <c r="F882" s="19"/>
      <c r="G882" s="19"/>
      <c r="H882" s="20"/>
      <c r="I882" s="20"/>
      <c r="J882" s="20"/>
      <c r="K882" s="19"/>
      <c r="L882" s="19"/>
      <c r="M882" s="19"/>
      <c r="N882" s="2"/>
      <c r="O882" s="2"/>
      <c r="P882" s="2"/>
      <c r="Q882" s="2"/>
      <c r="R882" s="2"/>
      <c r="S882" s="2"/>
      <c r="T882" s="2"/>
      <c r="U882" s="2"/>
      <c r="V882" s="2"/>
      <c r="W882" s="2"/>
      <c r="X882" s="2"/>
      <c r="Y882" s="2"/>
      <c r="Z882" s="2"/>
    </row>
    <row r="883" spans="1:26" ht="12.75" customHeight="1">
      <c r="A883" s="2"/>
      <c r="B883" s="2"/>
      <c r="C883" s="2"/>
      <c r="D883" s="2"/>
      <c r="E883" s="2"/>
      <c r="F883" s="19"/>
      <c r="G883" s="19"/>
      <c r="H883" s="20"/>
      <c r="I883" s="20"/>
      <c r="J883" s="20"/>
      <c r="K883" s="19"/>
      <c r="L883" s="19"/>
      <c r="M883" s="19"/>
      <c r="N883" s="2"/>
      <c r="O883" s="2"/>
      <c r="P883" s="2"/>
      <c r="Q883" s="2"/>
      <c r="R883" s="2"/>
      <c r="S883" s="2"/>
      <c r="T883" s="2"/>
      <c r="U883" s="2"/>
      <c r="V883" s="2"/>
      <c r="W883" s="2"/>
      <c r="X883" s="2"/>
      <c r="Y883" s="2"/>
      <c r="Z883" s="2"/>
    </row>
    <row r="884" spans="1:26" ht="12.75" customHeight="1">
      <c r="A884" s="2"/>
      <c r="B884" s="2"/>
      <c r="C884" s="2"/>
      <c r="D884" s="2"/>
      <c r="E884" s="2"/>
      <c r="F884" s="19"/>
      <c r="G884" s="19"/>
      <c r="H884" s="20"/>
      <c r="I884" s="20"/>
      <c r="J884" s="20"/>
      <c r="K884" s="19"/>
      <c r="L884" s="19"/>
      <c r="M884" s="19"/>
      <c r="N884" s="2"/>
      <c r="O884" s="2"/>
      <c r="P884" s="2"/>
      <c r="Q884" s="2"/>
      <c r="R884" s="2"/>
      <c r="S884" s="2"/>
      <c r="T884" s="2"/>
      <c r="U884" s="2"/>
      <c r="V884" s="2"/>
      <c r="W884" s="2"/>
      <c r="X884" s="2"/>
      <c r="Y884" s="2"/>
      <c r="Z884" s="2"/>
    </row>
    <row r="885" spans="1:26" ht="12.75" customHeight="1">
      <c r="A885" s="2"/>
      <c r="B885" s="2"/>
      <c r="C885" s="2"/>
      <c r="D885" s="2"/>
      <c r="E885" s="2"/>
      <c r="F885" s="19"/>
      <c r="G885" s="19"/>
      <c r="H885" s="20"/>
      <c r="I885" s="20"/>
      <c r="J885" s="20"/>
      <c r="K885" s="19"/>
      <c r="L885" s="19"/>
      <c r="M885" s="19"/>
      <c r="N885" s="2"/>
      <c r="O885" s="2"/>
      <c r="P885" s="2"/>
      <c r="Q885" s="2"/>
      <c r="R885" s="2"/>
      <c r="S885" s="2"/>
      <c r="T885" s="2"/>
      <c r="U885" s="2"/>
      <c r="V885" s="2"/>
      <c r="W885" s="2"/>
      <c r="X885" s="2"/>
      <c r="Y885" s="2"/>
      <c r="Z885" s="2"/>
    </row>
    <row r="886" spans="1:26" ht="12.75" customHeight="1">
      <c r="A886" s="2"/>
      <c r="B886" s="2"/>
      <c r="C886" s="2"/>
      <c r="D886" s="2"/>
      <c r="E886" s="2"/>
      <c r="F886" s="19"/>
      <c r="G886" s="19"/>
      <c r="H886" s="20"/>
      <c r="I886" s="20"/>
      <c r="J886" s="20"/>
      <c r="K886" s="19"/>
      <c r="L886" s="19"/>
      <c r="M886" s="19"/>
      <c r="N886" s="2"/>
      <c r="O886" s="2"/>
      <c r="P886" s="2"/>
      <c r="Q886" s="2"/>
      <c r="R886" s="2"/>
      <c r="S886" s="2"/>
      <c r="T886" s="2"/>
      <c r="U886" s="2"/>
      <c r="V886" s="2"/>
      <c r="W886" s="2"/>
      <c r="X886" s="2"/>
      <c r="Y886" s="2"/>
      <c r="Z886" s="2"/>
    </row>
    <row r="887" spans="1:26" ht="12.75" customHeight="1">
      <c r="A887" s="2"/>
      <c r="B887" s="2"/>
      <c r="C887" s="2"/>
      <c r="D887" s="2"/>
      <c r="E887" s="2"/>
      <c r="F887" s="19"/>
      <c r="G887" s="19"/>
      <c r="H887" s="20"/>
      <c r="I887" s="20"/>
      <c r="J887" s="20"/>
      <c r="K887" s="19"/>
      <c r="L887" s="19"/>
      <c r="M887" s="19"/>
      <c r="N887" s="2"/>
      <c r="O887" s="2"/>
      <c r="P887" s="2"/>
      <c r="Q887" s="2"/>
      <c r="R887" s="2"/>
      <c r="S887" s="2"/>
      <c r="T887" s="2"/>
      <c r="U887" s="2"/>
      <c r="V887" s="2"/>
      <c r="W887" s="2"/>
      <c r="X887" s="2"/>
      <c r="Y887" s="2"/>
      <c r="Z887" s="2"/>
    </row>
    <row r="888" spans="1:26" ht="12.75" customHeight="1">
      <c r="A888" s="2"/>
      <c r="B888" s="2"/>
      <c r="C888" s="2"/>
      <c r="D888" s="2"/>
      <c r="E888" s="2"/>
      <c r="F888" s="19"/>
      <c r="G888" s="19"/>
      <c r="H888" s="20"/>
      <c r="I888" s="20"/>
      <c r="J888" s="20"/>
      <c r="K888" s="19"/>
      <c r="L888" s="19"/>
      <c r="M888" s="19"/>
      <c r="N888" s="2"/>
      <c r="O888" s="2"/>
      <c r="P888" s="2"/>
      <c r="Q888" s="2"/>
      <c r="R888" s="2"/>
      <c r="S888" s="2"/>
      <c r="T888" s="2"/>
      <c r="U888" s="2"/>
      <c r="V888" s="2"/>
      <c r="W888" s="2"/>
      <c r="X888" s="2"/>
      <c r="Y888" s="2"/>
      <c r="Z888" s="2"/>
    </row>
    <row r="889" spans="1:26" ht="12.75" customHeight="1">
      <c r="A889" s="2"/>
      <c r="B889" s="2"/>
      <c r="C889" s="2"/>
      <c r="D889" s="2"/>
      <c r="E889" s="2"/>
      <c r="F889" s="19"/>
      <c r="G889" s="19"/>
      <c r="H889" s="20"/>
      <c r="I889" s="20"/>
      <c r="J889" s="20"/>
      <c r="K889" s="19"/>
      <c r="L889" s="19"/>
      <c r="M889" s="19"/>
      <c r="N889" s="2"/>
      <c r="O889" s="2"/>
      <c r="P889" s="2"/>
      <c r="Q889" s="2"/>
      <c r="R889" s="2"/>
      <c r="S889" s="2"/>
      <c r="T889" s="2"/>
      <c r="U889" s="2"/>
      <c r="V889" s="2"/>
      <c r="W889" s="2"/>
      <c r="X889" s="2"/>
      <c r="Y889" s="2"/>
      <c r="Z889" s="2"/>
    </row>
    <row r="890" spans="1:26" ht="12.75" customHeight="1">
      <c r="A890" s="2"/>
      <c r="B890" s="2"/>
      <c r="C890" s="2"/>
      <c r="D890" s="2"/>
      <c r="E890" s="2"/>
      <c r="F890" s="19"/>
      <c r="G890" s="19"/>
      <c r="H890" s="20"/>
      <c r="I890" s="20"/>
      <c r="J890" s="20"/>
      <c r="K890" s="19"/>
      <c r="L890" s="19"/>
      <c r="M890" s="19"/>
      <c r="N890" s="2"/>
      <c r="O890" s="2"/>
      <c r="P890" s="2"/>
      <c r="Q890" s="2"/>
      <c r="R890" s="2"/>
      <c r="S890" s="2"/>
      <c r="T890" s="2"/>
      <c r="U890" s="2"/>
      <c r="V890" s="2"/>
      <c r="W890" s="2"/>
      <c r="X890" s="2"/>
      <c r="Y890" s="2"/>
      <c r="Z890" s="2"/>
    </row>
    <row r="891" spans="1:26" ht="12.75" customHeight="1">
      <c r="A891" s="2"/>
      <c r="B891" s="2"/>
      <c r="C891" s="2"/>
      <c r="D891" s="2"/>
      <c r="E891" s="2"/>
      <c r="F891" s="19"/>
      <c r="G891" s="19"/>
      <c r="H891" s="20"/>
      <c r="I891" s="20"/>
      <c r="J891" s="20"/>
      <c r="K891" s="19"/>
      <c r="L891" s="19"/>
      <c r="M891" s="19"/>
      <c r="N891" s="2"/>
      <c r="O891" s="2"/>
      <c r="P891" s="2"/>
      <c r="Q891" s="2"/>
      <c r="R891" s="2"/>
      <c r="S891" s="2"/>
      <c r="T891" s="2"/>
      <c r="U891" s="2"/>
      <c r="V891" s="2"/>
      <c r="W891" s="2"/>
      <c r="X891" s="2"/>
      <c r="Y891" s="2"/>
      <c r="Z891" s="2"/>
    </row>
    <row r="892" spans="1:26" ht="12.75" customHeight="1">
      <c r="A892" s="2"/>
      <c r="B892" s="2"/>
      <c r="C892" s="2"/>
      <c r="D892" s="2"/>
      <c r="E892" s="2"/>
      <c r="F892" s="19"/>
      <c r="G892" s="19"/>
      <c r="H892" s="20"/>
      <c r="I892" s="20"/>
      <c r="J892" s="20"/>
      <c r="K892" s="19"/>
      <c r="L892" s="19"/>
      <c r="M892" s="19"/>
      <c r="N892" s="2"/>
      <c r="O892" s="2"/>
      <c r="P892" s="2"/>
      <c r="Q892" s="2"/>
      <c r="R892" s="2"/>
      <c r="S892" s="2"/>
      <c r="T892" s="2"/>
      <c r="U892" s="2"/>
      <c r="V892" s="2"/>
      <c r="W892" s="2"/>
      <c r="X892" s="2"/>
      <c r="Y892" s="2"/>
      <c r="Z892" s="2"/>
    </row>
    <row r="893" spans="1:26" ht="12.75" customHeight="1">
      <c r="A893" s="2"/>
      <c r="B893" s="2"/>
      <c r="C893" s="2"/>
      <c r="D893" s="2"/>
      <c r="E893" s="2"/>
      <c r="F893" s="19"/>
      <c r="G893" s="19"/>
      <c r="H893" s="20"/>
      <c r="I893" s="20"/>
      <c r="J893" s="20"/>
      <c r="K893" s="19"/>
      <c r="L893" s="19"/>
      <c r="M893" s="19"/>
      <c r="N893" s="2"/>
      <c r="O893" s="2"/>
      <c r="P893" s="2"/>
      <c r="Q893" s="2"/>
      <c r="R893" s="2"/>
      <c r="S893" s="2"/>
      <c r="T893" s="2"/>
      <c r="U893" s="2"/>
      <c r="V893" s="2"/>
      <c r="W893" s="2"/>
      <c r="X893" s="2"/>
      <c r="Y893" s="2"/>
      <c r="Z893" s="2"/>
    </row>
    <row r="894" spans="1:26" ht="12.75" customHeight="1">
      <c r="A894" s="2"/>
      <c r="B894" s="2"/>
      <c r="C894" s="2"/>
      <c r="D894" s="2"/>
      <c r="E894" s="2"/>
      <c r="F894" s="19"/>
      <c r="G894" s="19"/>
      <c r="H894" s="20"/>
      <c r="I894" s="20"/>
      <c r="J894" s="20"/>
      <c r="K894" s="19"/>
      <c r="L894" s="19"/>
      <c r="M894" s="19"/>
      <c r="N894" s="2"/>
      <c r="O894" s="2"/>
      <c r="P894" s="2"/>
      <c r="Q894" s="2"/>
      <c r="R894" s="2"/>
      <c r="S894" s="2"/>
      <c r="T894" s="2"/>
      <c r="U894" s="2"/>
      <c r="V894" s="2"/>
      <c r="W894" s="2"/>
      <c r="X894" s="2"/>
      <c r="Y894" s="2"/>
      <c r="Z894" s="2"/>
    </row>
    <row r="895" spans="1:26" ht="12.75" customHeight="1">
      <c r="A895" s="2"/>
      <c r="B895" s="2"/>
      <c r="C895" s="2"/>
      <c r="D895" s="2"/>
      <c r="E895" s="2"/>
      <c r="F895" s="19"/>
      <c r="G895" s="19"/>
      <c r="H895" s="20"/>
      <c r="I895" s="20"/>
      <c r="J895" s="20"/>
      <c r="K895" s="19"/>
      <c r="L895" s="19"/>
      <c r="M895" s="19"/>
      <c r="N895" s="2"/>
      <c r="O895" s="2"/>
      <c r="P895" s="2"/>
      <c r="Q895" s="2"/>
      <c r="R895" s="2"/>
      <c r="S895" s="2"/>
      <c r="T895" s="2"/>
      <c r="U895" s="2"/>
      <c r="V895" s="2"/>
      <c r="W895" s="2"/>
      <c r="X895" s="2"/>
      <c r="Y895" s="2"/>
      <c r="Z895" s="2"/>
    </row>
    <row r="896" spans="1:26" ht="12.75" customHeight="1">
      <c r="A896" s="2"/>
      <c r="B896" s="2"/>
      <c r="C896" s="2"/>
      <c r="D896" s="2"/>
      <c r="E896" s="2"/>
      <c r="F896" s="19"/>
      <c r="G896" s="19"/>
      <c r="H896" s="20"/>
      <c r="I896" s="20"/>
      <c r="J896" s="20"/>
      <c r="K896" s="19"/>
      <c r="L896" s="19"/>
      <c r="M896" s="19"/>
      <c r="N896" s="2"/>
      <c r="O896" s="2"/>
      <c r="P896" s="2"/>
      <c r="Q896" s="2"/>
      <c r="R896" s="2"/>
      <c r="S896" s="2"/>
      <c r="T896" s="2"/>
      <c r="U896" s="2"/>
      <c r="V896" s="2"/>
      <c r="W896" s="2"/>
      <c r="X896" s="2"/>
      <c r="Y896" s="2"/>
      <c r="Z896" s="2"/>
    </row>
    <row r="897" spans="1:26" ht="12.75" customHeight="1">
      <c r="A897" s="2"/>
      <c r="B897" s="2"/>
      <c r="C897" s="2"/>
      <c r="D897" s="2"/>
      <c r="E897" s="2"/>
      <c r="F897" s="19"/>
      <c r="G897" s="19"/>
      <c r="H897" s="20"/>
      <c r="I897" s="20"/>
      <c r="J897" s="20"/>
      <c r="K897" s="19"/>
      <c r="L897" s="19"/>
      <c r="M897" s="19"/>
      <c r="N897" s="2"/>
      <c r="O897" s="2"/>
      <c r="P897" s="2"/>
      <c r="Q897" s="2"/>
      <c r="R897" s="2"/>
      <c r="S897" s="2"/>
      <c r="T897" s="2"/>
      <c r="U897" s="2"/>
      <c r="V897" s="2"/>
      <c r="W897" s="2"/>
      <c r="X897" s="2"/>
      <c r="Y897" s="2"/>
      <c r="Z897" s="2"/>
    </row>
    <row r="898" spans="1:26" ht="12.75" customHeight="1">
      <c r="A898" s="2"/>
      <c r="B898" s="2"/>
      <c r="C898" s="2"/>
      <c r="D898" s="2"/>
      <c r="E898" s="2"/>
      <c r="F898" s="19"/>
      <c r="G898" s="19"/>
      <c r="H898" s="20"/>
      <c r="I898" s="20"/>
      <c r="J898" s="20"/>
      <c r="K898" s="19"/>
      <c r="L898" s="19"/>
      <c r="M898" s="19"/>
      <c r="N898" s="2"/>
      <c r="O898" s="2"/>
      <c r="P898" s="2"/>
      <c r="Q898" s="2"/>
      <c r="R898" s="2"/>
      <c r="S898" s="2"/>
      <c r="T898" s="2"/>
      <c r="U898" s="2"/>
      <c r="V898" s="2"/>
      <c r="W898" s="2"/>
      <c r="X898" s="2"/>
      <c r="Y898" s="2"/>
      <c r="Z898" s="2"/>
    </row>
    <row r="899" spans="1:26" ht="12.75" customHeight="1">
      <c r="A899" s="2"/>
      <c r="B899" s="2"/>
      <c r="C899" s="2"/>
      <c r="D899" s="2"/>
      <c r="E899" s="2"/>
      <c r="F899" s="19"/>
      <c r="G899" s="19"/>
      <c r="H899" s="20"/>
      <c r="I899" s="20"/>
      <c r="J899" s="20"/>
      <c r="K899" s="19"/>
      <c r="L899" s="19"/>
      <c r="M899" s="19"/>
      <c r="N899" s="2"/>
      <c r="O899" s="2"/>
      <c r="P899" s="2"/>
      <c r="Q899" s="2"/>
      <c r="R899" s="2"/>
      <c r="S899" s="2"/>
      <c r="T899" s="2"/>
      <c r="U899" s="2"/>
      <c r="V899" s="2"/>
      <c r="W899" s="2"/>
      <c r="X899" s="2"/>
      <c r="Y899" s="2"/>
      <c r="Z899" s="2"/>
    </row>
    <row r="900" spans="1:26" ht="12.75" customHeight="1">
      <c r="A900" s="2"/>
      <c r="B900" s="2"/>
      <c r="C900" s="2"/>
      <c r="D900" s="2"/>
      <c r="E900" s="2"/>
      <c r="F900" s="19"/>
      <c r="G900" s="19"/>
      <c r="H900" s="20"/>
      <c r="I900" s="20"/>
      <c r="J900" s="20"/>
      <c r="K900" s="19"/>
      <c r="L900" s="19"/>
      <c r="M900" s="19"/>
      <c r="N900" s="2"/>
      <c r="O900" s="2"/>
      <c r="P900" s="2"/>
      <c r="Q900" s="2"/>
      <c r="R900" s="2"/>
      <c r="S900" s="2"/>
      <c r="T900" s="2"/>
      <c r="U900" s="2"/>
      <c r="V900" s="2"/>
      <c r="W900" s="2"/>
      <c r="X900" s="2"/>
      <c r="Y900" s="2"/>
      <c r="Z900" s="2"/>
    </row>
    <row r="901" spans="1:26" ht="12.75" customHeight="1">
      <c r="A901" s="2"/>
      <c r="B901" s="2"/>
      <c r="C901" s="2"/>
      <c r="D901" s="2"/>
      <c r="E901" s="2"/>
      <c r="F901" s="19"/>
      <c r="G901" s="19"/>
      <c r="H901" s="20"/>
      <c r="I901" s="20"/>
      <c r="J901" s="20"/>
      <c r="K901" s="19"/>
      <c r="L901" s="19"/>
      <c r="M901" s="19"/>
      <c r="N901" s="2"/>
      <c r="O901" s="2"/>
      <c r="P901" s="2"/>
      <c r="Q901" s="2"/>
      <c r="R901" s="2"/>
      <c r="S901" s="2"/>
      <c r="T901" s="2"/>
      <c r="U901" s="2"/>
      <c r="V901" s="2"/>
      <c r="W901" s="2"/>
      <c r="X901" s="2"/>
      <c r="Y901" s="2"/>
      <c r="Z901" s="2"/>
    </row>
    <row r="902" spans="1:26" ht="12.75" customHeight="1">
      <c r="A902" s="2"/>
      <c r="B902" s="2"/>
      <c r="C902" s="2"/>
      <c r="D902" s="2"/>
      <c r="E902" s="2"/>
      <c r="F902" s="19"/>
      <c r="G902" s="19"/>
      <c r="H902" s="20"/>
      <c r="I902" s="20"/>
      <c r="J902" s="20"/>
      <c r="K902" s="19"/>
      <c r="L902" s="19"/>
      <c r="M902" s="19"/>
      <c r="N902" s="2"/>
      <c r="O902" s="2"/>
      <c r="P902" s="2"/>
      <c r="Q902" s="2"/>
      <c r="R902" s="2"/>
      <c r="S902" s="2"/>
      <c r="T902" s="2"/>
      <c r="U902" s="2"/>
      <c r="V902" s="2"/>
      <c r="W902" s="2"/>
      <c r="X902" s="2"/>
      <c r="Y902" s="2"/>
      <c r="Z902" s="2"/>
    </row>
    <row r="903" spans="1:26" ht="12.75" customHeight="1">
      <c r="A903" s="2"/>
      <c r="B903" s="2"/>
      <c r="C903" s="2"/>
      <c r="D903" s="2"/>
      <c r="E903" s="2"/>
      <c r="F903" s="19"/>
      <c r="G903" s="19"/>
      <c r="H903" s="20"/>
      <c r="I903" s="20"/>
      <c r="J903" s="20"/>
      <c r="K903" s="19"/>
      <c r="L903" s="19"/>
      <c r="M903" s="19"/>
      <c r="N903" s="2"/>
      <c r="O903" s="2"/>
      <c r="P903" s="2"/>
      <c r="Q903" s="2"/>
      <c r="R903" s="2"/>
      <c r="S903" s="2"/>
      <c r="T903" s="2"/>
      <c r="U903" s="2"/>
      <c r="V903" s="2"/>
      <c r="W903" s="2"/>
      <c r="X903" s="2"/>
      <c r="Y903" s="2"/>
      <c r="Z903" s="2"/>
    </row>
    <row r="904" spans="1:26" ht="12.75" customHeight="1">
      <c r="A904" s="2"/>
      <c r="B904" s="2"/>
      <c r="C904" s="2"/>
      <c r="D904" s="2"/>
      <c r="E904" s="2"/>
      <c r="F904" s="19"/>
      <c r="G904" s="19"/>
      <c r="H904" s="20"/>
      <c r="I904" s="20"/>
      <c r="J904" s="20"/>
      <c r="K904" s="19"/>
      <c r="L904" s="19"/>
      <c r="M904" s="19"/>
      <c r="N904" s="2"/>
      <c r="O904" s="2"/>
      <c r="P904" s="2"/>
      <c r="Q904" s="2"/>
      <c r="R904" s="2"/>
      <c r="S904" s="2"/>
      <c r="T904" s="2"/>
      <c r="U904" s="2"/>
      <c r="V904" s="2"/>
      <c r="W904" s="2"/>
      <c r="X904" s="2"/>
      <c r="Y904" s="2"/>
      <c r="Z904" s="2"/>
    </row>
    <row r="905" spans="1:26" ht="12.75" customHeight="1">
      <c r="A905" s="2"/>
      <c r="B905" s="2"/>
      <c r="C905" s="2"/>
      <c r="D905" s="2"/>
      <c r="E905" s="2"/>
      <c r="F905" s="19"/>
      <c r="G905" s="19"/>
      <c r="H905" s="20"/>
      <c r="I905" s="20"/>
      <c r="J905" s="20"/>
      <c r="K905" s="19"/>
      <c r="L905" s="19"/>
      <c r="M905" s="19"/>
      <c r="N905" s="2"/>
      <c r="O905" s="2"/>
      <c r="P905" s="2"/>
      <c r="Q905" s="2"/>
      <c r="R905" s="2"/>
      <c r="S905" s="2"/>
      <c r="T905" s="2"/>
      <c r="U905" s="2"/>
      <c r="V905" s="2"/>
      <c r="W905" s="2"/>
      <c r="X905" s="2"/>
      <c r="Y905" s="2"/>
      <c r="Z905" s="2"/>
    </row>
    <row r="906" spans="1:26" ht="12.75" customHeight="1">
      <c r="A906" s="2"/>
      <c r="B906" s="2"/>
      <c r="C906" s="2"/>
      <c r="D906" s="2"/>
      <c r="E906" s="2"/>
      <c r="F906" s="19"/>
      <c r="G906" s="19"/>
      <c r="H906" s="20"/>
      <c r="I906" s="20"/>
      <c r="J906" s="20"/>
      <c r="K906" s="19"/>
      <c r="L906" s="19"/>
      <c r="M906" s="19"/>
      <c r="N906" s="2"/>
      <c r="O906" s="2"/>
      <c r="P906" s="2"/>
      <c r="Q906" s="2"/>
      <c r="R906" s="2"/>
      <c r="S906" s="2"/>
      <c r="T906" s="2"/>
      <c r="U906" s="2"/>
      <c r="V906" s="2"/>
      <c r="W906" s="2"/>
      <c r="X906" s="2"/>
      <c r="Y906" s="2"/>
      <c r="Z906" s="2"/>
    </row>
    <row r="907" spans="1:26" ht="12.75" customHeight="1">
      <c r="A907" s="2"/>
      <c r="B907" s="2"/>
      <c r="C907" s="2"/>
      <c r="D907" s="2"/>
      <c r="E907" s="2"/>
      <c r="F907" s="19"/>
      <c r="G907" s="19"/>
      <c r="H907" s="20"/>
      <c r="I907" s="20"/>
      <c r="J907" s="20"/>
      <c r="K907" s="19"/>
      <c r="L907" s="19"/>
      <c r="M907" s="19"/>
      <c r="N907" s="2"/>
      <c r="O907" s="2"/>
      <c r="P907" s="2"/>
      <c r="Q907" s="2"/>
      <c r="R907" s="2"/>
      <c r="S907" s="2"/>
      <c r="T907" s="2"/>
      <c r="U907" s="2"/>
      <c r="V907" s="2"/>
      <c r="W907" s="2"/>
      <c r="X907" s="2"/>
      <c r="Y907" s="2"/>
      <c r="Z907" s="2"/>
    </row>
    <row r="908" spans="1:26" ht="12.75" customHeight="1">
      <c r="A908" s="2"/>
      <c r="B908" s="2"/>
      <c r="C908" s="2"/>
      <c r="D908" s="2"/>
      <c r="E908" s="2"/>
      <c r="F908" s="19"/>
      <c r="G908" s="19"/>
      <c r="H908" s="20"/>
      <c r="I908" s="20"/>
      <c r="J908" s="20"/>
      <c r="K908" s="19"/>
      <c r="L908" s="19"/>
      <c r="M908" s="19"/>
      <c r="N908" s="2"/>
      <c r="O908" s="2"/>
      <c r="P908" s="2"/>
      <c r="Q908" s="2"/>
      <c r="R908" s="2"/>
      <c r="S908" s="2"/>
      <c r="T908" s="2"/>
      <c r="U908" s="2"/>
      <c r="V908" s="2"/>
      <c r="W908" s="2"/>
      <c r="X908" s="2"/>
      <c r="Y908" s="2"/>
      <c r="Z908" s="2"/>
    </row>
    <row r="909" spans="1:26" ht="12.75" customHeight="1">
      <c r="A909" s="2"/>
      <c r="B909" s="2"/>
      <c r="C909" s="2"/>
      <c r="D909" s="2"/>
      <c r="E909" s="2"/>
      <c r="F909" s="19"/>
      <c r="G909" s="19"/>
      <c r="H909" s="20"/>
      <c r="I909" s="20"/>
      <c r="J909" s="20"/>
      <c r="K909" s="19"/>
      <c r="L909" s="19"/>
      <c r="M909" s="19"/>
      <c r="N909" s="2"/>
      <c r="O909" s="2"/>
      <c r="P909" s="2"/>
      <c r="Q909" s="2"/>
      <c r="R909" s="2"/>
      <c r="S909" s="2"/>
      <c r="T909" s="2"/>
      <c r="U909" s="2"/>
      <c r="V909" s="2"/>
      <c r="W909" s="2"/>
      <c r="X909" s="2"/>
      <c r="Y909" s="2"/>
      <c r="Z909" s="2"/>
    </row>
    <row r="910" spans="1:26" ht="12.75" customHeight="1">
      <c r="A910" s="2"/>
      <c r="B910" s="2"/>
      <c r="C910" s="2"/>
      <c r="D910" s="2"/>
      <c r="E910" s="2"/>
      <c r="F910" s="19"/>
      <c r="G910" s="19"/>
      <c r="H910" s="20"/>
      <c r="I910" s="20"/>
      <c r="J910" s="20"/>
      <c r="K910" s="19"/>
      <c r="L910" s="19"/>
      <c r="M910" s="19"/>
      <c r="N910" s="2"/>
      <c r="O910" s="2"/>
      <c r="P910" s="2"/>
      <c r="Q910" s="2"/>
      <c r="R910" s="2"/>
      <c r="S910" s="2"/>
      <c r="T910" s="2"/>
      <c r="U910" s="2"/>
      <c r="V910" s="2"/>
      <c r="W910" s="2"/>
      <c r="X910" s="2"/>
      <c r="Y910" s="2"/>
      <c r="Z910" s="2"/>
    </row>
    <row r="911" spans="1:26" ht="12.75" customHeight="1">
      <c r="A911" s="2"/>
      <c r="B911" s="2"/>
      <c r="C911" s="2"/>
      <c r="D911" s="2"/>
      <c r="E911" s="2"/>
      <c r="F911" s="19"/>
      <c r="G911" s="19"/>
      <c r="H911" s="20"/>
      <c r="I911" s="20"/>
      <c r="J911" s="20"/>
      <c r="K911" s="19"/>
      <c r="L911" s="19"/>
      <c r="M911" s="19"/>
      <c r="N911" s="2"/>
      <c r="O911" s="2"/>
      <c r="P911" s="2"/>
      <c r="Q911" s="2"/>
      <c r="R911" s="2"/>
      <c r="S911" s="2"/>
      <c r="T911" s="2"/>
      <c r="U911" s="2"/>
      <c r="V911" s="2"/>
      <c r="W911" s="2"/>
      <c r="X911" s="2"/>
      <c r="Y911" s="2"/>
      <c r="Z911" s="2"/>
    </row>
    <row r="912" spans="1:26" ht="12.75" customHeight="1">
      <c r="A912" s="2"/>
      <c r="B912" s="2"/>
      <c r="C912" s="2"/>
      <c r="D912" s="2"/>
      <c r="E912" s="2"/>
      <c r="F912" s="19"/>
      <c r="G912" s="19"/>
      <c r="H912" s="20"/>
      <c r="I912" s="20"/>
      <c r="J912" s="20"/>
      <c r="K912" s="19"/>
      <c r="L912" s="19"/>
      <c r="M912" s="19"/>
      <c r="N912" s="2"/>
      <c r="O912" s="2"/>
      <c r="P912" s="2"/>
      <c r="Q912" s="2"/>
      <c r="R912" s="2"/>
      <c r="S912" s="2"/>
      <c r="T912" s="2"/>
      <c r="U912" s="2"/>
      <c r="V912" s="2"/>
      <c r="W912" s="2"/>
      <c r="X912" s="2"/>
      <c r="Y912" s="2"/>
      <c r="Z912" s="2"/>
    </row>
    <row r="913" spans="1:26" ht="12.75" customHeight="1">
      <c r="A913" s="2"/>
      <c r="B913" s="2"/>
      <c r="C913" s="2"/>
      <c r="D913" s="2"/>
      <c r="E913" s="2"/>
      <c r="F913" s="19"/>
      <c r="G913" s="19"/>
      <c r="H913" s="20"/>
      <c r="I913" s="20"/>
      <c r="J913" s="20"/>
      <c r="K913" s="19"/>
      <c r="L913" s="19"/>
      <c r="M913" s="19"/>
      <c r="N913" s="2"/>
      <c r="O913" s="2"/>
      <c r="P913" s="2"/>
      <c r="Q913" s="2"/>
      <c r="R913" s="2"/>
      <c r="S913" s="2"/>
      <c r="T913" s="2"/>
      <c r="U913" s="2"/>
      <c r="V913" s="2"/>
      <c r="W913" s="2"/>
      <c r="X913" s="2"/>
      <c r="Y913" s="2"/>
      <c r="Z913" s="2"/>
    </row>
    <row r="914" spans="1:26" ht="12.75" customHeight="1">
      <c r="A914" s="2"/>
      <c r="B914" s="2"/>
      <c r="C914" s="2"/>
      <c r="D914" s="2"/>
      <c r="E914" s="2"/>
      <c r="F914" s="19"/>
      <c r="G914" s="19"/>
      <c r="H914" s="20"/>
      <c r="I914" s="20"/>
      <c r="J914" s="20"/>
      <c r="K914" s="19"/>
      <c r="L914" s="19"/>
      <c r="M914" s="19"/>
      <c r="N914" s="2"/>
      <c r="O914" s="2"/>
      <c r="P914" s="2"/>
      <c r="Q914" s="2"/>
      <c r="R914" s="2"/>
      <c r="S914" s="2"/>
      <c r="T914" s="2"/>
      <c r="U914" s="2"/>
      <c r="V914" s="2"/>
      <c r="W914" s="2"/>
      <c r="X914" s="2"/>
      <c r="Y914" s="2"/>
      <c r="Z914" s="2"/>
    </row>
    <row r="915" spans="1:26" ht="12.75" customHeight="1">
      <c r="A915" s="2"/>
      <c r="B915" s="2"/>
      <c r="C915" s="2"/>
      <c r="D915" s="2"/>
      <c r="E915" s="2"/>
      <c r="F915" s="19"/>
      <c r="G915" s="19"/>
      <c r="H915" s="20"/>
      <c r="I915" s="20"/>
      <c r="J915" s="20"/>
      <c r="K915" s="19"/>
      <c r="L915" s="19"/>
      <c r="M915" s="19"/>
      <c r="N915" s="2"/>
      <c r="O915" s="2"/>
      <c r="P915" s="2"/>
      <c r="Q915" s="2"/>
      <c r="R915" s="2"/>
      <c r="S915" s="2"/>
      <c r="T915" s="2"/>
      <c r="U915" s="2"/>
      <c r="V915" s="2"/>
      <c r="W915" s="2"/>
      <c r="X915" s="2"/>
      <c r="Y915" s="2"/>
      <c r="Z915" s="2"/>
    </row>
    <row r="916" spans="1:26" ht="12.75" customHeight="1">
      <c r="A916" s="2"/>
      <c r="B916" s="2"/>
      <c r="C916" s="2"/>
      <c r="D916" s="2"/>
      <c r="E916" s="2"/>
      <c r="F916" s="19"/>
      <c r="G916" s="19"/>
      <c r="H916" s="20"/>
      <c r="I916" s="20"/>
      <c r="J916" s="20"/>
      <c r="K916" s="19"/>
      <c r="L916" s="19"/>
      <c r="M916" s="19"/>
      <c r="N916" s="2"/>
      <c r="O916" s="2"/>
      <c r="P916" s="2"/>
      <c r="Q916" s="2"/>
      <c r="R916" s="2"/>
      <c r="S916" s="2"/>
      <c r="T916" s="2"/>
      <c r="U916" s="2"/>
      <c r="V916" s="2"/>
      <c r="W916" s="2"/>
      <c r="X916" s="2"/>
      <c r="Y916" s="2"/>
      <c r="Z916" s="2"/>
    </row>
    <row r="917" spans="1:26" ht="12.75" customHeight="1">
      <c r="A917" s="2"/>
      <c r="B917" s="2"/>
      <c r="C917" s="2"/>
      <c r="D917" s="2"/>
      <c r="E917" s="2"/>
      <c r="F917" s="19"/>
      <c r="G917" s="19"/>
      <c r="H917" s="20"/>
      <c r="I917" s="20"/>
      <c r="J917" s="20"/>
      <c r="K917" s="19"/>
      <c r="L917" s="19"/>
      <c r="M917" s="19"/>
      <c r="N917" s="2"/>
      <c r="O917" s="2"/>
      <c r="P917" s="2"/>
      <c r="Q917" s="2"/>
      <c r="R917" s="2"/>
      <c r="S917" s="2"/>
      <c r="T917" s="2"/>
      <c r="U917" s="2"/>
      <c r="V917" s="2"/>
      <c r="W917" s="2"/>
      <c r="X917" s="2"/>
      <c r="Y917" s="2"/>
      <c r="Z917" s="2"/>
    </row>
    <row r="918" spans="1:26" ht="12.75" customHeight="1">
      <c r="A918" s="2"/>
      <c r="B918" s="2"/>
      <c r="C918" s="2"/>
      <c r="D918" s="2"/>
      <c r="E918" s="2"/>
      <c r="F918" s="19"/>
      <c r="G918" s="19"/>
      <c r="H918" s="20"/>
      <c r="I918" s="20"/>
      <c r="J918" s="20"/>
      <c r="K918" s="19"/>
      <c r="L918" s="19"/>
      <c r="M918" s="19"/>
      <c r="N918" s="2"/>
      <c r="O918" s="2"/>
      <c r="P918" s="2"/>
      <c r="Q918" s="2"/>
      <c r="R918" s="2"/>
      <c r="S918" s="2"/>
      <c r="T918" s="2"/>
      <c r="U918" s="2"/>
      <c r="V918" s="2"/>
      <c r="W918" s="2"/>
      <c r="X918" s="2"/>
      <c r="Y918" s="2"/>
      <c r="Z918" s="2"/>
    </row>
    <row r="919" spans="1:26" ht="12.75" customHeight="1">
      <c r="A919" s="2"/>
      <c r="B919" s="2"/>
      <c r="C919" s="2"/>
      <c r="D919" s="2"/>
      <c r="E919" s="2"/>
      <c r="F919" s="19"/>
      <c r="G919" s="19"/>
      <c r="H919" s="20"/>
      <c r="I919" s="20"/>
      <c r="J919" s="20"/>
      <c r="K919" s="19"/>
      <c r="L919" s="19"/>
      <c r="M919" s="19"/>
      <c r="N919" s="2"/>
      <c r="O919" s="2"/>
      <c r="P919" s="2"/>
      <c r="Q919" s="2"/>
      <c r="R919" s="2"/>
      <c r="S919" s="2"/>
      <c r="T919" s="2"/>
      <c r="U919" s="2"/>
      <c r="V919" s="2"/>
      <c r="W919" s="2"/>
      <c r="X919" s="2"/>
      <c r="Y919" s="2"/>
      <c r="Z919" s="2"/>
    </row>
    <row r="920" spans="1:26" ht="12.75" customHeight="1">
      <c r="A920" s="2"/>
      <c r="B920" s="2"/>
      <c r="C920" s="2"/>
      <c r="D920" s="2"/>
      <c r="E920" s="2"/>
      <c r="F920" s="19"/>
      <c r="G920" s="19"/>
      <c r="H920" s="20"/>
      <c r="I920" s="20"/>
      <c r="J920" s="20"/>
      <c r="K920" s="19"/>
      <c r="L920" s="19"/>
      <c r="M920" s="19"/>
      <c r="N920" s="2"/>
      <c r="O920" s="2"/>
      <c r="P920" s="2"/>
      <c r="Q920" s="2"/>
      <c r="R920" s="2"/>
      <c r="S920" s="2"/>
      <c r="T920" s="2"/>
      <c r="U920" s="2"/>
      <c r="V920" s="2"/>
      <c r="W920" s="2"/>
      <c r="X920" s="2"/>
      <c r="Y920" s="2"/>
      <c r="Z920" s="2"/>
    </row>
    <row r="921" spans="1:26" ht="12.75" customHeight="1">
      <c r="A921" s="2"/>
      <c r="B921" s="2"/>
      <c r="C921" s="2"/>
      <c r="D921" s="2"/>
      <c r="E921" s="2"/>
      <c r="F921" s="19"/>
      <c r="G921" s="19"/>
      <c r="H921" s="20"/>
      <c r="I921" s="20"/>
      <c r="J921" s="20"/>
      <c r="K921" s="19"/>
      <c r="L921" s="19"/>
      <c r="M921" s="19"/>
      <c r="N921" s="2"/>
      <c r="O921" s="2"/>
      <c r="P921" s="2"/>
      <c r="Q921" s="2"/>
      <c r="R921" s="2"/>
      <c r="S921" s="2"/>
      <c r="T921" s="2"/>
      <c r="U921" s="2"/>
      <c r="V921" s="2"/>
      <c r="W921" s="2"/>
      <c r="X921" s="2"/>
      <c r="Y921" s="2"/>
      <c r="Z921" s="2"/>
    </row>
    <row r="922" spans="1:26" ht="12.75" customHeight="1">
      <c r="A922" s="2"/>
      <c r="B922" s="2"/>
      <c r="C922" s="2"/>
      <c r="D922" s="2"/>
      <c r="E922" s="2"/>
      <c r="F922" s="19"/>
      <c r="G922" s="19"/>
      <c r="H922" s="20"/>
      <c r="I922" s="20"/>
      <c r="J922" s="20"/>
      <c r="K922" s="19"/>
      <c r="L922" s="19"/>
      <c r="M922" s="19"/>
      <c r="N922" s="2"/>
      <c r="O922" s="2"/>
      <c r="P922" s="2"/>
      <c r="Q922" s="2"/>
      <c r="R922" s="2"/>
      <c r="S922" s="2"/>
      <c r="T922" s="2"/>
      <c r="U922" s="2"/>
      <c r="V922" s="2"/>
      <c r="W922" s="2"/>
      <c r="X922" s="2"/>
      <c r="Y922" s="2"/>
      <c r="Z922" s="2"/>
    </row>
    <row r="923" spans="1:26" ht="12.75" customHeight="1">
      <c r="A923" s="2"/>
      <c r="B923" s="2"/>
      <c r="C923" s="2"/>
      <c r="D923" s="2"/>
      <c r="E923" s="2"/>
      <c r="F923" s="19"/>
      <c r="G923" s="19"/>
      <c r="H923" s="20"/>
      <c r="I923" s="20"/>
      <c r="J923" s="20"/>
      <c r="K923" s="19"/>
      <c r="L923" s="19"/>
      <c r="M923" s="19"/>
      <c r="N923" s="2"/>
      <c r="O923" s="2"/>
      <c r="P923" s="2"/>
      <c r="Q923" s="2"/>
      <c r="R923" s="2"/>
      <c r="S923" s="2"/>
      <c r="T923" s="2"/>
      <c r="U923" s="2"/>
      <c r="V923" s="2"/>
      <c r="W923" s="2"/>
      <c r="X923" s="2"/>
      <c r="Y923" s="2"/>
      <c r="Z923" s="2"/>
    </row>
    <row r="924" spans="1:26" ht="12.75" customHeight="1">
      <c r="A924" s="2"/>
      <c r="B924" s="2"/>
      <c r="C924" s="2"/>
      <c r="D924" s="2"/>
      <c r="E924" s="2"/>
      <c r="F924" s="19"/>
      <c r="G924" s="19"/>
      <c r="H924" s="20"/>
      <c r="I924" s="20"/>
      <c r="J924" s="20"/>
      <c r="K924" s="19"/>
      <c r="L924" s="19"/>
      <c r="M924" s="19"/>
      <c r="N924" s="2"/>
      <c r="O924" s="2"/>
      <c r="P924" s="2"/>
      <c r="Q924" s="2"/>
      <c r="R924" s="2"/>
      <c r="S924" s="2"/>
      <c r="T924" s="2"/>
      <c r="U924" s="2"/>
      <c r="V924" s="2"/>
      <c r="W924" s="2"/>
      <c r="X924" s="2"/>
      <c r="Y924" s="2"/>
      <c r="Z924" s="2"/>
    </row>
    <row r="925" spans="1:26" ht="12.75" customHeight="1">
      <c r="A925" s="2"/>
      <c r="B925" s="2"/>
      <c r="C925" s="2"/>
      <c r="D925" s="2"/>
      <c r="E925" s="2"/>
      <c r="F925" s="19"/>
      <c r="G925" s="19"/>
      <c r="H925" s="20"/>
      <c r="I925" s="20"/>
      <c r="J925" s="20"/>
      <c r="K925" s="19"/>
      <c r="L925" s="19"/>
      <c r="M925" s="19"/>
      <c r="N925" s="2"/>
      <c r="O925" s="2"/>
      <c r="P925" s="2"/>
      <c r="Q925" s="2"/>
      <c r="R925" s="2"/>
      <c r="S925" s="2"/>
      <c r="T925" s="2"/>
      <c r="U925" s="2"/>
      <c r="V925" s="2"/>
      <c r="W925" s="2"/>
      <c r="X925" s="2"/>
      <c r="Y925" s="2"/>
      <c r="Z925" s="2"/>
    </row>
    <row r="926" spans="1:26" ht="12.75" customHeight="1">
      <c r="A926" s="2"/>
      <c r="B926" s="2"/>
      <c r="C926" s="2"/>
      <c r="D926" s="2"/>
      <c r="E926" s="2"/>
      <c r="F926" s="19"/>
      <c r="G926" s="19"/>
      <c r="H926" s="20"/>
      <c r="I926" s="20"/>
      <c r="J926" s="20"/>
      <c r="K926" s="19"/>
      <c r="L926" s="19"/>
      <c r="M926" s="19"/>
      <c r="N926" s="2"/>
      <c r="O926" s="2"/>
      <c r="P926" s="2"/>
      <c r="Q926" s="2"/>
      <c r="R926" s="2"/>
      <c r="S926" s="2"/>
      <c r="T926" s="2"/>
      <c r="U926" s="2"/>
      <c r="V926" s="2"/>
      <c r="W926" s="2"/>
      <c r="X926" s="2"/>
      <c r="Y926" s="2"/>
      <c r="Z926" s="2"/>
    </row>
    <row r="927" spans="1:26" ht="12.75" customHeight="1">
      <c r="A927" s="2"/>
      <c r="B927" s="2"/>
      <c r="C927" s="2"/>
      <c r="D927" s="2"/>
      <c r="E927" s="2"/>
      <c r="F927" s="19"/>
      <c r="G927" s="19"/>
      <c r="H927" s="20"/>
      <c r="I927" s="20"/>
      <c r="J927" s="20"/>
      <c r="K927" s="19"/>
      <c r="L927" s="19"/>
      <c r="M927" s="19"/>
      <c r="N927" s="2"/>
      <c r="O927" s="2"/>
      <c r="P927" s="2"/>
      <c r="Q927" s="2"/>
      <c r="R927" s="2"/>
      <c r="S927" s="2"/>
      <c r="T927" s="2"/>
      <c r="U927" s="2"/>
      <c r="V927" s="2"/>
      <c r="W927" s="2"/>
      <c r="X927" s="2"/>
      <c r="Y927" s="2"/>
      <c r="Z927" s="2"/>
    </row>
    <row r="928" spans="1:26" ht="12.75" customHeight="1">
      <c r="A928" s="2"/>
      <c r="B928" s="2"/>
      <c r="C928" s="2"/>
      <c r="D928" s="2"/>
      <c r="E928" s="2"/>
      <c r="F928" s="19"/>
      <c r="G928" s="19"/>
      <c r="H928" s="20"/>
      <c r="I928" s="20"/>
      <c r="J928" s="20"/>
      <c r="K928" s="19"/>
      <c r="L928" s="19"/>
      <c r="M928" s="19"/>
      <c r="N928" s="2"/>
      <c r="O928" s="2"/>
      <c r="P928" s="2"/>
      <c r="Q928" s="2"/>
      <c r="R928" s="2"/>
      <c r="S928" s="2"/>
      <c r="T928" s="2"/>
      <c r="U928" s="2"/>
      <c r="V928" s="2"/>
      <c r="W928" s="2"/>
      <c r="X928" s="2"/>
      <c r="Y928" s="2"/>
      <c r="Z928" s="2"/>
    </row>
    <row r="929" spans="1:26" ht="12.75" customHeight="1">
      <c r="A929" s="2"/>
      <c r="B929" s="2"/>
      <c r="C929" s="2"/>
      <c r="D929" s="2"/>
      <c r="E929" s="2"/>
      <c r="F929" s="19"/>
      <c r="G929" s="19"/>
      <c r="H929" s="20"/>
      <c r="I929" s="20"/>
      <c r="J929" s="20"/>
      <c r="K929" s="19"/>
      <c r="L929" s="19"/>
      <c r="M929" s="19"/>
      <c r="N929" s="2"/>
      <c r="O929" s="2"/>
      <c r="P929" s="2"/>
      <c r="Q929" s="2"/>
      <c r="R929" s="2"/>
      <c r="S929" s="2"/>
      <c r="T929" s="2"/>
      <c r="U929" s="2"/>
      <c r="V929" s="2"/>
      <c r="W929" s="2"/>
      <c r="X929" s="2"/>
      <c r="Y929" s="2"/>
      <c r="Z929" s="2"/>
    </row>
    <row r="930" spans="1:26" ht="12.75" customHeight="1">
      <c r="A930" s="2"/>
      <c r="B930" s="2"/>
      <c r="C930" s="2"/>
      <c r="D930" s="2"/>
      <c r="E930" s="2"/>
      <c r="F930" s="19"/>
      <c r="G930" s="19"/>
      <c r="H930" s="20"/>
      <c r="I930" s="20"/>
      <c r="J930" s="20"/>
      <c r="K930" s="19"/>
      <c r="L930" s="19"/>
      <c r="M930" s="19"/>
      <c r="N930" s="2"/>
      <c r="O930" s="2"/>
      <c r="P930" s="2"/>
      <c r="Q930" s="2"/>
      <c r="R930" s="2"/>
      <c r="S930" s="2"/>
      <c r="T930" s="2"/>
      <c r="U930" s="2"/>
      <c r="V930" s="2"/>
      <c r="W930" s="2"/>
      <c r="X930" s="2"/>
      <c r="Y930" s="2"/>
      <c r="Z930" s="2"/>
    </row>
    <row r="931" spans="1:26" ht="12.75" customHeight="1">
      <c r="A931" s="2"/>
      <c r="B931" s="2"/>
      <c r="C931" s="2"/>
      <c r="D931" s="2"/>
      <c r="E931" s="2"/>
      <c r="F931" s="19"/>
      <c r="G931" s="19"/>
      <c r="H931" s="20"/>
      <c r="I931" s="20"/>
      <c r="J931" s="20"/>
      <c r="K931" s="19"/>
      <c r="L931" s="19"/>
      <c r="M931" s="19"/>
      <c r="N931" s="2"/>
      <c r="O931" s="2"/>
      <c r="P931" s="2"/>
      <c r="Q931" s="2"/>
      <c r="R931" s="2"/>
      <c r="S931" s="2"/>
      <c r="T931" s="2"/>
      <c r="U931" s="2"/>
      <c r="V931" s="2"/>
      <c r="W931" s="2"/>
      <c r="X931" s="2"/>
      <c r="Y931" s="2"/>
      <c r="Z931" s="2"/>
    </row>
    <row r="932" spans="1:26" ht="12.75" customHeight="1">
      <c r="A932" s="2"/>
      <c r="B932" s="2"/>
      <c r="C932" s="2"/>
      <c r="D932" s="2"/>
      <c r="E932" s="2"/>
      <c r="F932" s="19"/>
      <c r="G932" s="19"/>
      <c r="H932" s="20"/>
      <c r="I932" s="20"/>
      <c r="J932" s="20"/>
      <c r="K932" s="19"/>
      <c r="L932" s="19"/>
      <c r="M932" s="19"/>
      <c r="N932" s="2"/>
      <c r="O932" s="2"/>
      <c r="P932" s="2"/>
      <c r="Q932" s="2"/>
      <c r="R932" s="2"/>
      <c r="S932" s="2"/>
      <c r="T932" s="2"/>
      <c r="U932" s="2"/>
      <c r="V932" s="2"/>
      <c r="W932" s="2"/>
      <c r="X932" s="2"/>
      <c r="Y932" s="2"/>
      <c r="Z932" s="2"/>
    </row>
    <row r="933" spans="1:26" ht="12.75" customHeight="1">
      <c r="A933" s="2"/>
      <c r="B933" s="2"/>
      <c r="C933" s="2"/>
      <c r="D933" s="2"/>
      <c r="E933" s="2"/>
      <c r="F933" s="19"/>
      <c r="G933" s="19"/>
      <c r="H933" s="20"/>
      <c r="I933" s="20"/>
      <c r="J933" s="20"/>
      <c r="K933" s="19"/>
      <c r="L933" s="19"/>
      <c r="M933" s="19"/>
      <c r="N933" s="2"/>
      <c r="O933" s="2"/>
      <c r="P933" s="2"/>
      <c r="Q933" s="2"/>
      <c r="R933" s="2"/>
      <c r="S933" s="2"/>
      <c r="T933" s="2"/>
      <c r="U933" s="2"/>
      <c r="V933" s="2"/>
      <c r="W933" s="2"/>
      <c r="X933" s="2"/>
      <c r="Y933" s="2"/>
      <c r="Z933" s="2"/>
    </row>
    <row r="934" spans="1:26" ht="12.75" customHeight="1">
      <c r="A934" s="2"/>
      <c r="B934" s="2"/>
      <c r="C934" s="2"/>
      <c r="D934" s="2"/>
      <c r="E934" s="2"/>
      <c r="F934" s="19"/>
      <c r="G934" s="19"/>
      <c r="H934" s="20"/>
      <c r="I934" s="20"/>
      <c r="J934" s="20"/>
      <c r="K934" s="19"/>
      <c r="L934" s="19"/>
      <c r="M934" s="19"/>
      <c r="N934" s="2"/>
      <c r="O934" s="2"/>
      <c r="P934" s="2"/>
      <c r="Q934" s="2"/>
      <c r="R934" s="2"/>
      <c r="S934" s="2"/>
      <c r="T934" s="2"/>
      <c r="U934" s="2"/>
      <c r="V934" s="2"/>
      <c r="W934" s="2"/>
      <c r="X934" s="2"/>
      <c r="Y934" s="2"/>
      <c r="Z934" s="2"/>
    </row>
    <row r="935" spans="1:26" ht="12.75" customHeight="1">
      <c r="A935" s="2"/>
      <c r="B935" s="2"/>
      <c r="C935" s="2"/>
      <c r="D935" s="2"/>
      <c r="E935" s="2"/>
      <c r="F935" s="19"/>
      <c r="G935" s="19"/>
      <c r="H935" s="20"/>
      <c r="I935" s="20"/>
      <c r="J935" s="20"/>
      <c r="K935" s="19"/>
      <c r="L935" s="19"/>
      <c r="M935" s="19"/>
      <c r="N935" s="2"/>
      <c r="O935" s="2"/>
      <c r="P935" s="2"/>
      <c r="Q935" s="2"/>
      <c r="R935" s="2"/>
      <c r="S935" s="2"/>
      <c r="T935" s="2"/>
      <c r="U935" s="2"/>
      <c r="V935" s="2"/>
      <c r="W935" s="2"/>
      <c r="X935" s="2"/>
      <c r="Y935" s="2"/>
      <c r="Z935" s="2"/>
    </row>
    <row r="936" spans="1:26" ht="12.75" customHeight="1">
      <c r="A936" s="2"/>
      <c r="B936" s="2"/>
      <c r="C936" s="2"/>
      <c r="D936" s="2"/>
      <c r="E936" s="2"/>
      <c r="F936" s="19"/>
      <c r="G936" s="19"/>
      <c r="H936" s="20"/>
      <c r="I936" s="20"/>
      <c r="J936" s="20"/>
      <c r="K936" s="19"/>
      <c r="L936" s="19"/>
      <c r="M936" s="19"/>
      <c r="N936" s="2"/>
      <c r="O936" s="2"/>
      <c r="P936" s="2"/>
      <c r="Q936" s="2"/>
      <c r="R936" s="2"/>
      <c r="S936" s="2"/>
      <c r="T936" s="2"/>
      <c r="U936" s="2"/>
      <c r="V936" s="2"/>
      <c r="W936" s="2"/>
      <c r="X936" s="2"/>
      <c r="Y936" s="2"/>
      <c r="Z936" s="2"/>
    </row>
    <row r="937" spans="1:26" ht="12.75" customHeight="1">
      <c r="A937" s="2"/>
      <c r="B937" s="2"/>
      <c r="C937" s="2"/>
      <c r="D937" s="2"/>
      <c r="E937" s="2"/>
      <c r="F937" s="19"/>
      <c r="G937" s="19"/>
      <c r="H937" s="20"/>
      <c r="I937" s="20"/>
      <c r="J937" s="20"/>
      <c r="K937" s="19"/>
      <c r="L937" s="19"/>
      <c r="M937" s="19"/>
      <c r="N937" s="2"/>
      <c r="O937" s="2"/>
      <c r="P937" s="2"/>
      <c r="Q937" s="2"/>
      <c r="R937" s="2"/>
      <c r="S937" s="2"/>
      <c r="T937" s="2"/>
      <c r="U937" s="2"/>
      <c r="V937" s="2"/>
      <c r="W937" s="2"/>
      <c r="X937" s="2"/>
      <c r="Y937" s="2"/>
      <c r="Z937" s="2"/>
    </row>
    <row r="938" spans="1:26" ht="12.75" customHeight="1">
      <c r="A938" s="2"/>
      <c r="B938" s="2"/>
      <c r="C938" s="2"/>
      <c r="D938" s="2"/>
      <c r="E938" s="2"/>
      <c r="F938" s="19"/>
      <c r="G938" s="19"/>
      <c r="H938" s="20"/>
      <c r="I938" s="20"/>
      <c r="J938" s="20"/>
      <c r="K938" s="19"/>
      <c r="L938" s="19"/>
      <c r="M938" s="19"/>
      <c r="N938" s="2"/>
      <c r="O938" s="2"/>
      <c r="P938" s="2"/>
      <c r="Q938" s="2"/>
      <c r="R938" s="2"/>
      <c r="S938" s="2"/>
      <c r="T938" s="2"/>
      <c r="U938" s="2"/>
      <c r="V938" s="2"/>
      <c r="W938" s="2"/>
      <c r="X938" s="2"/>
      <c r="Y938" s="2"/>
      <c r="Z938" s="2"/>
    </row>
    <row r="939" spans="1:26" ht="12.75" customHeight="1">
      <c r="A939" s="2"/>
      <c r="B939" s="2"/>
      <c r="C939" s="2"/>
      <c r="D939" s="2"/>
      <c r="E939" s="2"/>
      <c r="F939" s="19"/>
      <c r="G939" s="19"/>
      <c r="H939" s="20"/>
      <c r="I939" s="20"/>
      <c r="J939" s="20"/>
      <c r="K939" s="19"/>
      <c r="L939" s="19"/>
      <c r="M939" s="19"/>
      <c r="N939" s="2"/>
      <c r="O939" s="2"/>
      <c r="P939" s="2"/>
      <c r="Q939" s="2"/>
      <c r="R939" s="2"/>
      <c r="S939" s="2"/>
      <c r="T939" s="2"/>
      <c r="U939" s="2"/>
      <c r="V939" s="2"/>
      <c r="W939" s="2"/>
      <c r="X939" s="2"/>
      <c r="Y939" s="2"/>
      <c r="Z939" s="2"/>
    </row>
    <row r="940" spans="1:26" ht="12.75" customHeight="1">
      <c r="A940" s="2"/>
      <c r="B940" s="2"/>
      <c r="C940" s="2"/>
      <c r="D940" s="2"/>
      <c r="E940" s="2"/>
      <c r="F940" s="19"/>
      <c r="G940" s="19"/>
      <c r="H940" s="20"/>
      <c r="I940" s="20"/>
      <c r="J940" s="20"/>
      <c r="K940" s="19"/>
      <c r="L940" s="19"/>
      <c r="M940" s="19"/>
      <c r="N940" s="2"/>
      <c r="O940" s="2"/>
      <c r="P940" s="2"/>
      <c r="Q940" s="2"/>
      <c r="R940" s="2"/>
      <c r="S940" s="2"/>
      <c r="T940" s="2"/>
      <c r="U940" s="2"/>
      <c r="V940" s="2"/>
      <c r="W940" s="2"/>
      <c r="X940" s="2"/>
      <c r="Y940" s="2"/>
      <c r="Z940" s="2"/>
    </row>
    <row r="941" spans="1:26" ht="12.75" customHeight="1">
      <c r="A941" s="2"/>
      <c r="B941" s="2"/>
      <c r="C941" s="2"/>
      <c r="D941" s="2"/>
      <c r="E941" s="2"/>
      <c r="F941" s="19"/>
      <c r="G941" s="19"/>
      <c r="H941" s="20"/>
      <c r="I941" s="20"/>
      <c r="J941" s="20"/>
      <c r="K941" s="19"/>
      <c r="L941" s="19"/>
      <c r="M941" s="19"/>
      <c r="N941" s="2"/>
      <c r="O941" s="2"/>
      <c r="P941" s="2"/>
      <c r="Q941" s="2"/>
      <c r="R941" s="2"/>
      <c r="S941" s="2"/>
      <c r="T941" s="2"/>
      <c r="U941" s="2"/>
      <c r="V941" s="2"/>
      <c r="W941" s="2"/>
      <c r="X941" s="2"/>
      <c r="Y941" s="2"/>
      <c r="Z941" s="2"/>
    </row>
    <row r="942" spans="1:26" ht="12.75" customHeight="1">
      <c r="A942" s="2"/>
      <c r="B942" s="2"/>
      <c r="C942" s="2"/>
      <c r="D942" s="2"/>
      <c r="E942" s="2"/>
      <c r="F942" s="19"/>
      <c r="G942" s="19"/>
      <c r="H942" s="20"/>
      <c r="I942" s="20"/>
      <c r="J942" s="20"/>
      <c r="K942" s="19"/>
      <c r="L942" s="19"/>
      <c r="M942" s="19"/>
      <c r="N942" s="2"/>
      <c r="O942" s="2"/>
      <c r="P942" s="2"/>
      <c r="Q942" s="2"/>
      <c r="R942" s="2"/>
      <c r="S942" s="2"/>
      <c r="T942" s="2"/>
      <c r="U942" s="2"/>
      <c r="V942" s="2"/>
      <c r="W942" s="2"/>
      <c r="X942" s="2"/>
      <c r="Y942" s="2"/>
      <c r="Z942" s="2"/>
    </row>
    <row r="943" spans="1:26" ht="12.75" customHeight="1">
      <c r="A943" s="2"/>
      <c r="B943" s="2"/>
      <c r="C943" s="2"/>
      <c r="D943" s="2"/>
      <c r="E943" s="2"/>
      <c r="F943" s="19"/>
      <c r="G943" s="19"/>
      <c r="H943" s="20"/>
      <c r="I943" s="20"/>
      <c r="J943" s="20"/>
      <c r="K943" s="19"/>
      <c r="L943" s="19"/>
      <c r="M943" s="19"/>
      <c r="N943" s="2"/>
      <c r="O943" s="2"/>
      <c r="P943" s="2"/>
      <c r="Q943" s="2"/>
      <c r="R943" s="2"/>
      <c r="S943" s="2"/>
      <c r="T943" s="2"/>
      <c r="U943" s="2"/>
      <c r="V943" s="2"/>
      <c r="W943" s="2"/>
      <c r="X943" s="2"/>
      <c r="Y943" s="2"/>
      <c r="Z943" s="2"/>
    </row>
    <row r="944" spans="1:26" ht="12.75" customHeight="1">
      <c r="A944" s="2"/>
      <c r="B944" s="2"/>
      <c r="C944" s="2"/>
      <c r="D944" s="2"/>
      <c r="E944" s="2"/>
      <c r="F944" s="19"/>
      <c r="G944" s="19"/>
      <c r="H944" s="20"/>
      <c r="I944" s="20"/>
      <c r="J944" s="20"/>
      <c r="K944" s="19"/>
      <c r="L944" s="19"/>
      <c r="M944" s="19"/>
      <c r="N944" s="2"/>
      <c r="O944" s="2"/>
      <c r="P944" s="2"/>
      <c r="Q944" s="2"/>
      <c r="R944" s="2"/>
      <c r="S944" s="2"/>
      <c r="T944" s="2"/>
      <c r="U944" s="2"/>
      <c r="V944" s="2"/>
      <c r="W944" s="2"/>
      <c r="X944" s="2"/>
      <c r="Y944" s="2"/>
      <c r="Z944" s="2"/>
    </row>
    <row r="945" spans="1:26" ht="12.75" customHeight="1">
      <c r="A945" s="2"/>
      <c r="B945" s="2"/>
      <c r="C945" s="2"/>
      <c r="D945" s="2"/>
      <c r="E945" s="2"/>
      <c r="F945" s="19"/>
      <c r="G945" s="19"/>
      <c r="H945" s="20"/>
      <c r="I945" s="20"/>
      <c r="J945" s="20"/>
      <c r="K945" s="19"/>
      <c r="L945" s="19"/>
      <c r="M945" s="19"/>
      <c r="N945" s="2"/>
      <c r="O945" s="2"/>
      <c r="P945" s="2"/>
      <c r="Q945" s="2"/>
      <c r="R945" s="2"/>
      <c r="S945" s="2"/>
      <c r="T945" s="2"/>
      <c r="U945" s="2"/>
      <c r="V945" s="2"/>
      <c r="W945" s="2"/>
      <c r="X945" s="2"/>
      <c r="Y945" s="2"/>
      <c r="Z945" s="2"/>
    </row>
    <row r="946" spans="1:26" ht="12.75" customHeight="1">
      <c r="A946" s="2"/>
      <c r="B946" s="2"/>
      <c r="C946" s="2"/>
      <c r="D946" s="2"/>
      <c r="E946" s="2"/>
      <c r="F946" s="19"/>
      <c r="G946" s="19"/>
      <c r="H946" s="20"/>
      <c r="I946" s="20"/>
      <c r="J946" s="20"/>
      <c r="K946" s="19"/>
      <c r="L946" s="19"/>
      <c r="M946" s="19"/>
      <c r="N946" s="2"/>
      <c r="O946" s="2"/>
      <c r="P946" s="2"/>
      <c r="Q946" s="2"/>
      <c r="R946" s="2"/>
      <c r="S946" s="2"/>
      <c r="T946" s="2"/>
      <c r="U946" s="2"/>
      <c r="V946" s="2"/>
      <c r="W946" s="2"/>
      <c r="X946" s="2"/>
      <c r="Y946" s="2"/>
      <c r="Z946" s="2"/>
    </row>
    <row r="947" spans="1:26" ht="12.75" customHeight="1">
      <c r="A947" s="2"/>
      <c r="B947" s="2"/>
      <c r="C947" s="2"/>
      <c r="D947" s="2"/>
      <c r="E947" s="2"/>
      <c r="F947" s="19"/>
      <c r="G947" s="19"/>
      <c r="H947" s="20"/>
      <c r="I947" s="20"/>
      <c r="J947" s="20"/>
      <c r="K947" s="19"/>
      <c r="L947" s="19"/>
      <c r="M947" s="19"/>
      <c r="N947" s="2"/>
      <c r="O947" s="2"/>
      <c r="P947" s="2"/>
      <c r="Q947" s="2"/>
      <c r="R947" s="2"/>
      <c r="S947" s="2"/>
      <c r="T947" s="2"/>
      <c r="U947" s="2"/>
      <c r="V947" s="2"/>
      <c r="W947" s="2"/>
      <c r="X947" s="2"/>
      <c r="Y947" s="2"/>
      <c r="Z947" s="2"/>
    </row>
    <row r="948" spans="1:26" ht="12.75" customHeight="1">
      <c r="A948" s="2"/>
      <c r="B948" s="2"/>
      <c r="C948" s="2"/>
      <c r="D948" s="2"/>
      <c r="E948" s="2"/>
      <c r="F948" s="19"/>
      <c r="G948" s="19"/>
      <c r="H948" s="20"/>
      <c r="I948" s="20"/>
      <c r="J948" s="20"/>
      <c r="K948" s="19"/>
      <c r="L948" s="19"/>
      <c r="M948" s="19"/>
      <c r="N948" s="2"/>
      <c r="O948" s="2"/>
      <c r="P948" s="2"/>
      <c r="Q948" s="2"/>
      <c r="R948" s="2"/>
      <c r="S948" s="2"/>
      <c r="T948" s="2"/>
      <c r="U948" s="2"/>
      <c r="V948" s="2"/>
      <c r="W948" s="2"/>
      <c r="X948" s="2"/>
      <c r="Y948" s="2"/>
      <c r="Z948" s="2"/>
    </row>
    <row r="949" spans="1:26" ht="12.75" customHeight="1">
      <c r="A949" s="2"/>
      <c r="B949" s="2"/>
      <c r="C949" s="2"/>
      <c r="D949" s="2"/>
      <c r="E949" s="2"/>
      <c r="F949" s="19"/>
      <c r="G949" s="19"/>
      <c r="H949" s="20"/>
      <c r="I949" s="20"/>
      <c r="J949" s="20"/>
      <c r="K949" s="19"/>
      <c r="L949" s="19"/>
      <c r="M949" s="19"/>
      <c r="N949" s="2"/>
      <c r="O949" s="2"/>
      <c r="P949" s="2"/>
      <c r="Q949" s="2"/>
      <c r="R949" s="2"/>
      <c r="S949" s="2"/>
      <c r="T949" s="2"/>
      <c r="U949" s="2"/>
      <c r="V949" s="2"/>
      <c r="W949" s="2"/>
      <c r="X949" s="2"/>
      <c r="Y949" s="2"/>
      <c r="Z949" s="2"/>
    </row>
    <row r="950" spans="1:26" ht="12.75" customHeight="1">
      <c r="A950" s="2"/>
      <c r="B950" s="2"/>
      <c r="C950" s="2"/>
      <c r="D950" s="2"/>
      <c r="E950" s="2"/>
      <c r="F950" s="19"/>
      <c r="G950" s="19"/>
      <c r="H950" s="20"/>
      <c r="I950" s="20"/>
      <c r="J950" s="20"/>
      <c r="K950" s="19"/>
      <c r="L950" s="19"/>
      <c r="M950" s="19"/>
      <c r="N950" s="2"/>
      <c r="O950" s="2"/>
      <c r="P950" s="2"/>
      <c r="Q950" s="2"/>
      <c r="R950" s="2"/>
      <c r="S950" s="2"/>
      <c r="T950" s="2"/>
      <c r="U950" s="2"/>
      <c r="V950" s="2"/>
      <c r="W950" s="2"/>
      <c r="X950" s="2"/>
      <c r="Y950" s="2"/>
      <c r="Z950" s="2"/>
    </row>
    <row r="951" spans="1:26" ht="12.75" customHeight="1">
      <c r="A951" s="2"/>
      <c r="B951" s="2"/>
      <c r="C951" s="2"/>
      <c r="D951" s="2"/>
      <c r="E951" s="2"/>
      <c r="F951" s="19"/>
      <c r="G951" s="19"/>
      <c r="H951" s="20"/>
      <c r="I951" s="20"/>
      <c r="J951" s="20"/>
      <c r="K951" s="19"/>
      <c r="L951" s="19"/>
      <c r="M951" s="19"/>
      <c r="N951" s="2"/>
      <c r="O951" s="2"/>
      <c r="P951" s="2"/>
      <c r="Q951" s="2"/>
      <c r="R951" s="2"/>
      <c r="S951" s="2"/>
      <c r="T951" s="2"/>
      <c r="U951" s="2"/>
      <c r="V951" s="2"/>
      <c r="W951" s="2"/>
      <c r="X951" s="2"/>
      <c r="Y951" s="2"/>
      <c r="Z951" s="2"/>
    </row>
    <row r="952" spans="1:26" ht="12.75" customHeight="1">
      <c r="A952" s="2"/>
      <c r="B952" s="2"/>
      <c r="C952" s="2"/>
      <c r="D952" s="2"/>
      <c r="E952" s="2"/>
      <c r="F952" s="19"/>
      <c r="G952" s="19"/>
      <c r="H952" s="20"/>
      <c r="I952" s="20"/>
      <c r="J952" s="20"/>
      <c r="K952" s="19"/>
      <c r="L952" s="19"/>
      <c r="M952" s="19"/>
      <c r="N952" s="2"/>
      <c r="O952" s="2"/>
      <c r="P952" s="2"/>
      <c r="Q952" s="2"/>
      <c r="R952" s="2"/>
      <c r="S952" s="2"/>
      <c r="T952" s="2"/>
      <c r="U952" s="2"/>
      <c r="V952" s="2"/>
      <c r="W952" s="2"/>
      <c r="X952" s="2"/>
      <c r="Y952" s="2"/>
      <c r="Z952" s="2"/>
    </row>
    <row r="953" spans="1:26" ht="12.75" customHeight="1">
      <c r="A953" s="2"/>
      <c r="B953" s="2"/>
      <c r="C953" s="2"/>
      <c r="D953" s="2"/>
      <c r="E953" s="2"/>
      <c r="F953" s="19"/>
      <c r="G953" s="19"/>
      <c r="H953" s="20"/>
      <c r="I953" s="20"/>
      <c r="J953" s="20"/>
      <c r="K953" s="19"/>
      <c r="L953" s="19"/>
      <c r="M953" s="19"/>
      <c r="N953" s="2"/>
      <c r="O953" s="2"/>
      <c r="P953" s="2"/>
      <c r="Q953" s="2"/>
      <c r="R953" s="2"/>
      <c r="S953" s="2"/>
      <c r="T953" s="2"/>
      <c r="U953" s="2"/>
      <c r="V953" s="2"/>
      <c r="W953" s="2"/>
      <c r="X953" s="2"/>
      <c r="Y953" s="2"/>
      <c r="Z953" s="2"/>
    </row>
    <row r="954" spans="1:26" ht="12.75" customHeight="1">
      <c r="A954" s="2"/>
      <c r="B954" s="2"/>
      <c r="C954" s="2"/>
      <c r="D954" s="2"/>
      <c r="E954" s="2"/>
      <c r="F954" s="19"/>
      <c r="G954" s="19"/>
      <c r="H954" s="20"/>
      <c r="I954" s="20"/>
      <c r="J954" s="20"/>
      <c r="K954" s="19"/>
      <c r="L954" s="19"/>
      <c r="M954" s="19"/>
      <c r="N954" s="2"/>
      <c r="O954" s="2"/>
      <c r="P954" s="2"/>
      <c r="Q954" s="2"/>
      <c r="R954" s="2"/>
      <c r="S954" s="2"/>
      <c r="T954" s="2"/>
      <c r="U954" s="2"/>
      <c r="V954" s="2"/>
      <c r="W954" s="2"/>
      <c r="X954" s="2"/>
      <c r="Y954" s="2"/>
      <c r="Z954" s="2"/>
    </row>
    <row r="955" spans="1:26" ht="12.75" customHeight="1">
      <c r="A955" s="2"/>
      <c r="B955" s="2"/>
      <c r="C955" s="2"/>
      <c r="D955" s="2"/>
      <c r="E955" s="2"/>
      <c r="F955" s="19"/>
      <c r="G955" s="19"/>
      <c r="H955" s="20"/>
      <c r="I955" s="20"/>
      <c r="J955" s="20"/>
      <c r="K955" s="19"/>
      <c r="L955" s="19"/>
      <c r="M955" s="19"/>
      <c r="N955" s="2"/>
      <c r="O955" s="2"/>
      <c r="P955" s="2"/>
      <c r="Q955" s="2"/>
      <c r="R955" s="2"/>
      <c r="S955" s="2"/>
      <c r="T955" s="2"/>
      <c r="U955" s="2"/>
      <c r="V955" s="2"/>
      <c r="W955" s="2"/>
      <c r="X955" s="2"/>
      <c r="Y955" s="2"/>
      <c r="Z955" s="2"/>
    </row>
    <row r="956" spans="1:26" ht="12.75" customHeight="1">
      <c r="A956" s="2"/>
      <c r="B956" s="2"/>
      <c r="C956" s="2"/>
      <c r="D956" s="2"/>
      <c r="E956" s="2"/>
      <c r="F956" s="19"/>
      <c r="G956" s="19"/>
      <c r="H956" s="20"/>
      <c r="I956" s="20"/>
      <c r="J956" s="20"/>
      <c r="K956" s="19"/>
      <c r="L956" s="19"/>
      <c r="M956" s="19"/>
      <c r="N956" s="2"/>
      <c r="O956" s="2"/>
      <c r="P956" s="2"/>
      <c r="Q956" s="2"/>
      <c r="R956" s="2"/>
      <c r="S956" s="2"/>
      <c r="T956" s="2"/>
      <c r="U956" s="2"/>
      <c r="V956" s="2"/>
      <c r="W956" s="2"/>
      <c r="X956" s="2"/>
      <c r="Y956" s="2"/>
      <c r="Z956" s="2"/>
    </row>
    <row r="957" spans="1:26" ht="12.75" customHeight="1">
      <c r="A957" s="2"/>
      <c r="B957" s="2"/>
      <c r="C957" s="2"/>
      <c r="D957" s="2"/>
      <c r="E957" s="2"/>
      <c r="F957" s="19"/>
      <c r="G957" s="19"/>
      <c r="H957" s="20"/>
      <c r="I957" s="20"/>
      <c r="J957" s="20"/>
      <c r="K957" s="19"/>
      <c r="L957" s="19"/>
      <c r="M957" s="19"/>
      <c r="N957" s="2"/>
      <c r="O957" s="2"/>
      <c r="P957" s="2"/>
      <c r="Q957" s="2"/>
      <c r="R957" s="2"/>
      <c r="S957" s="2"/>
      <c r="T957" s="2"/>
      <c r="U957" s="2"/>
      <c r="V957" s="2"/>
      <c r="W957" s="2"/>
      <c r="X957" s="2"/>
      <c r="Y957" s="2"/>
      <c r="Z957" s="2"/>
    </row>
    <row r="958" spans="1:26" ht="12.75" customHeight="1">
      <c r="A958" s="2"/>
      <c r="B958" s="2"/>
      <c r="C958" s="2"/>
      <c r="D958" s="2"/>
      <c r="E958" s="2"/>
      <c r="F958" s="19"/>
      <c r="G958" s="19"/>
      <c r="H958" s="20"/>
      <c r="I958" s="20"/>
      <c r="J958" s="20"/>
      <c r="K958" s="19"/>
      <c r="L958" s="19"/>
      <c r="M958" s="19"/>
      <c r="N958" s="2"/>
      <c r="O958" s="2"/>
      <c r="P958" s="2"/>
      <c r="Q958" s="2"/>
      <c r="R958" s="2"/>
      <c r="S958" s="2"/>
      <c r="T958" s="2"/>
      <c r="U958" s="2"/>
      <c r="V958" s="2"/>
      <c r="W958" s="2"/>
      <c r="X958" s="2"/>
      <c r="Y958" s="2"/>
      <c r="Z958" s="2"/>
    </row>
    <row r="959" spans="1:26" ht="12.75" customHeight="1">
      <c r="A959" s="2"/>
      <c r="B959" s="2"/>
      <c r="C959" s="2"/>
      <c r="D959" s="2"/>
      <c r="E959" s="2"/>
      <c r="F959" s="19"/>
      <c r="G959" s="19"/>
      <c r="H959" s="20"/>
      <c r="I959" s="20"/>
      <c r="J959" s="20"/>
      <c r="K959" s="19"/>
      <c r="L959" s="19"/>
      <c r="M959" s="19"/>
      <c r="N959" s="2"/>
      <c r="O959" s="2"/>
      <c r="P959" s="2"/>
      <c r="Q959" s="2"/>
      <c r="R959" s="2"/>
      <c r="S959" s="2"/>
      <c r="T959" s="2"/>
      <c r="U959" s="2"/>
      <c r="V959" s="2"/>
      <c r="W959" s="2"/>
      <c r="X959" s="2"/>
      <c r="Y959" s="2"/>
      <c r="Z959" s="2"/>
    </row>
    <row r="960" spans="1:26" ht="12.75" customHeight="1">
      <c r="A960" s="2"/>
      <c r="B960" s="2"/>
      <c r="C960" s="2"/>
      <c r="D960" s="2"/>
      <c r="E960" s="2"/>
      <c r="F960" s="19"/>
      <c r="G960" s="19"/>
      <c r="H960" s="20"/>
      <c r="I960" s="20"/>
      <c r="J960" s="20"/>
      <c r="K960" s="19"/>
      <c r="L960" s="19"/>
      <c r="M960" s="19"/>
      <c r="N960" s="2"/>
      <c r="O960" s="2"/>
      <c r="P960" s="2"/>
      <c r="Q960" s="2"/>
      <c r="R960" s="2"/>
      <c r="S960" s="2"/>
      <c r="T960" s="2"/>
      <c r="U960" s="2"/>
      <c r="V960" s="2"/>
      <c r="W960" s="2"/>
      <c r="X960" s="2"/>
      <c r="Y960" s="2"/>
      <c r="Z960" s="2"/>
    </row>
    <row r="961" spans="1:26" ht="12.75" customHeight="1">
      <c r="A961" s="2"/>
      <c r="B961" s="2"/>
      <c r="C961" s="2"/>
      <c r="D961" s="2"/>
      <c r="E961" s="2"/>
      <c r="F961" s="19"/>
      <c r="G961" s="19"/>
      <c r="H961" s="20"/>
      <c r="I961" s="20"/>
      <c r="J961" s="20"/>
      <c r="K961" s="19"/>
      <c r="L961" s="19"/>
      <c r="M961" s="19"/>
      <c r="N961" s="2"/>
      <c r="O961" s="2"/>
      <c r="P961" s="2"/>
      <c r="Q961" s="2"/>
      <c r="R961" s="2"/>
      <c r="S961" s="2"/>
      <c r="T961" s="2"/>
      <c r="U961" s="2"/>
      <c r="V961" s="2"/>
      <c r="W961" s="2"/>
      <c r="X961" s="2"/>
      <c r="Y961" s="2"/>
      <c r="Z961" s="2"/>
    </row>
    <row r="962" spans="1:26" ht="12.75" customHeight="1">
      <c r="A962" s="2"/>
      <c r="B962" s="2"/>
      <c r="C962" s="2"/>
      <c r="D962" s="2"/>
      <c r="E962" s="2"/>
      <c r="F962" s="19"/>
      <c r="G962" s="19"/>
      <c r="H962" s="20"/>
      <c r="I962" s="20"/>
      <c r="J962" s="20"/>
      <c r="K962" s="19"/>
      <c r="L962" s="19"/>
      <c r="M962" s="19"/>
      <c r="N962" s="2"/>
      <c r="O962" s="2"/>
      <c r="P962" s="2"/>
      <c r="Q962" s="2"/>
      <c r="R962" s="2"/>
      <c r="S962" s="2"/>
      <c r="T962" s="2"/>
      <c r="U962" s="2"/>
      <c r="V962" s="2"/>
      <c r="W962" s="2"/>
      <c r="X962" s="2"/>
      <c r="Y962" s="2"/>
      <c r="Z962" s="2"/>
    </row>
    <row r="963" spans="1:26" ht="12.75" customHeight="1">
      <c r="A963" s="2"/>
      <c r="B963" s="2"/>
      <c r="C963" s="2"/>
      <c r="D963" s="2"/>
      <c r="E963" s="2"/>
      <c r="F963" s="19"/>
      <c r="G963" s="19"/>
      <c r="H963" s="20"/>
      <c r="I963" s="20"/>
      <c r="J963" s="20"/>
      <c r="K963" s="19"/>
      <c r="L963" s="19"/>
      <c r="M963" s="19"/>
      <c r="N963" s="2"/>
      <c r="O963" s="2"/>
      <c r="P963" s="2"/>
      <c r="Q963" s="2"/>
      <c r="R963" s="2"/>
      <c r="S963" s="2"/>
      <c r="T963" s="2"/>
      <c r="U963" s="2"/>
      <c r="V963" s="2"/>
      <c r="W963" s="2"/>
      <c r="X963" s="2"/>
      <c r="Y963" s="2"/>
      <c r="Z963" s="2"/>
    </row>
    <row r="964" spans="1:26" ht="12.75" customHeight="1">
      <c r="A964" s="2"/>
      <c r="B964" s="2"/>
      <c r="C964" s="2"/>
      <c r="D964" s="2"/>
      <c r="E964" s="2"/>
      <c r="F964" s="19"/>
      <c r="G964" s="19"/>
      <c r="H964" s="20"/>
      <c r="I964" s="20"/>
      <c r="J964" s="20"/>
      <c r="K964" s="19"/>
      <c r="L964" s="19"/>
      <c r="M964" s="19"/>
      <c r="N964" s="2"/>
      <c r="O964" s="2"/>
      <c r="P964" s="2"/>
      <c r="Q964" s="2"/>
      <c r="R964" s="2"/>
      <c r="S964" s="2"/>
      <c r="T964" s="2"/>
      <c r="U964" s="2"/>
      <c r="V964" s="2"/>
      <c r="W964" s="2"/>
      <c r="X964" s="2"/>
      <c r="Y964" s="2"/>
      <c r="Z964" s="2"/>
    </row>
    <row r="965" spans="1:26" ht="12.75" customHeight="1">
      <c r="A965" s="2"/>
      <c r="B965" s="2"/>
      <c r="C965" s="2"/>
      <c r="D965" s="2"/>
      <c r="E965" s="2"/>
      <c r="F965" s="19"/>
      <c r="G965" s="19"/>
      <c r="H965" s="20"/>
      <c r="I965" s="20"/>
      <c r="J965" s="20"/>
      <c r="K965" s="19"/>
      <c r="L965" s="19"/>
      <c r="M965" s="19"/>
      <c r="N965" s="2"/>
      <c r="O965" s="2"/>
      <c r="P965" s="2"/>
      <c r="Q965" s="2"/>
      <c r="R965" s="2"/>
      <c r="S965" s="2"/>
      <c r="T965" s="2"/>
      <c r="U965" s="2"/>
      <c r="V965" s="2"/>
      <c r="W965" s="2"/>
      <c r="X965" s="2"/>
      <c r="Y965" s="2"/>
      <c r="Z965" s="2"/>
    </row>
    <row r="966" spans="1:26" ht="12.75" customHeight="1">
      <c r="A966" s="2"/>
      <c r="B966" s="2"/>
      <c r="C966" s="2"/>
      <c r="D966" s="2"/>
      <c r="E966" s="2"/>
      <c r="F966" s="19"/>
      <c r="G966" s="19"/>
      <c r="H966" s="20"/>
      <c r="I966" s="20"/>
      <c r="J966" s="20"/>
      <c r="K966" s="19"/>
      <c r="L966" s="19"/>
      <c r="M966" s="19"/>
      <c r="N966" s="2"/>
      <c r="O966" s="2"/>
      <c r="P966" s="2"/>
      <c r="Q966" s="2"/>
      <c r="R966" s="2"/>
      <c r="S966" s="2"/>
      <c r="T966" s="2"/>
      <c r="U966" s="2"/>
      <c r="V966" s="2"/>
      <c r="W966" s="2"/>
      <c r="X966" s="2"/>
      <c r="Y966" s="2"/>
      <c r="Z966" s="2"/>
    </row>
    <row r="967" spans="1:26" ht="12.75" customHeight="1">
      <c r="A967" s="2"/>
      <c r="B967" s="2"/>
      <c r="C967" s="2"/>
      <c r="D967" s="2"/>
      <c r="E967" s="2"/>
      <c r="F967" s="19"/>
      <c r="G967" s="19"/>
      <c r="H967" s="20"/>
      <c r="I967" s="20"/>
      <c r="J967" s="20"/>
      <c r="K967" s="19"/>
      <c r="L967" s="19"/>
      <c r="M967" s="19"/>
      <c r="N967" s="2"/>
      <c r="O967" s="2"/>
      <c r="P967" s="2"/>
      <c r="Q967" s="2"/>
      <c r="R967" s="2"/>
      <c r="S967" s="2"/>
      <c r="T967" s="2"/>
      <c r="U967" s="2"/>
      <c r="V967" s="2"/>
      <c r="W967" s="2"/>
      <c r="X967" s="2"/>
      <c r="Y967" s="2"/>
      <c r="Z967" s="2"/>
    </row>
    <row r="968" spans="1:26" ht="12.75" customHeight="1">
      <c r="A968" s="2"/>
      <c r="B968" s="2"/>
      <c r="C968" s="2"/>
      <c r="D968" s="2"/>
      <c r="E968" s="2"/>
      <c r="F968" s="19"/>
      <c r="G968" s="19"/>
      <c r="H968" s="20"/>
      <c r="I968" s="20"/>
      <c r="J968" s="20"/>
      <c r="K968" s="19"/>
      <c r="L968" s="19"/>
      <c r="M968" s="19"/>
      <c r="N968" s="2"/>
      <c r="O968" s="2"/>
      <c r="P968" s="2"/>
      <c r="Q968" s="2"/>
      <c r="R968" s="2"/>
      <c r="S968" s="2"/>
      <c r="T968" s="2"/>
      <c r="U968" s="2"/>
      <c r="V968" s="2"/>
      <c r="W968" s="2"/>
      <c r="X968" s="2"/>
      <c r="Y968" s="2"/>
      <c r="Z968" s="2"/>
    </row>
    <row r="969" spans="1:26" ht="12.75" customHeight="1">
      <c r="A969" s="2"/>
      <c r="B969" s="2"/>
      <c r="C969" s="2"/>
      <c r="D969" s="2"/>
      <c r="E969" s="2"/>
      <c r="F969" s="19"/>
      <c r="G969" s="19"/>
      <c r="H969" s="20"/>
      <c r="I969" s="20"/>
      <c r="J969" s="20"/>
      <c r="K969" s="19"/>
      <c r="L969" s="19"/>
      <c r="M969" s="19"/>
      <c r="N969" s="2"/>
      <c r="O969" s="2"/>
      <c r="P969" s="2"/>
      <c r="Q969" s="2"/>
      <c r="R969" s="2"/>
      <c r="S969" s="2"/>
      <c r="T969" s="2"/>
      <c r="U969" s="2"/>
      <c r="V969" s="2"/>
      <c r="W969" s="2"/>
      <c r="X969" s="2"/>
      <c r="Y969" s="2"/>
      <c r="Z969" s="2"/>
    </row>
    <row r="970" spans="1:26" ht="12.75" customHeight="1">
      <c r="A970" s="2"/>
      <c r="B970" s="2"/>
      <c r="C970" s="2"/>
      <c r="D970" s="2"/>
      <c r="E970" s="2"/>
      <c r="F970" s="19"/>
      <c r="G970" s="19"/>
      <c r="H970" s="20"/>
      <c r="I970" s="20"/>
      <c r="J970" s="20"/>
      <c r="K970" s="19"/>
      <c r="L970" s="19"/>
      <c r="M970" s="19"/>
      <c r="N970" s="2"/>
      <c r="O970" s="2"/>
      <c r="P970" s="2"/>
      <c r="Q970" s="2"/>
      <c r="R970" s="2"/>
      <c r="S970" s="2"/>
      <c r="T970" s="2"/>
      <c r="U970" s="2"/>
      <c r="V970" s="2"/>
      <c r="W970" s="2"/>
      <c r="X970" s="2"/>
      <c r="Y970" s="2"/>
      <c r="Z970" s="2"/>
    </row>
    <row r="971" spans="1:26" ht="12.75" customHeight="1">
      <c r="A971" s="2"/>
      <c r="B971" s="2"/>
      <c r="C971" s="2"/>
      <c r="D971" s="2"/>
      <c r="E971" s="2"/>
      <c r="F971" s="19"/>
      <c r="G971" s="19"/>
      <c r="H971" s="20"/>
      <c r="I971" s="20"/>
      <c r="J971" s="20"/>
      <c r="K971" s="19"/>
      <c r="L971" s="19"/>
      <c r="M971" s="19"/>
      <c r="N971" s="2"/>
      <c r="O971" s="2"/>
      <c r="P971" s="2"/>
      <c r="Q971" s="2"/>
      <c r="R971" s="2"/>
      <c r="S971" s="2"/>
      <c r="T971" s="2"/>
      <c r="U971" s="2"/>
      <c r="V971" s="2"/>
      <c r="W971" s="2"/>
      <c r="X971" s="2"/>
      <c r="Y971" s="2"/>
      <c r="Z971" s="2"/>
    </row>
    <row r="972" spans="1:26" ht="12.75" customHeight="1">
      <c r="A972" s="2"/>
      <c r="B972" s="2"/>
      <c r="C972" s="2"/>
      <c r="D972" s="2"/>
      <c r="E972" s="2"/>
      <c r="F972" s="19"/>
      <c r="G972" s="19"/>
      <c r="H972" s="20"/>
      <c r="I972" s="20"/>
      <c r="J972" s="20"/>
      <c r="K972" s="19"/>
      <c r="L972" s="19"/>
      <c r="M972" s="19"/>
      <c r="N972" s="2"/>
      <c r="O972" s="2"/>
      <c r="P972" s="2"/>
      <c r="Q972" s="2"/>
      <c r="R972" s="2"/>
      <c r="S972" s="2"/>
      <c r="T972" s="2"/>
      <c r="U972" s="2"/>
      <c r="V972" s="2"/>
      <c r="W972" s="2"/>
      <c r="X972" s="2"/>
      <c r="Y972" s="2"/>
      <c r="Z972" s="2"/>
    </row>
    <row r="973" spans="1:26" ht="12.75" customHeight="1">
      <c r="A973" s="2"/>
      <c r="B973" s="2"/>
      <c r="C973" s="2"/>
      <c r="D973" s="2"/>
      <c r="E973" s="2"/>
      <c r="F973" s="19"/>
      <c r="G973" s="19"/>
      <c r="H973" s="20"/>
      <c r="I973" s="20"/>
      <c r="J973" s="20"/>
      <c r="K973" s="19"/>
      <c r="L973" s="19"/>
      <c r="M973" s="19"/>
      <c r="N973" s="2"/>
      <c r="O973" s="2"/>
      <c r="P973" s="2"/>
      <c r="Q973" s="2"/>
      <c r="R973" s="2"/>
      <c r="S973" s="2"/>
      <c r="T973" s="2"/>
      <c r="U973" s="2"/>
      <c r="V973" s="2"/>
      <c r="W973" s="2"/>
      <c r="X973" s="2"/>
      <c r="Y973" s="2"/>
      <c r="Z973" s="2"/>
    </row>
    <row r="974" spans="1:26" ht="12.75" customHeight="1">
      <c r="A974" s="2"/>
      <c r="B974" s="2"/>
      <c r="C974" s="2"/>
      <c r="D974" s="2"/>
      <c r="E974" s="2"/>
      <c r="F974" s="19"/>
      <c r="G974" s="19"/>
      <c r="H974" s="20"/>
      <c r="I974" s="20"/>
      <c r="J974" s="20"/>
      <c r="K974" s="19"/>
      <c r="L974" s="19"/>
      <c r="M974" s="19"/>
      <c r="N974" s="2"/>
      <c r="O974" s="2"/>
      <c r="P974" s="2"/>
      <c r="Q974" s="2"/>
      <c r="R974" s="2"/>
      <c r="S974" s="2"/>
      <c r="T974" s="2"/>
      <c r="U974" s="2"/>
      <c r="V974" s="2"/>
      <c r="W974" s="2"/>
      <c r="X974" s="2"/>
      <c r="Y974" s="2"/>
      <c r="Z974" s="2"/>
    </row>
    <row r="975" spans="1:26" ht="12.75" customHeight="1">
      <c r="A975" s="2"/>
      <c r="B975" s="2"/>
      <c r="C975" s="2"/>
      <c r="D975" s="2"/>
      <c r="E975" s="2"/>
      <c r="F975" s="19"/>
      <c r="G975" s="19"/>
      <c r="H975" s="20"/>
      <c r="I975" s="20"/>
      <c r="J975" s="20"/>
      <c r="K975" s="19"/>
      <c r="L975" s="19"/>
      <c r="M975" s="19"/>
      <c r="N975" s="2"/>
      <c r="O975" s="2"/>
      <c r="P975" s="2"/>
      <c r="Q975" s="2"/>
      <c r="R975" s="2"/>
      <c r="S975" s="2"/>
      <c r="T975" s="2"/>
      <c r="U975" s="2"/>
      <c r="V975" s="2"/>
      <c r="W975" s="2"/>
      <c r="X975" s="2"/>
      <c r="Y975" s="2"/>
      <c r="Z975" s="2"/>
    </row>
    <row r="976" spans="1:26" ht="12.75" customHeight="1">
      <c r="A976" s="2"/>
      <c r="B976" s="2"/>
      <c r="C976" s="2"/>
      <c r="D976" s="2"/>
      <c r="E976" s="2"/>
      <c r="F976" s="19"/>
      <c r="G976" s="19"/>
      <c r="H976" s="20"/>
      <c r="I976" s="20"/>
      <c r="J976" s="20"/>
      <c r="K976" s="19"/>
      <c r="L976" s="19"/>
      <c r="M976" s="19"/>
      <c r="N976" s="2"/>
      <c r="O976" s="2"/>
      <c r="P976" s="2"/>
      <c r="Q976" s="2"/>
      <c r="R976" s="2"/>
      <c r="S976" s="2"/>
      <c r="T976" s="2"/>
      <c r="U976" s="2"/>
      <c r="V976" s="2"/>
      <c r="W976" s="2"/>
      <c r="X976" s="2"/>
      <c r="Y976" s="2"/>
      <c r="Z976" s="2"/>
    </row>
    <row r="977" spans="1:26" ht="12.75" customHeight="1">
      <c r="A977" s="2"/>
      <c r="B977" s="2"/>
      <c r="C977" s="2"/>
      <c r="D977" s="2"/>
      <c r="E977" s="2"/>
      <c r="F977" s="19"/>
      <c r="G977" s="19"/>
      <c r="H977" s="20"/>
      <c r="I977" s="20"/>
      <c r="J977" s="20"/>
      <c r="K977" s="19"/>
      <c r="L977" s="19"/>
      <c r="M977" s="19"/>
      <c r="N977" s="2"/>
      <c r="O977" s="2"/>
      <c r="P977" s="2"/>
      <c r="Q977" s="2"/>
      <c r="R977" s="2"/>
      <c r="S977" s="2"/>
      <c r="T977" s="2"/>
      <c r="U977" s="2"/>
      <c r="V977" s="2"/>
      <c r="W977" s="2"/>
      <c r="X977" s="2"/>
      <c r="Y977" s="2"/>
      <c r="Z977" s="2"/>
    </row>
    <row r="978" spans="1:26" ht="12.75" customHeight="1">
      <c r="A978" s="2"/>
      <c r="B978" s="2"/>
      <c r="C978" s="2"/>
      <c r="D978" s="2"/>
      <c r="E978" s="2"/>
      <c r="F978" s="19"/>
      <c r="G978" s="19"/>
      <c r="H978" s="20"/>
      <c r="I978" s="20"/>
      <c r="J978" s="20"/>
      <c r="K978" s="19"/>
      <c r="L978" s="19"/>
      <c r="M978" s="19"/>
      <c r="N978" s="2"/>
      <c r="O978" s="2"/>
      <c r="P978" s="2"/>
      <c r="Q978" s="2"/>
      <c r="R978" s="2"/>
      <c r="S978" s="2"/>
      <c r="T978" s="2"/>
      <c r="U978" s="2"/>
      <c r="V978" s="2"/>
      <c r="W978" s="2"/>
      <c r="X978" s="2"/>
      <c r="Y978" s="2"/>
      <c r="Z978" s="2"/>
    </row>
    <row r="979" spans="1:26" ht="12.75" customHeight="1">
      <c r="A979" s="2"/>
      <c r="B979" s="2"/>
      <c r="C979" s="2"/>
      <c r="D979" s="2"/>
      <c r="E979" s="2"/>
      <c r="F979" s="19"/>
      <c r="G979" s="19"/>
      <c r="H979" s="20"/>
      <c r="I979" s="20"/>
      <c r="J979" s="20"/>
      <c r="K979" s="19"/>
      <c r="L979" s="19"/>
      <c r="M979" s="19"/>
      <c r="N979" s="2"/>
      <c r="O979" s="2"/>
      <c r="P979" s="2"/>
      <c r="Q979" s="2"/>
      <c r="R979" s="2"/>
      <c r="S979" s="2"/>
      <c r="T979" s="2"/>
      <c r="U979" s="2"/>
      <c r="V979" s="2"/>
      <c r="W979" s="2"/>
      <c r="X979" s="2"/>
      <c r="Y979" s="2"/>
      <c r="Z979" s="2"/>
    </row>
    <row r="980" spans="1:26" ht="12.75" customHeight="1">
      <c r="A980" s="2"/>
      <c r="B980" s="2"/>
      <c r="C980" s="2"/>
      <c r="D980" s="2"/>
      <c r="E980" s="2"/>
      <c r="F980" s="19"/>
      <c r="G980" s="19"/>
      <c r="H980" s="20"/>
      <c r="I980" s="20"/>
      <c r="J980" s="20"/>
      <c r="K980" s="19"/>
      <c r="L980" s="19"/>
      <c r="M980" s="19"/>
      <c r="N980" s="2"/>
      <c r="O980" s="2"/>
      <c r="P980" s="2"/>
      <c r="Q980" s="2"/>
      <c r="R980" s="2"/>
      <c r="S980" s="2"/>
      <c r="T980" s="2"/>
      <c r="U980" s="2"/>
      <c r="V980" s="2"/>
      <c r="W980" s="2"/>
      <c r="X980" s="2"/>
      <c r="Y980" s="2"/>
      <c r="Z980" s="2"/>
    </row>
    <row r="981" spans="1:26" ht="12.75" customHeight="1">
      <c r="A981" s="2"/>
      <c r="B981" s="2"/>
      <c r="C981" s="2"/>
      <c r="D981" s="2"/>
      <c r="E981" s="2"/>
      <c r="F981" s="19"/>
      <c r="G981" s="19"/>
      <c r="H981" s="20"/>
      <c r="I981" s="20"/>
      <c r="J981" s="20"/>
      <c r="K981" s="19"/>
      <c r="L981" s="19"/>
      <c r="M981" s="19"/>
      <c r="N981" s="2"/>
      <c r="O981" s="2"/>
      <c r="P981" s="2"/>
      <c r="Q981" s="2"/>
      <c r="R981" s="2"/>
      <c r="S981" s="2"/>
      <c r="T981" s="2"/>
      <c r="U981" s="2"/>
      <c r="V981" s="2"/>
      <c r="W981" s="2"/>
      <c r="X981" s="2"/>
      <c r="Y981" s="2"/>
      <c r="Z981" s="2"/>
    </row>
    <row r="982" spans="1:26" ht="12.75" customHeight="1">
      <c r="A982" s="2"/>
      <c r="B982" s="2"/>
      <c r="C982" s="2"/>
      <c r="D982" s="2"/>
      <c r="E982" s="2"/>
      <c r="F982" s="19"/>
      <c r="G982" s="19"/>
      <c r="H982" s="20"/>
      <c r="I982" s="20"/>
      <c r="J982" s="20"/>
      <c r="K982" s="19"/>
      <c r="L982" s="19"/>
      <c r="M982" s="19"/>
      <c r="N982" s="2"/>
      <c r="O982" s="2"/>
      <c r="P982" s="2"/>
      <c r="Q982" s="2"/>
      <c r="R982" s="2"/>
      <c r="S982" s="2"/>
      <c r="T982" s="2"/>
      <c r="U982" s="2"/>
      <c r="V982" s="2"/>
      <c r="W982" s="2"/>
      <c r="X982" s="2"/>
      <c r="Y982" s="2"/>
      <c r="Z982" s="2"/>
    </row>
    <row r="983" spans="1:26" ht="12.75" customHeight="1">
      <c r="A983" s="2"/>
      <c r="B983" s="2"/>
      <c r="C983" s="2"/>
      <c r="D983" s="2"/>
      <c r="E983" s="2"/>
      <c r="F983" s="19"/>
      <c r="G983" s="19"/>
      <c r="H983" s="20"/>
      <c r="I983" s="20"/>
      <c r="J983" s="20"/>
      <c r="K983" s="19"/>
      <c r="L983" s="19"/>
      <c r="M983" s="19"/>
      <c r="N983" s="2"/>
      <c r="O983" s="2"/>
      <c r="P983" s="2"/>
      <c r="Q983" s="2"/>
      <c r="R983" s="2"/>
      <c r="S983" s="2"/>
      <c r="T983" s="2"/>
      <c r="U983" s="2"/>
      <c r="V983" s="2"/>
      <c r="W983" s="2"/>
      <c r="X983" s="2"/>
      <c r="Y983" s="2"/>
      <c r="Z983" s="2"/>
    </row>
    <row r="984" spans="1:26" ht="12.75" customHeight="1">
      <c r="A984" s="2"/>
      <c r="B984" s="2"/>
      <c r="C984" s="2"/>
      <c r="D984" s="2"/>
      <c r="E984" s="2"/>
      <c r="F984" s="19"/>
      <c r="G984" s="19"/>
      <c r="H984" s="20"/>
      <c r="I984" s="20"/>
      <c r="J984" s="20"/>
      <c r="K984" s="19"/>
      <c r="L984" s="19"/>
      <c r="M984" s="19"/>
      <c r="N984" s="2"/>
      <c r="O984" s="2"/>
      <c r="P984" s="2"/>
      <c r="Q984" s="2"/>
      <c r="R984" s="2"/>
      <c r="S984" s="2"/>
      <c r="T984" s="2"/>
      <c r="U984" s="2"/>
      <c r="V984" s="2"/>
      <c r="W984" s="2"/>
      <c r="X984" s="2"/>
      <c r="Y984" s="2"/>
      <c r="Z984" s="2"/>
    </row>
    <row r="985" spans="1:26" ht="12.75" customHeight="1">
      <c r="A985" s="2"/>
      <c r="B985" s="2"/>
      <c r="C985" s="2"/>
      <c r="D985" s="2"/>
      <c r="E985" s="2"/>
      <c r="F985" s="19"/>
      <c r="G985" s="19"/>
      <c r="H985" s="20"/>
      <c r="I985" s="20"/>
      <c r="J985" s="20"/>
      <c r="K985" s="19"/>
      <c r="L985" s="19"/>
      <c r="M985" s="19"/>
      <c r="N985" s="2"/>
      <c r="O985" s="2"/>
      <c r="P985" s="2"/>
      <c r="Q985" s="2"/>
      <c r="R985" s="2"/>
      <c r="S985" s="2"/>
      <c r="T985" s="2"/>
      <c r="U985" s="2"/>
      <c r="V985" s="2"/>
      <c r="W985" s="2"/>
      <c r="X985" s="2"/>
      <c r="Y985" s="2"/>
      <c r="Z985" s="2"/>
    </row>
    <row r="986" spans="1:26" ht="12.75" customHeight="1">
      <c r="A986" s="2"/>
      <c r="B986" s="2"/>
      <c r="C986" s="2"/>
      <c r="D986" s="2"/>
      <c r="E986" s="2"/>
      <c r="F986" s="19"/>
      <c r="G986" s="19"/>
      <c r="H986" s="20"/>
      <c r="I986" s="20"/>
      <c r="J986" s="20"/>
      <c r="K986" s="19"/>
      <c r="L986" s="19"/>
      <c r="M986" s="19"/>
      <c r="N986" s="2"/>
      <c r="O986" s="2"/>
      <c r="P986" s="2"/>
      <c r="Q986" s="2"/>
      <c r="R986" s="2"/>
      <c r="S986" s="2"/>
      <c r="T986" s="2"/>
      <c r="U986" s="2"/>
      <c r="V986" s="2"/>
      <c r="W986" s="2"/>
      <c r="X986" s="2"/>
      <c r="Y986" s="2"/>
      <c r="Z986" s="2"/>
    </row>
    <row r="987" spans="1:26" ht="12.75" customHeight="1">
      <c r="A987" s="2"/>
      <c r="B987" s="2"/>
      <c r="C987" s="2"/>
      <c r="D987" s="2"/>
      <c r="E987" s="2"/>
      <c r="F987" s="19"/>
      <c r="G987" s="19"/>
      <c r="H987" s="20"/>
      <c r="I987" s="20"/>
      <c r="J987" s="20"/>
      <c r="K987" s="19"/>
      <c r="L987" s="19"/>
      <c r="M987" s="19"/>
      <c r="N987" s="2"/>
      <c r="O987" s="2"/>
      <c r="P987" s="2"/>
      <c r="Q987" s="2"/>
      <c r="R987" s="2"/>
      <c r="S987" s="2"/>
      <c r="T987" s="2"/>
      <c r="U987" s="2"/>
      <c r="V987" s="2"/>
      <c r="W987" s="2"/>
      <c r="X987" s="2"/>
      <c r="Y987" s="2"/>
      <c r="Z987" s="2"/>
    </row>
    <row r="988" spans="1:26" ht="12.75" customHeight="1">
      <c r="A988" s="2"/>
      <c r="B988" s="2"/>
      <c r="C988" s="2"/>
      <c r="D988" s="2"/>
      <c r="E988" s="2"/>
      <c r="F988" s="19"/>
      <c r="G988" s="19"/>
      <c r="H988" s="20"/>
      <c r="I988" s="20"/>
      <c r="J988" s="20"/>
      <c r="K988" s="19"/>
      <c r="L988" s="19"/>
      <c r="M988" s="19"/>
      <c r="N988" s="2"/>
      <c r="O988" s="2"/>
      <c r="P988" s="2"/>
      <c r="Q988" s="2"/>
      <c r="R988" s="2"/>
      <c r="S988" s="2"/>
      <c r="T988" s="2"/>
      <c r="U988" s="2"/>
      <c r="V988" s="2"/>
      <c r="W988" s="2"/>
      <c r="X988" s="2"/>
      <c r="Y988" s="2"/>
      <c r="Z988" s="2"/>
    </row>
    <row r="989" spans="1:26" ht="12.75" customHeight="1">
      <c r="A989" s="2"/>
      <c r="B989" s="2"/>
      <c r="C989" s="2"/>
      <c r="D989" s="2"/>
      <c r="E989" s="2"/>
      <c r="F989" s="19"/>
      <c r="G989" s="19"/>
      <c r="H989" s="20"/>
      <c r="I989" s="20"/>
      <c r="J989" s="20"/>
      <c r="K989" s="19"/>
      <c r="L989" s="19"/>
      <c r="M989" s="19"/>
      <c r="N989" s="2"/>
      <c r="O989" s="2"/>
      <c r="P989" s="2"/>
      <c r="Q989" s="2"/>
      <c r="R989" s="2"/>
      <c r="S989" s="2"/>
      <c r="T989" s="2"/>
      <c r="U989" s="2"/>
      <c r="V989" s="2"/>
      <c r="W989" s="2"/>
      <c r="X989" s="2"/>
      <c r="Y989" s="2"/>
      <c r="Z989" s="2"/>
    </row>
    <row r="990" spans="1:26" ht="12.75" customHeight="1">
      <c r="A990" s="2"/>
      <c r="B990" s="2"/>
      <c r="C990" s="2"/>
      <c r="D990" s="2"/>
      <c r="E990" s="2"/>
      <c r="F990" s="19"/>
      <c r="G990" s="19"/>
      <c r="H990" s="20"/>
      <c r="I990" s="20"/>
      <c r="J990" s="20"/>
      <c r="K990" s="19"/>
      <c r="L990" s="19"/>
      <c r="M990" s="19"/>
      <c r="N990" s="2"/>
      <c r="O990" s="2"/>
      <c r="P990" s="2"/>
      <c r="Q990" s="2"/>
      <c r="R990" s="2"/>
      <c r="S990" s="2"/>
      <c r="T990" s="2"/>
      <c r="U990" s="2"/>
      <c r="V990" s="2"/>
      <c r="W990" s="2"/>
      <c r="X990" s="2"/>
      <c r="Y990" s="2"/>
      <c r="Z990" s="2"/>
    </row>
    <row r="991" spans="1:26" ht="12.75" customHeight="1">
      <c r="A991" s="2"/>
      <c r="B991" s="2"/>
      <c r="C991" s="2"/>
      <c r="D991" s="2"/>
      <c r="E991" s="2"/>
      <c r="F991" s="19"/>
      <c r="G991" s="19"/>
      <c r="H991" s="20"/>
      <c r="I991" s="20"/>
      <c r="J991" s="20"/>
      <c r="K991" s="19"/>
      <c r="L991" s="19"/>
      <c r="M991" s="19"/>
      <c r="N991" s="2"/>
      <c r="O991" s="2"/>
      <c r="P991" s="2"/>
      <c r="Q991" s="2"/>
      <c r="R991" s="2"/>
      <c r="S991" s="2"/>
      <c r="T991" s="2"/>
      <c r="U991" s="2"/>
      <c r="V991" s="2"/>
      <c r="W991" s="2"/>
      <c r="X991" s="2"/>
      <c r="Y991" s="2"/>
      <c r="Z991" s="2"/>
    </row>
    <row r="992" spans="1:26" ht="12.75" customHeight="1">
      <c r="A992" s="2"/>
      <c r="B992" s="2"/>
      <c r="C992" s="2"/>
      <c r="D992" s="2"/>
      <c r="E992" s="2"/>
      <c r="F992" s="19"/>
      <c r="G992" s="19"/>
      <c r="H992" s="20"/>
      <c r="I992" s="20"/>
      <c r="J992" s="20"/>
      <c r="K992" s="19"/>
      <c r="L992" s="19"/>
      <c r="M992" s="19"/>
      <c r="N992" s="2"/>
      <c r="O992" s="2"/>
      <c r="P992" s="2"/>
      <c r="Q992" s="2"/>
      <c r="R992" s="2"/>
      <c r="S992" s="2"/>
      <c r="T992" s="2"/>
      <c r="U992" s="2"/>
      <c r="V992" s="2"/>
      <c r="W992" s="2"/>
      <c r="X992" s="2"/>
      <c r="Y992" s="2"/>
      <c r="Z992" s="2"/>
    </row>
    <row r="993" spans="1:26" ht="12.75" customHeight="1">
      <c r="A993" s="2"/>
      <c r="B993" s="2"/>
      <c r="C993" s="2"/>
      <c r="D993" s="2"/>
      <c r="E993" s="2"/>
      <c r="F993" s="19"/>
      <c r="G993" s="19"/>
      <c r="H993" s="20"/>
      <c r="I993" s="20"/>
      <c r="J993" s="20"/>
      <c r="K993" s="19"/>
      <c r="L993" s="19"/>
      <c r="M993" s="19"/>
      <c r="N993" s="2"/>
      <c r="O993" s="2"/>
      <c r="P993" s="2"/>
      <c r="Q993" s="2"/>
      <c r="R993" s="2"/>
      <c r="S993" s="2"/>
      <c r="T993" s="2"/>
      <c r="U993" s="2"/>
      <c r="V993" s="2"/>
      <c r="W993" s="2"/>
      <c r="X993" s="2"/>
      <c r="Y993" s="2"/>
      <c r="Z993" s="2"/>
    </row>
    <row r="994" spans="1:26" ht="12.75" customHeight="1">
      <c r="A994" s="2"/>
      <c r="B994" s="2"/>
      <c r="C994" s="2"/>
      <c r="D994" s="2"/>
      <c r="E994" s="2"/>
      <c r="F994" s="19"/>
      <c r="G994" s="19"/>
      <c r="H994" s="20"/>
      <c r="I994" s="20"/>
      <c r="J994" s="20"/>
      <c r="K994" s="19"/>
      <c r="L994" s="19"/>
      <c r="M994" s="19"/>
      <c r="N994" s="2"/>
      <c r="O994" s="2"/>
      <c r="P994" s="2"/>
      <c r="Q994" s="2"/>
      <c r="R994" s="2"/>
      <c r="S994" s="2"/>
      <c r="T994" s="2"/>
      <c r="U994" s="2"/>
      <c r="V994" s="2"/>
      <c r="W994" s="2"/>
      <c r="X994" s="2"/>
      <c r="Y994" s="2"/>
      <c r="Z994" s="2"/>
    </row>
    <row r="995" spans="1:26" ht="12.75" customHeight="1">
      <c r="A995" s="2"/>
      <c r="B995" s="2"/>
      <c r="C995" s="2"/>
      <c r="D995" s="2"/>
      <c r="E995" s="2"/>
      <c r="F995" s="19"/>
      <c r="G995" s="19"/>
      <c r="H995" s="20"/>
      <c r="I995" s="20"/>
      <c r="J995" s="20"/>
      <c r="K995" s="19"/>
      <c r="L995" s="19"/>
      <c r="M995" s="19"/>
      <c r="N995" s="2"/>
      <c r="O995" s="2"/>
      <c r="P995" s="2"/>
      <c r="Q995" s="2"/>
      <c r="R995" s="2"/>
      <c r="S995" s="2"/>
      <c r="T995" s="2"/>
      <c r="U995" s="2"/>
      <c r="V995" s="2"/>
      <c r="W995" s="2"/>
      <c r="X995" s="2"/>
      <c r="Y995" s="2"/>
      <c r="Z995" s="2"/>
    </row>
    <row r="996" spans="1:26" ht="12.75" customHeight="1">
      <c r="A996" s="2"/>
      <c r="B996" s="2"/>
      <c r="C996" s="2"/>
      <c r="D996" s="2"/>
      <c r="E996" s="2"/>
      <c r="F996" s="19"/>
      <c r="G996" s="19"/>
      <c r="H996" s="20"/>
      <c r="I996" s="20"/>
      <c r="J996" s="20"/>
      <c r="K996" s="19"/>
      <c r="L996" s="19"/>
      <c r="M996" s="19"/>
      <c r="N996" s="2"/>
      <c r="O996" s="2"/>
      <c r="P996" s="2"/>
      <c r="Q996" s="2"/>
      <c r="R996" s="2"/>
      <c r="S996" s="2"/>
      <c r="T996" s="2"/>
      <c r="U996" s="2"/>
      <c r="V996" s="2"/>
      <c r="W996" s="2"/>
      <c r="X996" s="2"/>
      <c r="Y996" s="2"/>
      <c r="Z996" s="2"/>
    </row>
    <row r="997" spans="1:26" ht="12.75" customHeight="1">
      <c r="A997" s="2"/>
      <c r="B997" s="2"/>
      <c r="C997" s="2"/>
      <c r="D997" s="2"/>
      <c r="E997" s="2"/>
      <c r="F997" s="19"/>
      <c r="G997" s="19"/>
      <c r="H997" s="20"/>
      <c r="I997" s="20"/>
      <c r="J997" s="20"/>
      <c r="K997" s="19"/>
      <c r="L997" s="19"/>
      <c r="M997" s="19"/>
      <c r="N997" s="2"/>
      <c r="O997" s="2"/>
      <c r="P997" s="2"/>
      <c r="Q997" s="2"/>
      <c r="R997" s="2"/>
      <c r="S997" s="2"/>
      <c r="T997" s="2"/>
      <c r="U997" s="2"/>
      <c r="V997" s="2"/>
      <c r="W997" s="2"/>
      <c r="X997" s="2"/>
      <c r="Y997" s="2"/>
      <c r="Z997" s="2"/>
    </row>
    <row r="998" spans="1:26" ht="12.75" customHeight="1">
      <c r="A998" s="2"/>
      <c r="B998" s="2"/>
      <c r="C998" s="2"/>
      <c r="D998" s="2"/>
      <c r="E998" s="2"/>
      <c r="F998" s="19"/>
      <c r="G998" s="19"/>
      <c r="H998" s="20"/>
      <c r="I998" s="20"/>
      <c r="J998" s="20"/>
      <c r="K998" s="19"/>
      <c r="L998" s="19"/>
      <c r="M998" s="19"/>
      <c r="N998" s="2"/>
      <c r="O998" s="2"/>
      <c r="P998" s="2"/>
      <c r="Q998" s="2"/>
      <c r="R998" s="2"/>
      <c r="S998" s="2"/>
      <c r="T998" s="2"/>
      <c r="U998" s="2"/>
      <c r="V998" s="2"/>
      <c r="W998" s="2"/>
      <c r="X998" s="2"/>
      <c r="Y998" s="2"/>
      <c r="Z998" s="2"/>
    </row>
    <row r="999" spans="1:26" ht="12.75" customHeight="1">
      <c r="A999" s="2"/>
      <c r="B999" s="2"/>
      <c r="C999" s="2"/>
      <c r="D999" s="2"/>
      <c r="E999" s="2"/>
      <c r="F999" s="19"/>
      <c r="G999" s="19"/>
      <c r="H999" s="20"/>
      <c r="I999" s="20"/>
      <c r="J999" s="20"/>
      <c r="K999" s="19"/>
      <c r="L999" s="19"/>
      <c r="M999" s="19"/>
      <c r="N999" s="2"/>
      <c r="O999" s="2"/>
      <c r="P999" s="2"/>
      <c r="Q999" s="2"/>
      <c r="R999" s="2"/>
      <c r="S999" s="2"/>
      <c r="T999" s="2"/>
      <c r="U999" s="2"/>
      <c r="V999" s="2"/>
      <c r="W999" s="2"/>
      <c r="X999" s="2"/>
      <c r="Y999" s="2"/>
      <c r="Z999" s="2"/>
    </row>
    <row r="1000" spans="1:26" ht="12.75" customHeight="1">
      <c r="A1000" s="2"/>
      <c r="B1000" s="2"/>
      <c r="C1000" s="2"/>
      <c r="D1000" s="2"/>
      <c r="E1000" s="2"/>
      <c r="F1000" s="19"/>
      <c r="G1000" s="19"/>
      <c r="H1000" s="20"/>
      <c r="I1000" s="20"/>
      <c r="J1000" s="20"/>
      <c r="K1000" s="19"/>
      <c r="L1000" s="19"/>
      <c r="M1000" s="19"/>
      <c r="N1000" s="2"/>
      <c r="O1000" s="2"/>
      <c r="P1000" s="2"/>
      <c r="Q1000" s="2"/>
      <c r="R1000" s="2"/>
      <c r="S1000" s="2"/>
      <c r="T1000" s="2"/>
      <c r="U1000" s="2"/>
      <c r="V1000" s="2"/>
      <c r="W1000" s="2"/>
      <c r="X1000" s="2"/>
      <c r="Y1000" s="2"/>
      <c r="Z1000" s="2"/>
    </row>
  </sheetData>
  <mergeCells count="2">
    <mergeCell ref="C11:K11"/>
    <mergeCell ref="C12:K12"/>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Z1000"/>
  <sheetViews>
    <sheetView showGridLines="0" workbookViewId="0"/>
  </sheetViews>
  <sheetFormatPr baseColWidth="10" defaultColWidth="14.44140625" defaultRowHeight="15" customHeight="1" outlineLevelRow="1"/>
  <cols>
    <col min="1" max="1" width="9.109375" customWidth="1"/>
    <col min="2" max="2" width="79.44140625" customWidth="1"/>
    <col min="3" max="3" width="19.88671875" customWidth="1"/>
    <col min="4" max="4" width="23" customWidth="1"/>
    <col min="5" max="5" width="16.6640625" customWidth="1"/>
    <col min="6" max="6" width="14.5546875" customWidth="1"/>
    <col min="7" max="7" width="15.6640625" customWidth="1"/>
    <col min="8" max="8" width="14" customWidth="1"/>
    <col min="9" max="26" width="9.109375"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5" t="s">
        <v>603</v>
      </c>
      <c r="C2" s="2"/>
      <c r="D2" s="2"/>
      <c r="E2" s="2"/>
      <c r="F2" s="2"/>
      <c r="G2" s="2"/>
      <c r="H2" s="2"/>
      <c r="I2" s="2"/>
      <c r="J2" s="2"/>
      <c r="K2" s="2"/>
      <c r="L2" s="2"/>
      <c r="M2" s="2"/>
      <c r="N2" s="2"/>
      <c r="O2" s="2"/>
      <c r="P2" s="2"/>
      <c r="Q2" s="2"/>
      <c r="R2" s="2"/>
      <c r="S2" s="2"/>
      <c r="T2" s="2"/>
      <c r="U2" s="2"/>
      <c r="V2" s="2"/>
      <c r="W2" s="2"/>
      <c r="X2" s="2"/>
      <c r="Y2" s="2"/>
      <c r="Z2" s="2"/>
    </row>
    <row r="3" spans="1:26" ht="12.75" customHeight="1">
      <c r="A3" s="2"/>
      <c r="B3" s="5" t="s">
        <v>604</v>
      </c>
      <c r="C3" s="38" t="s">
        <v>605</v>
      </c>
      <c r="D3" s="2"/>
      <c r="E3" s="2"/>
      <c r="F3" s="2"/>
      <c r="G3" s="2"/>
      <c r="H3" s="2"/>
      <c r="I3" s="2"/>
      <c r="J3" s="2"/>
      <c r="K3" s="2"/>
      <c r="L3" s="2"/>
      <c r="M3" s="2"/>
      <c r="N3" s="2"/>
      <c r="O3" s="2"/>
      <c r="P3" s="2"/>
      <c r="Q3" s="2"/>
      <c r="R3" s="2"/>
      <c r="S3" s="2"/>
      <c r="T3" s="2"/>
      <c r="U3" s="2"/>
      <c r="V3" s="2"/>
      <c r="W3" s="2"/>
      <c r="X3" s="2"/>
      <c r="Y3" s="2"/>
      <c r="Z3" s="2"/>
    </row>
    <row r="4" spans="1:26" ht="12.75" customHeight="1">
      <c r="A4" s="2"/>
      <c r="B4" s="5" t="s">
        <v>606</v>
      </c>
      <c r="C4" s="2"/>
      <c r="D4" s="2"/>
      <c r="E4" s="2"/>
      <c r="F4" s="2"/>
      <c r="G4" s="2"/>
      <c r="H4" s="2"/>
      <c r="I4" s="2"/>
      <c r="J4" s="2"/>
      <c r="K4" s="2"/>
      <c r="L4" s="2"/>
      <c r="M4" s="2"/>
      <c r="N4" s="2"/>
      <c r="O4" s="2"/>
      <c r="P4" s="2"/>
      <c r="Q4" s="2"/>
      <c r="R4" s="2"/>
      <c r="S4" s="2"/>
      <c r="T4" s="2"/>
      <c r="U4" s="2"/>
      <c r="V4" s="2"/>
      <c r="W4" s="2"/>
      <c r="X4" s="2"/>
      <c r="Y4" s="2"/>
      <c r="Z4" s="2"/>
    </row>
    <row r="5" spans="1:26" ht="12.75" customHeight="1">
      <c r="A5" s="2"/>
      <c r="B5" s="5" t="s">
        <v>607</v>
      </c>
      <c r="C5" s="2"/>
      <c r="D5" s="2"/>
      <c r="E5" s="2"/>
      <c r="F5" s="2"/>
      <c r="G5" s="2"/>
      <c r="H5" s="2"/>
      <c r="I5" s="2"/>
      <c r="J5" s="2"/>
      <c r="K5" s="2"/>
      <c r="L5" s="2"/>
      <c r="M5" s="2"/>
      <c r="N5" s="2"/>
      <c r="O5" s="2"/>
      <c r="P5" s="2"/>
      <c r="Q5" s="2"/>
      <c r="R5" s="2"/>
      <c r="S5" s="2"/>
      <c r="T5" s="2"/>
      <c r="U5" s="2"/>
      <c r="V5" s="2"/>
      <c r="W5" s="2"/>
      <c r="X5" s="2"/>
      <c r="Y5" s="2"/>
      <c r="Z5" s="2"/>
    </row>
    <row r="6" spans="1:26" ht="12.75" customHeight="1">
      <c r="A6" s="2"/>
      <c r="B6" s="2"/>
      <c r="C6" s="2"/>
      <c r="D6" s="39"/>
      <c r="E6" s="2"/>
      <c r="F6" s="19"/>
      <c r="G6" s="19"/>
      <c r="H6" s="19"/>
      <c r="I6" s="2"/>
      <c r="J6" s="2"/>
      <c r="K6" s="2"/>
      <c r="L6" s="2"/>
      <c r="M6" s="2"/>
      <c r="N6" s="2"/>
      <c r="O6" s="2"/>
      <c r="P6" s="2"/>
      <c r="Q6" s="2"/>
      <c r="R6" s="2"/>
      <c r="S6" s="2"/>
      <c r="T6" s="2"/>
      <c r="U6" s="2"/>
      <c r="V6" s="2"/>
      <c r="W6" s="2"/>
      <c r="X6" s="2"/>
      <c r="Y6" s="2"/>
      <c r="Z6" s="2"/>
    </row>
    <row r="7" spans="1:26" ht="12.75" customHeight="1">
      <c r="A7" s="2"/>
      <c r="B7" s="2"/>
      <c r="C7" s="2"/>
      <c r="D7" s="40"/>
      <c r="E7" s="19"/>
      <c r="F7" s="19"/>
      <c r="G7" s="2"/>
      <c r="H7" s="19"/>
      <c r="I7" s="2"/>
      <c r="J7" s="2"/>
      <c r="K7" s="2"/>
      <c r="L7" s="2"/>
      <c r="M7" s="2"/>
      <c r="N7" s="2"/>
      <c r="O7" s="2"/>
      <c r="P7" s="2"/>
      <c r="Q7" s="2"/>
      <c r="R7" s="2"/>
      <c r="S7" s="2"/>
      <c r="T7" s="2"/>
      <c r="U7" s="2"/>
      <c r="V7" s="2"/>
      <c r="W7" s="2"/>
      <c r="X7" s="2"/>
      <c r="Y7" s="2"/>
      <c r="Z7" s="2"/>
    </row>
    <row r="8" spans="1:26" ht="12.75" customHeight="1">
      <c r="A8" s="2"/>
      <c r="B8" s="2"/>
      <c r="C8" s="2"/>
      <c r="D8" s="2"/>
      <c r="E8" s="19"/>
      <c r="F8" s="19"/>
      <c r="G8" s="2"/>
      <c r="H8" s="19"/>
      <c r="I8" s="2"/>
      <c r="J8" s="2"/>
      <c r="K8" s="2"/>
      <c r="L8" s="2"/>
      <c r="M8" s="2"/>
      <c r="N8" s="2"/>
      <c r="O8" s="2"/>
      <c r="P8" s="2"/>
      <c r="Q8" s="2"/>
      <c r="R8" s="2"/>
      <c r="S8" s="2"/>
      <c r="T8" s="2"/>
      <c r="U8" s="2"/>
      <c r="V8" s="2"/>
      <c r="W8" s="2"/>
      <c r="X8" s="2"/>
      <c r="Y8" s="2"/>
      <c r="Z8" s="2"/>
    </row>
    <row r="9" spans="1:26" ht="12.75" customHeight="1">
      <c r="A9" s="2"/>
      <c r="B9" s="2"/>
      <c r="C9" s="2"/>
      <c r="D9" s="2"/>
      <c r="E9" s="19"/>
      <c r="F9" s="19"/>
      <c r="G9" s="2"/>
      <c r="H9" s="19"/>
      <c r="I9" s="2"/>
      <c r="J9" s="2"/>
      <c r="K9" s="2"/>
      <c r="L9" s="2"/>
      <c r="M9" s="2"/>
      <c r="N9" s="2"/>
      <c r="O9" s="2"/>
      <c r="P9" s="2"/>
      <c r="Q9" s="2"/>
      <c r="R9" s="2"/>
      <c r="S9" s="2"/>
      <c r="T9" s="2"/>
      <c r="U9" s="2"/>
      <c r="V9" s="2"/>
      <c r="W9" s="2"/>
      <c r="X9" s="2"/>
      <c r="Y9" s="2"/>
      <c r="Z9" s="2"/>
    </row>
    <row r="10" spans="1:26" ht="12.75" customHeight="1">
      <c r="A10" s="2"/>
      <c r="B10" s="2"/>
      <c r="C10" s="2"/>
      <c r="D10" s="2"/>
      <c r="E10" s="19"/>
      <c r="F10" s="19"/>
      <c r="G10" s="2"/>
      <c r="H10" s="19"/>
      <c r="I10" s="2"/>
      <c r="J10" s="2"/>
      <c r="K10" s="2"/>
      <c r="L10" s="2"/>
      <c r="M10" s="2"/>
      <c r="N10" s="2"/>
      <c r="O10" s="2"/>
      <c r="P10" s="2"/>
      <c r="Q10" s="2"/>
      <c r="R10" s="2"/>
      <c r="S10" s="2"/>
      <c r="T10" s="2"/>
      <c r="U10" s="2"/>
      <c r="V10" s="2"/>
      <c r="W10" s="2"/>
      <c r="X10" s="2"/>
      <c r="Y10" s="2"/>
      <c r="Z10" s="2"/>
    </row>
    <row r="11" spans="1:26" ht="12.75" customHeight="1">
      <c r="A11" s="2"/>
      <c r="B11" s="2"/>
      <c r="C11" s="2"/>
      <c r="D11" s="2"/>
      <c r="E11" s="21"/>
      <c r="F11" s="19"/>
      <c r="G11" s="2"/>
      <c r="H11" s="19"/>
      <c r="I11" s="2"/>
      <c r="J11" s="2"/>
      <c r="K11" s="2"/>
      <c r="L11" s="2"/>
      <c r="M11" s="2"/>
      <c r="N11" s="2"/>
      <c r="O11" s="2"/>
      <c r="P11" s="2"/>
      <c r="Q11" s="2"/>
      <c r="R11" s="2"/>
      <c r="S11" s="2"/>
      <c r="T11" s="2"/>
      <c r="U11" s="2"/>
      <c r="V11" s="2"/>
      <c r="W11" s="2"/>
      <c r="X11" s="2"/>
      <c r="Y11" s="2"/>
      <c r="Z11" s="2"/>
    </row>
    <row r="12" spans="1:26" ht="12.75" customHeight="1">
      <c r="A12" s="2"/>
      <c r="B12" s="2"/>
      <c r="C12" s="2"/>
      <c r="D12" s="2"/>
      <c r="E12" s="21"/>
      <c r="F12" s="19"/>
      <c r="G12" s="2"/>
      <c r="H12" s="19"/>
      <c r="I12" s="2"/>
      <c r="J12" s="2"/>
      <c r="K12" s="2"/>
      <c r="L12" s="2"/>
      <c r="M12" s="2"/>
      <c r="N12" s="2"/>
      <c r="O12" s="2"/>
      <c r="P12" s="2"/>
      <c r="Q12" s="2"/>
      <c r="R12" s="2"/>
      <c r="S12" s="2"/>
      <c r="T12" s="2"/>
      <c r="U12" s="2"/>
      <c r="V12" s="2"/>
      <c r="W12" s="2"/>
      <c r="X12" s="2"/>
      <c r="Y12" s="2"/>
      <c r="Z12" s="2"/>
    </row>
    <row r="13" spans="1:26" ht="12.75" customHeight="1">
      <c r="A13" s="2"/>
      <c r="B13" s="2"/>
      <c r="C13" s="2"/>
      <c r="D13" s="2"/>
      <c r="E13" s="21"/>
      <c r="F13" s="19"/>
      <c r="G13" s="2"/>
      <c r="H13" s="19"/>
      <c r="I13" s="2"/>
      <c r="J13" s="2"/>
      <c r="K13" s="2"/>
      <c r="L13" s="2"/>
      <c r="M13" s="2"/>
      <c r="N13" s="2"/>
      <c r="O13" s="2"/>
      <c r="P13" s="2"/>
      <c r="Q13" s="2"/>
      <c r="R13" s="2"/>
      <c r="S13" s="2"/>
      <c r="T13" s="2"/>
      <c r="U13" s="2"/>
      <c r="V13" s="2"/>
      <c r="W13" s="2"/>
      <c r="X13" s="2"/>
      <c r="Y13" s="2"/>
      <c r="Z13" s="2"/>
    </row>
    <row r="14" spans="1:26" ht="12.75" customHeight="1">
      <c r="A14" s="2"/>
      <c r="B14" s="2"/>
      <c r="C14" s="2"/>
      <c r="D14" s="2"/>
      <c r="E14" s="21"/>
      <c r="F14" s="19"/>
      <c r="G14" s="2"/>
      <c r="H14" s="19"/>
      <c r="I14" s="2"/>
      <c r="J14" s="2"/>
      <c r="K14" s="2"/>
      <c r="L14" s="2"/>
      <c r="M14" s="2"/>
      <c r="N14" s="2"/>
      <c r="O14" s="2"/>
      <c r="P14" s="2"/>
      <c r="Q14" s="2"/>
      <c r="R14" s="2"/>
      <c r="S14" s="2"/>
      <c r="T14" s="2"/>
      <c r="U14" s="2"/>
      <c r="V14" s="2"/>
      <c r="W14" s="2"/>
      <c r="X14" s="2"/>
      <c r="Y14" s="2"/>
      <c r="Z14" s="2"/>
    </row>
    <row r="15" spans="1:26" ht="12.75" customHeight="1">
      <c r="A15" s="2"/>
      <c r="B15" s="2"/>
      <c r="C15" s="2"/>
      <c r="D15" s="2"/>
      <c r="E15" s="19"/>
      <c r="F15" s="19"/>
      <c r="G15" s="2"/>
      <c r="H15" s="19"/>
      <c r="I15" s="2"/>
      <c r="J15" s="2"/>
      <c r="K15" s="2"/>
      <c r="L15" s="2"/>
      <c r="M15" s="2"/>
      <c r="N15" s="2"/>
      <c r="O15" s="2"/>
      <c r="P15" s="2"/>
      <c r="Q15" s="2"/>
      <c r="R15" s="2"/>
      <c r="S15" s="2"/>
      <c r="T15" s="2"/>
      <c r="U15" s="2"/>
      <c r="V15" s="2"/>
      <c r="W15" s="2"/>
      <c r="X15" s="2"/>
      <c r="Y15" s="2"/>
      <c r="Z15" s="2"/>
    </row>
    <row r="16" spans="1:26" ht="12.75" customHeight="1">
      <c r="A16" s="2"/>
      <c r="B16" s="2"/>
      <c r="C16" s="2"/>
      <c r="D16" s="2"/>
      <c r="E16" s="2"/>
      <c r="F16" s="19"/>
      <c r="G16" s="19"/>
      <c r="H16" s="19"/>
      <c r="I16" s="2"/>
      <c r="J16" s="2"/>
      <c r="K16" s="2"/>
      <c r="L16" s="2"/>
      <c r="M16" s="2"/>
      <c r="N16" s="2"/>
      <c r="O16" s="2"/>
      <c r="P16" s="2"/>
      <c r="Q16" s="2"/>
      <c r="R16" s="2"/>
      <c r="S16" s="2"/>
      <c r="T16" s="2"/>
      <c r="U16" s="2"/>
      <c r="V16" s="2"/>
      <c r="W16" s="2"/>
      <c r="X16" s="2"/>
      <c r="Y16" s="2"/>
      <c r="Z16" s="2"/>
    </row>
    <row r="17" spans="1:26" ht="12.75" customHeight="1">
      <c r="A17" s="2"/>
      <c r="B17" s="2"/>
      <c r="C17" s="2"/>
      <c r="D17" s="2"/>
      <c r="E17" s="2"/>
      <c r="F17" s="19"/>
      <c r="G17" s="19"/>
      <c r="H17" s="19"/>
      <c r="I17" s="2"/>
      <c r="J17" s="2"/>
      <c r="K17" s="2"/>
      <c r="L17" s="2"/>
      <c r="M17" s="2"/>
      <c r="N17" s="2"/>
      <c r="O17" s="2"/>
      <c r="P17" s="2"/>
      <c r="Q17" s="2"/>
      <c r="R17" s="2"/>
      <c r="S17" s="2"/>
      <c r="T17" s="2"/>
      <c r="U17" s="2"/>
      <c r="V17" s="2"/>
      <c r="W17" s="2"/>
      <c r="X17" s="2"/>
      <c r="Y17" s="2"/>
      <c r="Z17" s="2"/>
    </row>
    <row r="18" spans="1:26" ht="12.75" customHeight="1">
      <c r="A18" s="2"/>
      <c r="B18" s="2"/>
      <c r="C18" s="2"/>
      <c r="D18" s="2"/>
      <c r="E18" s="2"/>
      <c r="F18" s="19"/>
      <c r="G18" s="19"/>
      <c r="H18" s="19"/>
      <c r="I18" s="2"/>
      <c r="J18" s="2"/>
      <c r="K18" s="2"/>
      <c r="L18" s="2"/>
      <c r="M18" s="2"/>
      <c r="N18" s="2"/>
      <c r="O18" s="2"/>
      <c r="P18" s="2"/>
      <c r="Q18" s="2"/>
      <c r="R18" s="2"/>
      <c r="S18" s="2"/>
      <c r="T18" s="2"/>
      <c r="U18" s="2"/>
      <c r="V18" s="2"/>
      <c r="W18" s="2"/>
      <c r="X18" s="2"/>
      <c r="Y18" s="2"/>
      <c r="Z18" s="2"/>
    </row>
    <row r="19" spans="1:26" ht="12.75" customHeight="1">
      <c r="A19" s="2"/>
      <c r="B19" s="202" t="str">
        <f>+Portada!B12</f>
        <v>Edasi Drive SA de CV</v>
      </c>
      <c r="C19" s="199"/>
      <c r="D19" s="199"/>
      <c r="E19" s="199"/>
      <c r="F19" s="2"/>
      <c r="G19" s="2"/>
      <c r="H19" s="2"/>
      <c r="I19" s="2"/>
      <c r="J19" s="2"/>
      <c r="K19" s="2"/>
      <c r="L19" s="2"/>
      <c r="M19" s="2"/>
      <c r="N19" s="2"/>
      <c r="O19" s="2"/>
      <c r="P19" s="2"/>
      <c r="Q19" s="2"/>
      <c r="R19" s="2"/>
      <c r="S19" s="2"/>
      <c r="T19" s="2"/>
      <c r="U19" s="2"/>
      <c r="V19" s="2"/>
      <c r="W19" s="2"/>
      <c r="X19" s="2"/>
      <c r="Y19" s="2"/>
      <c r="Z19" s="2"/>
    </row>
    <row r="20" spans="1:26" ht="12.75" customHeight="1">
      <c r="A20" s="2"/>
      <c r="B20" s="203" t="s">
        <v>608</v>
      </c>
      <c r="C20" s="199"/>
      <c r="D20" s="199"/>
      <c r="E20" s="199"/>
      <c r="F20" s="2"/>
      <c r="G20" s="2"/>
      <c r="H20" s="2"/>
      <c r="I20" s="2"/>
      <c r="J20" s="2"/>
      <c r="K20" s="2"/>
      <c r="L20" s="2"/>
      <c r="M20" s="2"/>
      <c r="N20" s="2"/>
      <c r="O20" s="2"/>
      <c r="P20" s="2"/>
      <c r="Q20" s="2"/>
      <c r="R20" s="2"/>
      <c r="S20" s="2"/>
      <c r="T20" s="2"/>
      <c r="U20" s="2"/>
      <c r="V20" s="2"/>
      <c r="W20" s="2"/>
      <c r="X20" s="2"/>
      <c r="Y20" s="2"/>
      <c r="Z20" s="2"/>
    </row>
    <row r="21" spans="1:26" ht="12.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c r="A22" s="2"/>
      <c r="B22" s="2"/>
      <c r="C22" s="41" t="s">
        <v>68</v>
      </c>
      <c r="D22" s="41" t="s">
        <v>29</v>
      </c>
      <c r="E22" s="42" t="s">
        <v>589</v>
      </c>
      <c r="F22" s="2"/>
      <c r="G22" s="2"/>
      <c r="H22" s="2"/>
      <c r="I22" s="2"/>
      <c r="J22" s="2"/>
      <c r="K22" s="2"/>
      <c r="L22" s="2"/>
      <c r="M22" s="2"/>
      <c r="N22" s="2"/>
      <c r="O22" s="2"/>
      <c r="P22" s="2"/>
      <c r="Q22" s="2"/>
      <c r="R22" s="2"/>
      <c r="S22" s="2"/>
      <c r="T22" s="2"/>
      <c r="U22" s="2"/>
      <c r="V22" s="2"/>
      <c r="W22" s="2"/>
      <c r="X22" s="2"/>
      <c r="Y22" s="2"/>
      <c r="Z22" s="2"/>
    </row>
    <row r="23" spans="1:26" ht="12.75" customHeight="1" outlineLevel="1">
      <c r="A23" s="21" t="s">
        <v>609</v>
      </c>
      <c r="B23" s="2" t="s">
        <v>242</v>
      </c>
      <c r="C23" s="4">
        <f>SUMIFS(BZ!$K:$K,BZ!$B:$B,B23,BZ!$D:$D,"PR")</f>
        <v>0</v>
      </c>
      <c r="D23" s="4">
        <f>SUMIFS(BZ!$K:$K,BZ!$B:$B,B23,BZ!$D:$D,"PNR")</f>
        <v>146763888.64000002</v>
      </c>
      <c r="E23" s="43">
        <f t="shared" ref="E23:E26" si="0">SUM(C23:D23)</f>
        <v>146763888.64000002</v>
      </c>
      <c r="F23" s="2"/>
      <c r="G23" s="2"/>
      <c r="H23" s="2"/>
      <c r="I23" s="2"/>
      <c r="J23" s="2"/>
      <c r="K23" s="2"/>
      <c r="L23" s="2"/>
      <c r="M23" s="2"/>
      <c r="N23" s="2"/>
      <c r="O23" s="2"/>
      <c r="P23" s="2"/>
      <c r="Q23" s="2"/>
      <c r="R23" s="2"/>
      <c r="S23" s="2"/>
      <c r="T23" s="2"/>
      <c r="U23" s="2"/>
      <c r="V23" s="2"/>
      <c r="W23" s="2"/>
      <c r="X23" s="2"/>
      <c r="Y23" s="2"/>
      <c r="Z23" s="2"/>
    </row>
    <row r="24" spans="1:26" ht="12.75" customHeight="1" outlineLevel="1">
      <c r="A24" s="21"/>
      <c r="B24" s="2" t="s">
        <v>466</v>
      </c>
      <c r="C24" s="4">
        <f>SUMIFS(BZ!$K:$K,BZ!$B:$B,B24,BZ!$D:$D,"PR")</f>
        <v>0</v>
      </c>
      <c r="D24" s="4">
        <f>SUMIFS(BZ!$K:$K,BZ!$B:$B,B24,BZ!$D:$D,"PNR")</f>
        <v>0</v>
      </c>
      <c r="E24" s="43">
        <f t="shared" si="0"/>
        <v>0</v>
      </c>
      <c r="F24" s="2"/>
      <c r="G24" s="44"/>
      <c r="H24" s="2"/>
      <c r="I24" s="2"/>
      <c r="J24" s="2"/>
      <c r="K24" s="2"/>
      <c r="L24" s="2"/>
      <c r="M24" s="2"/>
      <c r="N24" s="2"/>
      <c r="O24" s="2"/>
      <c r="P24" s="2"/>
      <c r="Q24" s="2"/>
      <c r="R24" s="2"/>
      <c r="S24" s="2"/>
      <c r="T24" s="2"/>
      <c r="U24" s="2"/>
      <c r="V24" s="2"/>
      <c r="W24" s="2"/>
      <c r="X24" s="2"/>
      <c r="Y24" s="2"/>
      <c r="Z24" s="2"/>
    </row>
    <row r="25" spans="1:26" ht="12.75" customHeight="1" outlineLevel="1">
      <c r="A25" s="21"/>
      <c r="B25" s="2" t="s">
        <v>252</v>
      </c>
      <c r="C25" s="4">
        <f>SUMIFS(BZ!$K:$K,BZ!$B:$B,B25,BZ!$D:$D,"PR")</f>
        <v>0</v>
      </c>
      <c r="D25" s="4">
        <f>SUMIFS(BZ!$K:$K,BZ!$B:$B,B25,BZ!$D:$D,"PNR")</f>
        <v>4938192.57</v>
      </c>
      <c r="E25" s="43">
        <f t="shared" si="0"/>
        <v>4938192.57</v>
      </c>
      <c r="F25" s="2"/>
      <c r="G25" s="2"/>
      <c r="H25" s="2"/>
      <c r="I25" s="2"/>
      <c r="J25" s="2"/>
      <c r="K25" s="2"/>
      <c r="L25" s="2"/>
      <c r="M25" s="2"/>
      <c r="N25" s="2"/>
      <c r="O25" s="2"/>
      <c r="P25" s="2"/>
      <c r="Q25" s="2"/>
      <c r="R25" s="2"/>
      <c r="S25" s="2"/>
      <c r="T25" s="2"/>
      <c r="U25" s="2"/>
      <c r="V25" s="2"/>
      <c r="W25" s="2"/>
      <c r="X25" s="2"/>
      <c r="Y25" s="2"/>
      <c r="Z25" s="2"/>
    </row>
    <row r="26" spans="1:26" ht="12.75" customHeight="1" outlineLevel="1">
      <c r="A26" s="21"/>
      <c r="B26" s="2" t="s">
        <v>497</v>
      </c>
      <c r="C26" s="4">
        <f>SUMIFS(BZ!$K:$K,BZ!$B:$B,B26,BZ!$D:$D,"PR")</f>
        <v>0</v>
      </c>
      <c r="D26" s="4">
        <f>SUMIFS(BZ!$K:$K,BZ!$B:$B,B26,BZ!$D:$D,"PNR")</f>
        <v>0</v>
      </c>
      <c r="E26" s="43">
        <f t="shared" si="0"/>
        <v>0</v>
      </c>
      <c r="F26" s="2"/>
      <c r="G26" s="2"/>
      <c r="H26" s="2"/>
      <c r="I26" s="2"/>
      <c r="J26" s="2"/>
      <c r="K26" s="2"/>
      <c r="L26" s="2"/>
      <c r="M26" s="2"/>
      <c r="N26" s="2"/>
      <c r="O26" s="2"/>
      <c r="P26" s="2"/>
      <c r="Q26" s="2"/>
      <c r="R26" s="2"/>
      <c r="S26" s="2"/>
      <c r="T26" s="2"/>
      <c r="U26" s="2"/>
      <c r="V26" s="2"/>
      <c r="W26" s="2"/>
      <c r="X26" s="2"/>
      <c r="Y26" s="2"/>
      <c r="Z26" s="2"/>
    </row>
    <row r="27" spans="1:26" ht="12.75" customHeight="1">
      <c r="A27" s="21"/>
      <c r="B27" s="17" t="s">
        <v>610</v>
      </c>
      <c r="C27" s="30">
        <f t="shared" ref="C27:D27" si="1">C23+C24-C25-C26</f>
        <v>0</v>
      </c>
      <c r="D27" s="30">
        <f t="shared" si="1"/>
        <v>141825696.07000002</v>
      </c>
      <c r="E27" s="45">
        <f>C27+D27</f>
        <v>141825696.07000002</v>
      </c>
      <c r="F27" s="2"/>
      <c r="G27" s="44"/>
      <c r="H27" s="2"/>
      <c r="I27" s="2"/>
      <c r="J27" s="2"/>
      <c r="K27" s="2"/>
      <c r="L27" s="2"/>
      <c r="M27" s="2"/>
      <c r="N27" s="2"/>
      <c r="O27" s="2"/>
      <c r="P27" s="2"/>
      <c r="Q27" s="2"/>
      <c r="R27" s="2"/>
      <c r="S27" s="2"/>
      <c r="T27" s="2"/>
      <c r="U27" s="2"/>
      <c r="V27" s="2"/>
      <c r="W27" s="2"/>
      <c r="X27" s="2"/>
      <c r="Y27" s="2"/>
      <c r="Z27" s="2"/>
    </row>
    <row r="28" spans="1:26" ht="12.75" customHeight="1" outlineLevel="1">
      <c r="A28" s="21"/>
      <c r="B28" s="2" t="s">
        <v>498</v>
      </c>
      <c r="C28" s="4">
        <f>SUMIFS(BZ!$K:$K,BZ!$B:$B,B28,BZ!$D:$D,"PR")</f>
        <v>0</v>
      </c>
      <c r="D28" s="4">
        <f>SUMIFS(BZ!$K:$K,BZ!$B:$B,B28,BZ!$D:$D,"PNR")</f>
        <v>0</v>
      </c>
      <c r="E28" s="43">
        <f t="shared" ref="E28:E31" si="2">SUM(C28:D28)</f>
        <v>0</v>
      </c>
      <c r="F28" s="2"/>
      <c r="G28" s="2"/>
      <c r="H28" s="2"/>
      <c r="I28" s="2"/>
      <c r="J28" s="2"/>
      <c r="K28" s="2"/>
      <c r="L28" s="2"/>
      <c r="M28" s="2"/>
      <c r="N28" s="2"/>
      <c r="O28" s="2"/>
      <c r="P28" s="2"/>
      <c r="Q28" s="2"/>
      <c r="R28" s="2"/>
      <c r="S28" s="2"/>
      <c r="T28" s="2"/>
      <c r="U28" s="2"/>
      <c r="V28" s="2"/>
      <c r="W28" s="2"/>
      <c r="X28" s="2"/>
      <c r="Y28" s="2"/>
      <c r="Z28" s="2"/>
    </row>
    <row r="29" spans="1:26" ht="12.75" customHeight="1" outlineLevel="1">
      <c r="A29" s="21"/>
      <c r="B29" s="2" t="s">
        <v>256</v>
      </c>
      <c r="C29" s="4">
        <f>SUMIFS(BZ!$K:$K,BZ!$B:$B,B29,BZ!$D:$D,"PR")</f>
        <v>0</v>
      </c>
      <c r="D29" s="4">
        <f>SUMIFS(BZ!$K:$K,BZ!$B:$B,B29,BZ!$D:$D,"PNR")</f>
        <v>106717840.48999998</v>
      </c>
      <c r="E29" s="43">
        <f t="shared" si="2"/>
        <v>106717840.48999998</v>
      </c>
      <c r="F29" s="2"/>
      <c r="G29" s="2"/>
      <c r="H29" s="2"/>
      <c r="I29" s="2"/>
      <c r="J29" s="2"/>
      <c r="K29" s="2"/>
      <c r="L29" s="2"/>
      <c r="M29" s="2"/>
      <c r="N29" s="2"/>
      <c r="O29" s="2"/>
      <c r="P29" s="2"/>
      <c r="Q29" s="2"/>
      <c r="R29" s="2"/>
      <c r="S29" s="2"/>
      <c r="T29" s="2"/>
      <c r="U29" s="2"/>
      <c r="V29" s="2"/>
      <c r="W29" s="2"/>
      <c r="X29" s="2"/>
      <c r="Y29" s="2"/>
      <c r="Z29" s="2"/>
    </row>
    <row r="30" spans="1:26" ht="12.75" customHeight="1" outlineLevel="1">
      <c r="A30" s="21"/>
      <c r="B30" s="2" t="s">
        <v>500</v>
      </c>
      <c r="C30" s="4">
        <f>SUMIFS(BZ!$K:$K,BZ!$B:$B,B30,BZ!$D:$D,"PR")</f>
        <v>0</v>
      </c>
      <c r="D30" s="4">
        <f>SUMIFS(BZ!$K:$K,BZ!$B:$B,B30,BZ!$D:$D,"PNR")</f>
        <v>0</v>
      </c>
      <c r="E30" s="43">
        <f t="shared" si="2"/>
        <v>0</v>
      </c>
      <c r="F30" s="2"/>
      <c r="G30" s="2"/>
      <c r="H30" s="2"/>
      <c r="I30" s="2"/>
      <c r="J30" s="2"/>
      <c r="K30" s="2"/>
      <c r="L30" s="2"/>
      <c r="M30" s="2"/>
      <c r="N30" s="2"/>
      <c r="O30" s="2"/>
      <c r="P30" s="2"/>
      <c r="Q30" s="2"/>
      <c r="R30" s="2"/>
      <c r="S30" s="2"/>
      <c r="T30" s="2"/>
      <c r="U30" s="2"/>
      <c r="V30" s="2"/>
      <c r="W30" s="2"/>
      <c r="X30" s="2"/>
      <c r="Y30" s="2"/>
      <c r="Z30" s="2"/>
    </row>
    <row r="31" spans="1:26" ht="12.75" customHeight="1" outlineLevel="1">
      <c r="A31" s="21"/>
      <c r="B31" s="2" t="s">
        <v>502</v>
      </c>
      <c r="C31" s="4">
        <f>SUMIFS(BZ!$K:$K,BZ!$B:$B,B31,BZ!$D:$D,"PR")</f>
        <v>0</v>
      </c>
      <c r="D31" s="4">
        <f>SUMIFS(BZ!$K:$K,BZ!$B:$B,B31,BZ!$D:$D,"PNR")</f>
        <v>0</v>
      </c>
      <c r="E31" s="43">
        <f t="shared" si="2"/>
        <v>0</v>
      </c>
      <c r="F31" s="2"/>
      <c r="G31" s="2"/>
      <c r="H31" s="2"/>
      <c r="I31" s="2"/>
      <c r="J31" s="2"/>
      <c r="K31" s="2"/>
      <c r="L31" s="2"/>
      <c r="M31" s="2"/>
      <c r="N31" s="2"/>
      <c r="O31" s="2"/>
      <c r="P31" s="2"/>
      <c r="Q31" s="2"/>
      <c r="R31" s="2"/>
      <c r="S31" s="2"/>
      <c r="T31" s="2"/>
      <c r="U31" s="2"/>
      <c r="V31" s="2"/>
      <c r="W31" s="2"/>
      <c r="X31" s="2"/>
      <c r="Y31" s="2"/>
      <c r="Z31" s="2"/>
    </row>
    <row r="32" spans="1:26" ht="12.75" customHeight="1">
      <c r="A32" s="21"/>
      <c r="B32" s="17" t="s">
        <v>611</v>
      </c>
      <c r="C32" s="30">
        <f t="shared" ref="C32:D32" si="3">C28+C29+C30-C31</f>
        <v>0</v>
      </c>
      <c r="D32" s="30">
        <f t="shared" si="3"/>
        <v>106717840.48999998</v>
      </c>
      <c r="E32" s="45">
        <f>C32+D32</f>
        <v>106717840.48999998</v>
      </c>
      <c r="F32" s="2"/>
      <c r="G32" s="2"/>
      <c r="H32" s="2"/>
      <c r="I32" s="2"/>
      <c r="J32" s="2"/>
      <c r="K32" s="2"/>
      <c r="L32" s="2"/>
      <c r="M32" s="2"/>
      <c r="N32" s="2"/>
      <c r="O32" s="2"/>
      <c r="P32" s="2"/>
      <c r="Q32" s="2"/>
      <c r="R32" s="2"/>
      <c r="S32" s="2"/>
      <c r="T32" s="2"/>
      <c r="U32" s="2"/>
      <c r="V32" s="2"/>
      <c r="W32" s="2"/>
      <c r="X32" s="2"/>
      <c r="Y32" s="2"/>
      <c r="Z32" s="2"/>
    </row>
    <row r="33" spans="1:26" ht="12.75" customHeight="1" outlineLevel="1">
      <c r="A33" s="21"/>
      <c r="B33" s="2" t="s">
        <v>504</v>
      </c>
      <c r="C33" s="4">
        <f>SUMIFS(BZ!$K:$K,BZ!$B:$B,B33,BZ!$D:$D,"PR")</f>
        <v>0</v>
      </c>
      <c r="D33" s="4">
        <f>SUMIFS(BZ!$K:$K,BZ!$B:$B,B33,BZ!$D:$D,"PNR")</f>
        <v>0</v>
      </c>
      <c r="E33" s="43">
        <f t="shared" ref="E33:E35" si="4">SUM(C33:D33)</f>
        <v>0</v>
      </c>
      <c r="F33" s="2"/>
      <c r="G33" s="2"/>
      <c r="H33" s="2"/>
      <c r="I33" s="2"/>
      <c r="J33" s="2"/>
      <c r="K33" s="2"/>
      <c r="L33" s="2"/>
      <c r="M33" s="2"/>
      <c r="N33" s="2"/>
      <c r="O33" s="2"/>
      <c r="P33" s="2"/>
      <c r="Q33" s="2"/>
      <c r="R33" s="2"/>
      <c r="S33" s="2"/>
      <c r="T33" s="2"/>
      <c r="U33" s="2"/>
      <c r="V33" s="2"/>
      <c r="W33" s="2"/>
      <c r="X33" s="2"/>
      <c r="Y33" s="2"/>
      <c r="Z33" s="2"/>
    </row>
    <row r="34" spans="1:26" ht="12.75" customHeight="1" outlineLevel="1">
      <c r="A34" s="21"/>
      <c r="B34" s="2" t="s">
        <v>506</v>
      </c>
      <c r="C34" s="4">
        <f>SUMIFS(BZ!$K:$K,BZ!$B:$B,B34,BZ!$D:$D,"PR")</f>
        <v>0</v>
      </c>
      <c r="D34" s="4">
        <f>SUMIFS(BZ!$K:$K,BZ!$B:$B,B34,BZ!$D:$D,"PNR")</f>
        <v>0</v>
      </c>
      <c r="E34" s="43">
        <f t="shared" si="4"/>
        <v>0</v>
      </c>
      <c r="F34" s="2"/>
      <c r="G34" s="2"/>
      <c r="H34" s="2"/>
      <c r="I34" s="2"/>
      <c r="J34" s="2"/>
      <c r="K34" s="2"/>
      <c r="L34" s="2"/>
      <c r="M34" s="2"/>
      <c r="N34" s="2"/>
      <c r="O34" s="2"/>
      <c r="P34" s="2"/>
      <c r="Q34" s="2"/>
      <c r="R34" s="2"/>
      <c r="S34" s="2"/>
      <c r="T34" s="2"/>
      <c r="U34" s="2"/>
      <c r="V34" s="2"/>
      <c r="W34" s="2"/>
      <c r="X34" s="2"/>
      <c r="Y34" s="2"/>
      <c r="Z34" s="2"/>
    </row>
    <row r="35" spans="1:26" ht="12.75" customHeight="1" outlineLevel="1">
      <c r="A35" s="21"/>
      <c r="B35" s="2" t="s">
        <v>508</v>
      </c>
      <c r="C35" s="4">
        <f>SUMIFS(BZ!$K:$K,BZ!$B:$B,B35,BZ!$D:$D,"PR")</f>
        <v>0</v>
      </c>
      <c r="D35" s="4">
        <f>SUMIFS(BZ!$K:$K,BZ!$B:$B,B35,BZ!$D:$D,"PNR")</f>
        <v>0</v>
      </c>
      <c r="E35" s="43">
        <f t="shared" si="4"/>
        <v>0</v>
      </c>
      <c r="F35" s="2"/>
      <c r="G35" s="2"/>
      <c r="H35" s="2"/>
      <c r="I35" s="2"/>
      <c r="J35" s="2"/>
      <c r="K35" s="2"/>
      <c r="L35" s="2"/>
      <c r="M35" s="2"/>
      <c r="N35" s="2"/>
      <c r="O35" s="2"/>
      <c r="P35" s="2"/>
      <c r="Q35" s="2"/>
      <c r="R35" s="2"/>
      <c r="S35" s="2"/>
      <c r="T35" s="2"/>
      <c r="U35" s="2"/>
      <c r="V35" s="2"/>
      <c r="W35" s="2"/>
      <c r="X35" s="2"/>
      <c r="Y35" s="2"/>
      <c r="Z35" s="2"/>
    </row>
    <row r="36" spans="1:26" ht="12.75" customHeight="1">
      <c r="A36" s="21"/>
      <c r="B36" s="17" t="s">
        <v>612</v>
      </c>
      <c r="C36" s="30">
        <f t="shared" ref="C36:D36" si="5">C33+C34+C35</f>
        <v>0</v>
      </c>
      <c r="D36" s="30">
        <f t="shared" si="5"/>
        <v>0</v>
      </c>
      <c r="E36" s="45">
        <f t="shared" ref="E36:E37" si="6">C36+D36</f>
        <v>0</v>
      </c>
      <c r="F36" s="2"/>
      <c r="G36" s="2"/>
      <c r="H36" s="2"/>
      <c r="I36" s="2"/>
      <c r="J36" s="2"/>
      <c r="K36" s="2"/>
      <c r="L36" s="2"/>
      <c r="M36" s="2"/>
      <c r="N36" s="2"/>
      <c r="O36" s="2"/>
      <c r="P36" s="2"/>
      <c r="Q36" s="2"/>
      <c r="R36" s="2"/>
      <c r="S36" s="2"/>
      <c r="T36" s="2"/>
      <c r="U36" s="2"/>
      <c r="V36" s="2"/>
      <c r="W36" s="2"/>
      <c r="X36" s="2"/>
      <c r="Y36" s="2"/>
      <c r="Z36" s="2"/>
    </row>
    <row r="37" spans="1:26" ht="12.75" customHeight="1">
      <c r="A37" s="21"/>
      <c r="B37" s="17" t="s">
        <v>613</v>
      </c>
      <c r="C37" s="30">
        <f t="shared" ref="C37:D37" si="7">C27-C32-C36</f>
        <v>0</v>
      </c>
      <c r="D37" s="30">
        <f t="shared" si="7"/>
        <v>35107855.580000043</v>
      </c>
      <c r="E37" s="45">
        <f t="shared" si="6"/>
        <v>35107855.580000043</v>
      </c>
      <c r="F37" s="2"/>
      <c r="G37" s="2"/>
      <c r="H37" s="2"/>
      <c r="I37" s="2"/>
      <c r="J37" s="2"/>
      <c r="K37" s="2"/>
      <c r="L37" s="2"/>
      <c r="M37" s="2"/>
      <c r="N37" s="2"/>
      <c r="O37" s="2"/>
      <c r="P37" s="2"/>
      <c r="Q37" s="2"/>
      <c r="R37" s="2"/>
      <c r="S37" s="2"/>
      <c r="T37" s="2"/>
      <c r="U37" s="2"/>
      <c r="V37" s="2"/>
      <c r="W37" s="2"/>
      <c r="X37" s="2"/>
      <c r="Y37" s="2"/>
      <c r="Z37" s="2"/>
    </row>
    <row r="38" spans="1:26" ht="12.75" customHeight="1" outlineLevel="1">
      <c r="A38" s="21"/>
      <c r="B38" s="2" t="s">
        <v>510</v>
      </c>
      <c r="C38" s="4">
        <f>SUMIFS(BZ!$K:$K,BZ!$B:$B,B38,BZ!$D:$D,"PR")</f>
        <v>0</v>
      </c>
      <c r="D38" s="4">
        <f>SUMIFS(BZ!$K:$K,BZ!$B:$B,B38,BZ!$D:$D,"PNR")</f>
        <v>0</v>
      </c>
      <c r="E38" s="43">
        <f t="shared" ref="E38:E40" si="8">SUM(C38:D38)</f>
        <v>0</v>
      </c>
      <c r="F38" s="2"/>
      <c r="G38" s="19"/>
      <c r="H38" s="2"/>
      <c r="I38" s="2"/>
      <c r="J38" s="2"/>
      <c r="K38" s="2"/>
      <c r="L38" s="2"/>
      <c r="M38" s="2"/>
      <c r="N38" s="2"/>
      <c r="O38" s="2"/>
      <c r="P38" s="2"/>
      <c r="Q38" s="2"/>
      <c r="R38" s="2"/>
      <c r="S38" s="2"/>
      <c r="T38" s="2"/>
      <c r="U38" s="2"/>
      <c r="V38" s="2"/>
      <c r="W38" s="2"/>
      <c r="X38" s="2"/>
      <c r="Y38" s="2"/>
      <c r="Z38" s="2"/>
    </row>
    <row r="39" spans="1:26" ht="12.75" customHeight="1" outlineLevel="1">
      <c r="A39" s="21"/>
      <c r="B39" s="2" t="s">
        <v>512</v>
      </c>
      <c r="C39" s="4">
        <f>SUMIFS(BZ!$K:$K,BZ!$B:$B,B39,BZ!$D:$D,"PR")</f>
        <v>0</v>
      </c>
      <c r="D39" s="4">
        <f>SUMIFS(BZ!$K:$K,BZ!$B:$B,B39,BZ!$D:$D,"PNR")</f>
        <v>0</v>
      </c>
      <c r="E39" s="43">
        <f t="shared" si="8"/>
        <v>0</v>
      </c>
      <c r="F39" s="19"/>
      <c r="G39" s="19"/>
      <c r="H39" s="2"/>
      <c r="I39" s="2"/>
      <c r="J39" s="2"/>
      <c r="K39" s="2"/>
      <c r="L39" s="2"/>
      <c r="M39" s="2"/>
      <c r="N39" s="2"/>
      <c r="O39" s="2"/>
      <c r="P39" s="2"/>
      <c r="Q39" s="2"/>
      <c r="R39" s="2"/>
      <c r="S39" s="2"/>
      <c r="T39" s="2"/>
      <c r="U39" s="2"/>
      <c r="V39" s="2"/>
      <c r="W39" s="2"/>
      <c r="X39" s="2"/>
      <c r="Y39" s="2"/>
      <c r="Z39" s="2"/>
    </row>
    <row r="40" spans="1:26" ht="12.75" customHeight="1" outlineLevel="1">
      <c r="A40" s="21"/>
      <c r="B40" s="2" t="s">
        <v>288</v>
      </c>
      <c r="C40" s="4">
        <f>SUMIFS(BZ!$K:$K,BZ!$B:$B,B40,BZ!$D:$D,"PR")</f>
        <v>0</v>
      </c>
      <c r="D40" s="4">
        <f>SUMIFS(BZ!$K:$K,BZ!$B:$B,B40,BZ!$D:$D,"PNR")</f>
        <v>28841689.929999996</v>
      </c>
      <c r="E40" s="43">
        <f t="shared" si="8"/>
        <v>28841689.929999996</v>
      </c>
      <c r="F40" s="2"/>
      <c r="G40" s="2"/>
      <c r="H40" s="2"/>
      <c r="I40" s="2"/>
      <c r="J40" s="2"/>
      <c r="K40" s="2"/>
      <c r="L40" s="2"/>
      <c r="M40" s="2"/>
      <c r="N40" s="2"/>
      <c r="O40" s="2"/>
      <c r="P40" s="2"/>
      <c r="Q40" s="2"/>
      <c r="R40" s="2"/>
      <c r="S40" s="2"/>
      <c r="T40" s="2"/>
      <c r="U40" s="2"/>
      <c r="V40" s="2"/>
      <c r="W40" s="2"/>
      <c r="X40" s="2"/>
      <c r="Y40" s="2"/>
      <c r="Z40" s="2"/>
    </row>
    <row r="41" spans="1:26" ht="12.75" customHeight="1">
      <c r="A41" s="21"/>
      <c r="B41" s="17" t="s">
        <v>614</v>
      </c>
      <c r="C41" s="30">
        <f t="shared" ref="C41:D41" si="9">C37-C38-C39-C40</f>
        <v>0</v>
      </c>
      <c r="D41" s="30">
        <f t="shared" si="9"/>
        <v>6266165.6500000469</v>
      </c>
      <c r="E41" s="45">
        <f>C41+D41</f>
        <v>6266165.6500000469</v>
      </c>
      <c r="F41" s="2"/>
      <c r="G41" s="2"/>
      <c r="H41" s="2"/>
      <c r="I41" s="2"/>
      <c r="J41" s="2"/>
      <c r="K41" s="2"/>
      <c r="L41" s="2"/>
      <c r="M41" s="2"/>
      <c r="N41" s="2"/>
      <c r="O41" s="2"/>
      <c r="P41" s="2"/>
      <c r="Q41" s="2"/>
      <c r="R41" s="2"/>
      <c r="S41" s="2"/>
      <c r="T41" s="2"/>
      <c r="U41" s="2"/>
      <c r="V41" s="2"/>
      <c r="W41" s="2"/>
      <c r="X41" s="2"/>
      <c r="Y41" s="2"/>
      <c r="Z41" s="2"/>
    </row>
    <row r="42" spans="1:26" ht="12.75" customHeight="1" outlineLevel="1">
      <c r="A42" s="21"/>
      <c r="B42" s="2" t="s">
        <v>411</v>
      </c>
      <c r="C42" s="4">
        <f>SUMIFS(BZ!$K:$K,BZ!$B:$B,B42,BZ!$D:$D,"PR")</f>
        <v>0</v>
      </c>
      <c r="D42" s="4">
        <f>SUMIFS(BZ!$K:$K,BZ!$B:$B,B42,BZ!$D:$D,"PNR")</f>
        <v>1605.15</v>
      </c>
      <c r="E42" s="43">
        <f t="shared" ref="E42:E56" si="10">SUM(C42:D42)</f>
        <v>1605.15</v>
      </c>
      <c r="F42" s="2"/>
      <c r="G42" s="2"/>
      <c r="H42" s="2"/>
      <c r="I42" s="2"/>
      <c r="J42" s="2"/>
      <c r="K42" s="2"/>
      <c r="L42" s="2"/>
      <c r="M42" s="2"/>
      <c r="N42" s="2"/>
      <c r="O42" s="2"/>
      <c r="P42" s="2"/>
      <c r="Q42" s="2"/>
      <c r="R42" s="2"/>
      <c r="S42" s="2"/>
      <c r="T42" s="2"/>
      <c r="U42" s="2"/>
      <c r="V42" s="2"/>
      <c r="W42" s="2"/>
      <c r="X42" s="2"/>
      <c r="Y42" s="2"/>
      <c r="Z42" s="2"/>
    </row>
    <row r="43" spans="1:26" ht="12.75" customHeight="1" outlineLevel="1">
      <c r="A43" s="21"/>
      <c r="B43" s="2" t="s">
        <v>445</v>
      </c>
      <c r="C43" s="4">
        <f>SUMIFS(BZ!$K:$K,BZ!$B:$B,B43,BZ!$D:$D,"PR")</f>
        <v>0</v>
      </c>
      <c r="D43" s="4">
        <f>SUMIFS(BZ!$K:$K,BZ!$B:$B,B43,BZ!$D:$D,"PNR")</f>
        <v>0</v>
      </c>
      <c r="E43" s="43">
        <f t="shared" si="10"/>
        <v>0</v>
      </c>
      <c r="F43" s="2"/>
      <c r="G43" s="4"/>
      <c r="H43" s="2"/>
      <c r="I43" s="2"/>
      <c r="J43" s="2"/>
      <c r="K43" s="2"/>
      <c r="L43" s="2"/>
      <c r="M43" s="2"/>
      <c r="N43" s="2"/>
      <c r="O43" s="2"/>
      <c r="P43" s="2"/>
      <c r="Q43" s="2"/>
      <c r="R43" s="2"/>
      <c r="S43" s="2"/>
      <c r="T43" s="2"/>
      <c r="U43" s="2"/>
      <c r="V43" s="2"/>
      <c r="W43" s="2"/>
      <c r="X43" s="2"/>
      <c r="Y43" s="2"/>
      <c r="Z43" s="2"/>
    </row>
    <row r="44" spans="1:26" ht="12.75" customHeight="1" outlineLevel="1">
      <c r="A44" s="21"/>
      <c r="B44" s="2" t="s">
        <v>452</v>
      </c>
      <c r="C44" s="4">
        <f>SUMIFS(BZ!$K:$K,BZ!$B:$B,B44,BZ!$D:$D,"PR")</f>
        <v>0</v>
      </c>
      <c r="D44" s="4">
        <f>SUMIFS(BZ!$K:$K,BZ!$B:$B,B44,BZ!$D:$D,"PNR")</f>
        <v>0</v>
      </c>
      <c r="E44" s="43">
        <f t="shared" si="10"/>
        <v>0</v>
      </c>
      <c r="F44" s="2"/>
      <c r="G44" s="2"/>
      <c r="H44" s="2"/>
      <c r="I44" s="2"/>
      <c r="J44" s="2"/>
      <c r="K44" s="2"/>
      <c r="L44" s="2"/>
      <c r="M44" s="2"/>
      <c r="N44" s="2"/>
      <c r="O44" s="2"/>
      <c r="P44" s="2"/>
      <c r="Q44" s="2"/>
      <c r="R44" s="2"/>
      <c r="S44" s="2"/>
      <c r="T44" s="2"/>
      <c r="U44" s="2"/>
      <c r="V44" s="2"/>
      <c r="W44" s="2"/>
      <c r="X44" s="2"/>
      <c r="Y44" s="2"/>
      <c r="Z44" s="2"/>
    </row>
    <row r="45" spans="1:26" ht="12.75" customHeight="1" outlineLevel="1">
      <c r="A45" s="21"/>
      <c r="B45" s="2" t="s">
        <v>449</v>
      </c>
      <c r="C45" s="4">
        <f>SUMIFS(BZ!$K:$K,BZ!$B:$B,B45,BZ!$D:$D,"PR")</f>
        <v>0</v>
      </c>
      <c r="D45" s="4">
        <f>SUMIFS(BZ!$K:$K,BZ!$B:$B,B45,BZ!$D:$D,"PNR")</f>
        <v>0</v>
      </c>
      <c r="E45" s="43">
        <f t="shared" si="10"/>
        <v>0</v>
      </c>
      <c r="F45" s="2"/>
      <c r="G45" s="44"/>
      <c r="H45" s="14"/>
      <c r="I45" s="2"/>
      <c r="J45" s="2"/>
      <c r="K45" s="2"/>
      <c r="L45" s="2"/>
      <c r="M45" s="2"/>
      <c r="N45" s="2"/>
      <c r="O45" s="2"/>
      <c r="P45" s="2"/>
      <c r="Q45" s="2"/>
      <c r="R45" s="2"/>
      <c r="S45" s="2"/>
      <c r="T45" s="2"/>
      <c r="U45" s="2"/>
      <c r="V45" s="2"/>
      <c r="W45" s="2"/>
      <c r="X45" s="2"/>
      <c r="Y45" s="2"/>
      <c r="Z45" s="2"/>
    </row>
    <row r="46" spans="1:26" ht="12.75" customHeight="1" outlineLevel="1">
      <c r="A46" s="21"/>
      <c r="B46" s="2" t="s">
        <v>408</v>
      </c>
      <c r="C46" s="4">
        <f>SUMIFS(BZ!$K:$K,BZ!$B:$B,B46,BZ!$D:$D,"PR")</f>
        <v>0</v>
      </c>
      <c r="D46" s="4">
        <f>SUMIFS(BZ!$K:$K,BZ!$B:$B,B46,BZ!$D:$D,"PNR")</f>
        <v>38973.57</v>
      </c>
      <c r="E46" s="43">
        <f t="shared" si="10"/>
        <v>38973.57</v>
      </c>
      <c r="F46" s="2"/>
      <c r="G46" s="2"/>
      <c r="H46" s="14"/>
      <c r="I46" s="2"/>
      <c r="J46" s="2"/>
      <c r="K46" s="2"/>
      <c r="L46" s="2"/>
      <c r="M46" s="2"/>
      <c r="N46" s="2"/>
      <c r="O46" s="2"/>
      <c r="P46" s="2"/>
      <c r="Q46" s="2"/>
      <c r="R46" s="2"/>
      <c r="S46" s="2"/>
      <c r="T46" s="2"/>
      <c r="U46" s="2"/>
      <c r="V46" s="2"/>
      <c r="W46" s="2"/>
      <c r="X46" s="2"/>
      <c r="Y46" s="2"/>
      <c r="Z46" s="2"/>
    </row>
    <row r="47" spans="1:26" ht="12.75" customHeight="1" outlineLevel="1">
      <c r="A47" s="21"/>
      <c r="B47" s="2" t="s">
        <v>518</v>
      </c>
      <c r="C47" s="4">
        <f>SUMIFS(BZ!$K:$K,BZ!$B:$B,B47,BZ!$D:$D,"PR")</f>
        <v>0</v>
      </c>
      <c r="D47" s="4">
        <f>SUMIFS(BZ!$K:$K,BZ!$B:$B,B47,BZ!$D:$D,"PNR")</f>
        <v>0</v>
      </c>
      <c r="E47" s="43">
        <f t="shared" si="10"/>
        <v>0</v>
      </c>
      <c r="F47" s="2"/>
      <c r="G47" s="44"/>
      <c r="H47" s="2"/>
      <c r="I47" s="2"/>
      <c r="J47" s="2"/>
      <c r="K47" s="2"/>
      <c r="L47" s="2"/>
      <c r="M47" s="2"/>
      <c r="N47" s="2"/>
      <c r="O47" s="2"/>
      <c r="P47" s="2"/>
      <c r="Q47" s="2"/>
      <c r="R47" s="2"/>
      <c r="S47" s="2"/>
      <c r="T47" s="2"/>
      <c r="U47" s="2"/>
      <c r="V47" s="2"/>
      <c r="W47" s="2"/>
      <c r="X47" s="2"/>
      <c r="Y47" s="2"/>
      <c r="Z47" s="2"/>
    </row>
    <row r="48" spans="1:26" ht="12.75" customHeight="1" outlineLevel="1">
      <c r="A48" s="21"/>
      <c r="B48" s="2" t="s">
        <v>520</v>
      </c>
      <c r="C48" s="4">
        <f>SUMIFS(BZ!$K:$K,BZ!$B:$B,B48,BZ!$D:$D,"PR")</f>
        <v>0</v>
      </c>
      <c r="D48" s="4">
        <f>SUMIFS(BZ!$K:$K,BZ!$B:$B,B48,BZ!$D:$D,"PNR")</f>
        <v>0</v>
      </c>
      <c r="E48" s="43">
        <f t="shared" si="10"/>
        <v>0</v>
      </c>
      <c r="F48" s="44"/>
      <c r="G48" s="2"/>
      <c r="H48" s="2"/>
      <c r="I48" s="2"/>
      <c r="J48" s="2"/>
      <c r="K48" s="2"/>
      <c r="L48" s="2"/>
      <c r="M48" s="2"/>
      <c r="N48" s="2"/>
      <c r="O48" s="2"/>
      <c r="P48" s="2"/>
      <c r="Q48" s="2"/>
      <c r="R48" s="2"/>
      <c r="S48" s="2"/>
      <c r="T48" s="2"/>
      <c r="U48" s="2"/>
      <c r="V48" s="2"/>
      <c r="W48" s="2"/>
      <c r="X48" s="2"/>
      <c r="Y48" s="2"/>
      <c r="Z48" s="2"/>
    </row>
    <row r="49" spans="1:26" ht="12.75" customHeight="1" outlineLevel="1">
      <c r="A49" s="21"/>
      <c r="B49" s="2" t="s">
        <v>522</v>
      </c>
      <c r="C49" s="4">
        <f>SUMIFS(BZ!$K:$K,BZ!$B:$B,B49,BZ!$D:$D,"PR")</f>
        <v>0</v>
      </c>
      <c r="D49" s="4">
        <f>SUMIFS(BZ!$K:$K,BZ!$B:$B,B49,BZ!$D:$D,"PNR")</f>
        <v>0</v>
      </c>
      <c r="E49" s="43">
        <f t="shared" si="10"/>
        <v>0</v>
      </c>
      <c r="F49" s="2"/>
      <c r="G49" s="44"/>
      <c r="H49" s="2"/>
      <c r="I49" s="2"/>
      <c r="J49" s="2"/>
      <c r="K49" s="2"/>
      <c r="L49" s="2"/>
      <c r="M49" s="2"/>
      <c r="N49" s="2"/>
      <c r="O49" s="2"/>
      <c r="P49" s="2"/>
      <c r="Q49" s="2"/>
      <c r="R49" s="2"/>
      <c r="S49" s="2"/>
      <c r="T49" s="2"/>
      <c r="U49" s="2"/>
      <c r="V49" s="2"/>
      <c r="W49" s="2"/>
      <c r="X49" s="2"/>
      <c r="Y49" s="2"/>
      <c r="Z49" s="2"/>
    </row>
    <row r="50" spans="1:26" ht="12.75" customHeight="1" outlineLevel="1">
      <c r="A50" s="21"/>
      <c r="B50" s="2" t="s">
        <v>523</v>
      </c>
      <c r="C50" s="4">
        <f>SUMIFS(BZ!$K:$K,BZ!$B:$B,B50,BZ!$D:$D,"PR")</f>
        <v>0</v>
      </c>
      <c r="D50" s="4">
        <f>SUMIFS(BZ!$K:$K,BZ!$B:$B,B50,BZ!$D:$D,"PNR")</f>
        <v>0</v>
      </c>
      <c r="E50" s="43">
        <f t="shared" si="10"/>
        <v>0</v>
      </c>
      <c r="F50" s="2"/>
      <c r="G50" s="44"/>
      <c r="H50" s="2"/>
      <c r="I50" s="2"/>
      <c r="J50" s="2"/>
      <c r="K50" s="2"/>
      <c r="L50" s="2"/>
      <c r="M50" s="2"/>
      <c r="N50" s="2"/>
      <c r="O50" s="2"/>
      <c r="P50" s="2"/>
      <c r="Q50" s="2"/>
      <c r="R50" s="2"/>
      <c r="S50" s="2"/>
      <c r="T50" s="2"/>
      <c r="U50" s="2"/>
      <c r="V50" s="2"/>
      <c r="W50" s="2"/>
      <c r="X50" s="2"/>
      <c r="Y50" s="2"/>
      <c r="Z50" s="2"/>
    </row>
    <row r="51" spans="1:26" ht="12.75" customHeight="1" outlineLevel="1">
      <c r="A51" s="21"/>
      <c r="B51" s="2" t="s">
        <v>398</v>
      </c>
      <c r="C51" s="4">
        <f>SUMIFS(BZ!$K:$K,BZ!$B:$B,B51,BZ!$D:$D,"PR")</f>
        <v>0</v>
      </c>
      <c r="D51" s="4">
        <f>SUMIFS(BZ!$K:$K,BZ!$B:$B,B51,BZ!$D:$D,"PNR")</f>
        <v>221413.47</v>
      </c>
      <c r="E51" s="43">
        <f t="shared" si="10"/>
        <v>221413.47</v>
      </c>
      <c r="F51" s="44"/>
      <c r="G51" s="2"/>
      <c r="H51" s="2"/>
      <c r="I51" s="2"/>
      <c r="J51" s="2"/>
      <c r="K51" s="2"/>
      <c r="L51" s="2"/>
      <c r="M51" s="2"/>
      <c r="N51" s="2"/>
      <c r="O51" s="2"/>
      <c r="P51" s="2"/>
      <c r="Q51" s="2"/>
      <c r="R51" s="2"/>
      <c r="S51" s="2"/>
      <c r="T51" s="2"/>
      <c r="U51" s="2"/>
      <c r="V51" s="2"/>
      <c r="W51" s="2"/>
      <c r="X51" s="2"/>
      <c r="Y51" s="2"/>
      <c r="Z51" s="2"/>
    </row>
    <row r="52" spans="1:26" ht="12.75" customHeight="1" outlineLevel="1">
      <c r="A52" s="21"/>
      <c r="B52" s="2" t="s">
        <v>526</v>
      </c>
      <c r="C52" s="4">
        <f>SUMIFS(BZ!$K:$K,BZ!$B:$B,B52,BZ!$D:$D,"PR")</f>
        <v>0</v>
      </c>
      <c r="D52" s="4">
        <f>SUMIFS(BZ!$K:$K,BZ!$B:$B,B52,BZ!$D:$D,"PNR")</f>
        <v>0</v>
      </c>
      <c r="E52" s="43">
        <f t="shared" si="10"/>
        <v>0</v>
      </c>
      <c r="F52" s="2"/>
      <c r="G52" s="2"/>
      <c r="H52" s="2"/>
      <c r="I52" s="2"/>
      <c r="J52" s="2"/>
      <c r="K52" s="2"/>
      <c r="L52" s="2"/>
      <c r="M52" s="2"/>
      <c r="N52" s="2"/>
      <c r="O52" s="2"/>
      <c r="P52" s="2"/>
      <c r="Q52" s="2"/>
      <c r="R52" s="2"/>
      <c r="S52" s="2"/>
      <c r="T52" s="2"/>
      <c r="U52" s="2"/>
      <c r="V52" s="2"/>
      <c r="W52" s="2"/>
      <c r="X52" s="2"/>
      <c r="Y52" s="2"/>
      <c r="Z52" s="2"/>
    </row>
    <row r="53" spans="1:26" ht="12.75" customHeight="1" outlineLevel="1">
      <c r="A53" s="21"/>
      <c r="B53" s="2" t="s">
        <v>528</v>
      </c>
      <c r="C53" s="4">
        <f>SUMIFS(BZ!$K:$K,BZ!$B:$B,B53,BZ!$D:$D,"PR")</f>
        <v>0</v>
      </c>
      <c r="D53" s="4">
        <f>SUMIFS(BZ!$K:$K,BZ!$B:$B,B53,BZ!$D:$D,"PNR")</f>
        <v>0</v>
      </c>
      <c r="E53" s="43">
        <f t="shared" si="10"/>
        <v>0</v>
      </c>
      <c r="F53" s="2"/>
      <c r="G53" s="2"/>
      <c r="H53" s="2"/>
      <c r="I53" s="2"/>
      <c r="J53" s="2"/>
      <c r="K53" s="2"/>
      <c r="L53" s="2"/>
      <c r="M53" s="2"/>
      <c r="N53" s="2"/>
      <c r="O53" s="2"/>
      <c r="P53" s="2"/>
      <c r="Q53" s="2"/>
      <c r="R53" s="2"/>
      <c r="S53" s="2"/>
      <c r="T53" s="2"/>
      <c r="U53" s="2"/>
      <c r="V53" s="2"/>
      <c r="W53" s="2"/>
      <c r="X53" s="2"/>
      <c r="Y53" s="2"/>
      <c r="Z53" s="2"/>
    </row>
    <row r="54" spans="1:26" ht="12.75" customHeight="1" outlineLevel="1">
      <c r="A54" s="21"/>
      <c r="B54" s="2" t="s">
        <v>458</v>
      </c>
      <c r="C54" s="4">
        <f>SUMIFS(BZ!$K:$K,BZ!$B:$B,B54,BZ!$D:$D,"PR")</f>
        <v>0</v>
      </c>
      <c r="D54" s="4">
        <f>SUMIFS(BZ!$K:$K,BZ!$B:$B,B54,BZ!$D:$D,"PNR")</f>
        <v>0</v>
      </c>
      <c r="E54" s="43">
        <f t="shared" si="10"/>
        <v>0</v>
      </c>
      <c r="F54" s="2"/>
      <c r="G54" s="2"/>
      <c r="H54" s="2"/>
      <c r="I54" s="2"/>
      <c r="J54" s="2"/>
      <c r="K54" s="2"/>
      <c r="L54" s="2"/>
      <c r="M54" s="2"/>
      <c r="N54" s="2"/>
      <c r="O54" s="2"/>
      <c r="P54" s="2"/>
      <c r="Q54" s="2"/>
      <c r="R54" s="2"/>
      <c r="S54" s="2"/>
      <c r="T54" s="2"/>
      <c r="U54" s="2"/>
      <c r="V54" s="2"/>
      <c r="W54" s="2"/>
      <c r="X54" s="2"/>
      <c r="Y54" s="2"/>
      <c r="Z54" s="2"/>
    </row>
    <row r="55" spans="1:26" ht="12.75" customHeight="1" outlineLevel="1">
      <c r="A55" s="21"/>
      <c r="B55" s="2" t="s">
        <v>456</v>
      </c>
      <c r="C55" s="4">
        <f>SUMIFS(BZ!$K:$K,BZ!$B:$B,B55,BZ!$D:$D,"PR")</f>
        <v>0</v>
      </c>
      <c r="D55" s="4">
        <f>SUMIFS(BZ!$K:$K,BZ!$B:$B,B55,BZ!$D:$D,"PNR")</f>
        <v>0</v>
      </c>
      <c r="E55" s="43">
        <f t="shared" si="10"/>
        <v>0</v>
      </c>
      <c r="F55" s="2"/>
      <c r="G55" s="2"/>
      <c r="H55" s="2"/>
      <c r="I55" s="2"/>
      <c r="J55" s="2"/>
      <c r="K55" s="2"/>
      <c r="L55" s="2"/>
      <c r="M55" s="2"/>
      <c r="N55" s="2"/>
      <c r="O55" s="2"/>
      <c r="P55" s="2"/>
      <c r="Q55" s="2"/>
      <c r="R55" s="2"/>
      <c r="S55" s="2"/>
      <c r="T55" s="2"/>
      <c r="U55" s="2"/>
      <c r="V55" s="2"/>
      <c r="W55" s="2"/>
      <c r="X55" s="2"/>
      <c r="Y55" s="2"/>
      <c r="Z55" s="2"/>
    </row>
    <row r="56" spans="1:26" ht="12.75" customHeight="1" outlineLevel="1">
      <c r="A56" s="21"/>
      <c r="B56" s="2" t="s">
        <v>400</v>
      </c>
      <c r="C56" s="4">
        <f>SUMIFS(BZ!$K:$K,BZ!$B:$B,B56,BZ!$D:$D,"PR")</f>
        <v>0</v>
      </c>
      <c r="D56" s="4">
        <f>SUMIFS(BZ!$K:$K,BZ!$B:$B,B56,BZ!$D:$D,"PNR")</f>
        <v>9707177.5500000007</v>
      </c>
      <c r="E56" s="43">
        <f t="shared" si="10"/>
        <v>9707177.5500000007</v>
      </c>
      <c r="F56" s="2"/>
      <c r="G56" s="2"/>
      <c r="H56" s="2"/>
      <c r="I56" s="2"/>
      <c r="J56" s="2"/>
      <c r="K56" s="2"/>
      <c r="L56" s="2"/>
      <c r="M56" s="2"/>
      <c r="N56" s="2"/>
      <c r="O56" s="2"/>
      <c r="P56" s="2"/>
      <c r="Q56" s="2"/>
      <c r="R56" s="2"/>
      <c r="S56" s="2"/>
      <c r="T56" s="2"/>
      <c r="U56" s="2"/>
      <c r="V56" s="2"/>
      <c r="W56" s="2"/>
      <c r="X56" s="2"/>
      <c r="Y56" s="2"/>
      <c r="Z56" s="2"/>
    </row>
    <row r="57" spans="1:26" ht="12.75" customHeight="1">
      <c r="A57" s="21"/>
      <c r="B57" s="17" t="s">
        <v>615</v>
      </c>
      <c r="C57" s="30">
        <f t="shared" ref="C57:D57" si="11">SUM(C47:C56)-SUM(C42:C46)</f>
        <v>0</v>
      </c>
      <c r="D57" s="30">
        <f t="shared" si="11"/>
        <v>9888012.3000000007</v>
      </c>
      <c r="E57" s="45">
        <f>C57+D57</f>
        <v>9888012.3000000007</v>
      </c>
      <c r="F57" s="2"/>
      <c r="G57" s="2"/>
      <c r="H57" s="2"/>
      <c r="I57" s="2"/>
      <c r="J57" s="2"/>
      <c r="K57" s="2"/>
      <c r="L57" s="2"/>
      <c r="M57" s="2"/>
      <c r="N57" s="2"/>
      <c r="O57" s="2"/>
      <c r="P57" s="2"/>
      <c r="Q57" s="2"/>
      <c r="R57" s="2"/>
      <c r="S57" s="2"/>
      <c r="T57" s="2"/>
      <c r="U57" s="2"/>
      <c r="V57" s="2"/>
      <c r="W57" s="2"/>
      <c r="X57" s="2"/>
      <c r="Y57" s="2"/>
      <c r="Z57" s="2"/>
    </row>
    <row r="58" spans="1:26" ht="12.75" customHeight="1" outlineLevel="1">
      <c r="A58" s="21"/>
      <c r="B58" s="2" t="s">
        <v>533</v>
      </c>
      <c r="C58" s="4">
        <f>SUMIFS(BZ!$K:$K,BZ!$B:$B,B58,BZ!$D:$D,"PR")</f>
        <v>0</v>
      </c>
      <c r="D58" s="4">
        <f>SUMIFS(BZ!$K:$K,BZ!$B:$B,B58,BZ!$D:$D,"PNR")</f>
        <v>0</v>
      </c>
      <c r="E58" s="43">
        <f t="shared" ref="E58:E65" si="12">SUM(C58:D58)</f>
        <v>0</v>
      </c>
      <c r="F58" s="2"/>
      <c r="G58" s="2"/>
      <c r="H58" s="2"/>
      <c r="I58" s="2"/>
      <c r="J58" s="2"/>
      <c r="K58" s="2"/>
      <c r="L58" s="2"/>
      <c r="M58" s="2"/>
      <c r="N58" s="2"/>
      <c r="O58" s="2"/>
      <c r="P58" s="2"/>
      <c r="Q58" s="2"/>
      <c r="R58" s="2"/>
      <c r="S58" s="2"/>
      <c r="T58" s="2"/>
      <c r="U58" s="2"/>
      <c r="V58" s="2"/>
      <c r="W58" s="2"/>
      <c r="X58" s="2"/>
      <c r="Y58" s="2"/>
      <c r="Z58" s="2"/>
    </row>
    <row r="59" spans="1:26" ht="12.75" customHeight="1" outlineLevel="1">
      <c r="A59" s="21"/>
      <c r="B59" s="2" t="s">
        <v>535</v>
      </c>
      <c r="C59" s="4">
        <f>SUMIFS(BZ!$K:$K,BZ!$B:$B,B59,BZ!$D:$D,"PR")</f>
        <v>0</v>
      </c>
      <c r="D59" s="4">
        <f>SUMIFS(BZ!$K:$K,BZ!$B:$B,B59,BZ!$D:$D,"PNR")</f>
        <v>0</v>
      </c>
      <c r="E59" s="43">
        <f t="shared" si="12"/>
        <v>0</v>
      </c>
      <c r="F59" s="2"/>
      <c r="G59" s="2"/>
      <c r="H59" s="2"/>
      <c r="I59" s="2"/>
      <c r="J59" s="2"/>
      <c r="K59" s="2"/>
      <c r="L59" s="2"/>
      <c r="M59" s="2"/>
      <c r="N59" s="2"/>
      <c r="O59" s="2"/>
      <c r="P59" s="2"/>
      <c r="Q59" s="2"/>
      <c r="R59" s="2"/>
      <c r="S59" s="2"/>
      <c r="T59" s="2"/>
      <c r="U59" s="2"/>
      <c r="V59" s="2"/>
      <c r="W59" s="2"/>
      <c r="X59" s="2"/>
      <c r="Y59" s="2"/>
      <c r="Z59" s="2"/>
    </row>
    <row r="60" spans="1:26" ht="12.75" customHeight="1" outlineLevel="1">
      <c r="A60" s="21"/>
      <c r="B60" s="2" t="s">
        <v>537</v>
      </c>
      <c r="C60" s="4">
        <f>SUMIFS(BZ!$K:$K,BZ!$B:$B,B60,BZ!$D:$D,"PR")</f>
        <v>0</v>
      </c>
      <c r="D60" s="4">
        <f>SUMIFS(BZ!$K:$K,BZ!$B:$B,B60,BZ!$D:$D,"PNR")</f>
        <v>0</v>
      </c>
      <c r="E60" s="43">
        <f t="shared" si="12"/>
        <v>0</v>
      </c>
      <c r="F60" s="2"/>
      <c r="G60" s="2"/>
      <c r="H60" s="2"/>
      <c r="I60" s="2"/>
      <c r="J60" s="2"/>
      <c r="K60" s="2"/>
      <c r="L60" s="2"/>
      <c r="M60" s="2"/>
      <c r="N60" s="2"/>
      <c r="O60" s="2"/>
      <c r="P60" s="2"/>
      <c r="Q60" s="2"/>
      <c r="R60" s="2"/>
      <c r="S60" s="2"/>
      <c r="T60" s="2"/>
      <c r="U60" s="2"/>
      <c r="V60" s="2"/>
      <c r="W60" s="2"/>
      <c r="X60" s="2"/>
      <c r="Y60" s="2"/>
      <c r="Z60" s="2"/>
    </row>
    <row r="61" spans="1:26" ht="12.75" customHeight="1" outlineLevel="1">
      <c r="A61" s="21"/>
      <c r="B61" s="2" t="s">
        <v>539</v>
      </c>
      <c r="C61" s="4">
        <f>SUMIFS(BZ!$K:$K,BZ!$B:$B,B61,BZ!$D:$D,"PR")</f>
        <v>0</v>
      </c>
      <c r="D61" s="4">
        <f>SUMIFS(BZ!$K:$K,BZ!$B:$B,B61,BZ!$D:$D,"PNR")</f>
        <v>0</v>
      </c>
      <c r="E61" s="43">
        <f t="shared" si="12"/>
        <v>0</v>
      </c>
      <c r="F61" s="2"/>
      <c r="G61" s="2"/>
      <c r="H61" s="2"/>
      <c r="I61" s="2"/>
      <c r="J61" s="2"/>
      <c r="K61" s="2"/>
      <c r="L61" s="2"/>
      <c r="M61" s="2"/>
      <c r="N61" s="2"/>
      <c r="O61" s="2"/>
      <c r="P61" s="2"/>
      <c r="Q61" s="2"/>
      <c r="R61" s="2"/>
      <c r="S61" s="2"/>
      <c r="T61" s="2"/>
      <c r="U61" s="2"/>
      <c r="V61" s="2"/>
      <c r="W61" s="2"/>
      <c r="X61" s="2"/>
      <c r="Y61" s="2"/>
      <c r="Z61" s="2"/>
    </row>
    <row r="62" spans="1:26" ht="12.75" customHeight="1" outlineLevel="1">
      <c r="A62" s="21"/>
      <c r="B62" s="2" t="s">
        <v>541</v>
      </c>
      <c r="C62" s="4">
        <f>SUMIFS(BZ!$K:$K,BZ!$B:$B,B62,BZ!$D:$D,"PR")</f>
        <v>0</v>
      </c>
      <c r="D62" s="4">
        <f>SUMIFS(BZ!$K:$K,BZ!$B:$B,B62,BZ!$D:$D,"PNR")</f>
        <v>0</v>
      </c>
      <c r="E62" s="43">
        <f t="shared" si="12"/>
        <v>0</v>
      </c>
      <c r="F62" s="2"/>
      <c r="G62" s="2"/>
      <c r="H62" s="2"/>
      <c r="I62" s="2"/>
      <c r="J62" s="2"/>
      <c r="K62" s="2"/>
      <c r="L62" s="2"/>
      <c r="M62" s="2"/>
      <c r="N62" s="2"/>
      <c r="O62" s="2"/>
      <c r="P62" s="2"/>
      <c r="Q62" s="2"/>
      <c r="R62" s="2"/>
      <c r="S62" s="2"/>
      <c r="T62" s="2"/>
      <c r="U62" s="2"/>
      <c r="V62" s="2"/>
      <c r="W62" s="2"/>
      <c r="X62" s="2"/>
      <c r="Y62" s="2"/>
      <c r="Z62" s="2"/>
    </row>
    <row r="63" spans="1:26" ht="12.75" customHeight="1" outlineLevel="1">
      <c r="A63" s="21"/>
      <c r="B63" s="2" t="s">
        <v>543</v>
      </c>
      <c r="C63" s="4">
        <f>SUMIFS(BZ!$K:$K,BZ!$B:$B,B63,BZ!$D:$D,"PR")</f>
        <v>0</v>
      </c>
      <c r="D63" s="4">
        <f>SUMIFS(BZ!$K:$K,BZ!$B:$B,B63,BZ!$D:$D,"PNR")</f>
        <v>0</v>
      </c>
      <c r="E63" s="43">
        <f t="shared" si="12"/>
        <v>0</v>
      </c>
      <c r="F63" s="2"/>
      <c r="G63" s="2"/>
      <c r="H63" s="2"/>
      <c r="I63" s="2"/>
      <c r="J63" s="2"/>
      <c r="K63" s="2"/>
      <c r="L63" s="2"/>
      <c r="M63" s="2"/>
      <c r="N63" s="2"/>
      <c r="O63" s="2"/>
      <c r="P63" s="2"/>
      <c r="Q63" s="2"/>
      <c r="R63" s="2"/>
      <c r="S63" s="2"/>
      <c r="T63" s="2"/>
      <c r="U63" s="2"/>
      <c r="V63" s="2"/>
      <c r="W63" s="2"/>
      <c r="X63" s="2"/>
      <c r="Y63" s="2"/>
      <c r="Z63" s="2"/>
    </row>
    <row r="64" spans="1:26" ht="12.75" customHeight="1" outlineLevel="1">
      <c r="A64" s="21"/>
      <c r="B64" s="2" t="s">
        <v>545</v>
      </c>
      <c r="C64" s="4">
        <f>SUMIFS(BZ!$K:$K,BZ!$B:$B,B64,BZ!$D:$D,"PR")</f>
        <v>0</v>
      </c>
      <c r="D64" s="4">
        <f>SUMIFS(BZ!$K:$K,BZ!$B:$B,B64,BZ!$D:$D,"PNR")</f>
        <v>0</v>
      </c>
      <c r="E64" s="43">
        <f t="shared" si="12"/>
        <v>0</v>
      </c>
      <c r="F64" s="2"/>
      <c r="G64" s="2"/>
      <c r="H64" s="2"/>
      <c r="I64" s="2"/>
      <c r="J64" s="2"/>
      <c r="K64" s="2"/>
      <c r="L64" s="2"/>
      <c r="M64" s="2"/>
      <c r="N64" s="2"/>
      <c r="O64" s="2"/>
      <c r="P64" s="2"/>
      <c r="Q64" s="2"/>
      <c r="R64" s="2"/>
      <c r="S64" s="2"/>
      <c r="T64" s="2"/>
      <c r="U64" s="2"/>
      <c r="V64" s="2"/>
      <c r="W64" s="2"/>
      <c r="X64" s="2"/>
      <c r="Y64" s="2"/>
      <c r="Z64" s="2"/>
    </row>
    <row r="65" spans="1:26" ht="12.75" customHeight="1" outlineLevel="1">
      <c r="A65" s="21"/>
      <c r="B65" s="2" t="s">
        <v>499</v>
      </c>
      <c r="C65" s="4">
        <f>SUMIFS(BZ!$K:$K,BZ!$B:$B,B65,BZ!$D:$D,"PR")</f>
        <v>0</v>
      </c>
      <c r="D65" s="4">
        <f>SUMIFS(BZ!$K:$K,BZ!$B:$B,B65,BZ!$D:$D,"PNR")</f>
        <v>0</v>
      </c>
      <c r="E65" s="43">
        <f t="shared" si="12"/>
        <v>0</v>
      </c>
      <c r="F65" s="2"/>
      <c r="G65" s="2"/>
      <c r="H65" s="2"/>
      <c r="I65" s="2"/>
      <c r="J65" s="2"/>
      <c r="K65" s="2"/>
      <c r="L65" s="2"/>
      <c r="M65" s="2"/>
      <c r="N65" s="2"/>
      <c r="O65" s="2"/>
      <c r="P65" s="2"/>
      <c r="Q65" s="2"/>
      <c r="R65" s="2"/>
      <c r="S65" s="2"/>
      <c r="T65" s="2"/>
      <c r="U65" s="2"/>
      <c r="V65" s="2"/>
      <c r="W65" s="2"/>
      <c r="X65" s="2"/>
      <c r="Y65" s="2"/>
      <c r="Z65" s="2"/>
    </row>
    <row r="66" spans="1:26" ht="12.75" customHeight="1">
      <c r="A66" s="21"/>
      <c r="B66" s="17" t="s">
        <v>616</v>
      </c>
      <c r="C66" s="30">
        <f t="shared" ref="C66:D66" si="13">C41-C57-SUM(C58:C60,C65)+SUM(C61:C64)</f>
        <v>0</v>
      </c>
      <c r="D66" s="30">
        <f t="shared" si="13"/>
        <v>-3621846.6499999538</v>
      </c>
      <c r="E66" s="45">
        <f>C66+D66</f>
        <v>-3621846.6499999538</v>
      </c>
      <c r="F66" s="44"/>
      <c r="G66" s="2"/>
      <c r="H66" s="2"/>
      <c r="I66" s="2"/>
      <c r="J66" s="2"/>
      <c r="K66" s="2"/>
      <c r="L66" s="2"/>
      <c r="M66" s="2"/>
      <c r="N66" s="2"/>
      <c r="O66" s="2"/>
      <c r="P66" s="2"/>
      <c r="Q66" s="2"/>
      <c r="R66" s="2"/>
      <c r="S66" s="2"/>
      <c r="T66" s="2"/>
      <c r="U66" s="2"/>
      <c r="V66" s="2"/>
      <c r="W66" s="2"/>
      <c r="X66" s="2"/>
      <c r="Y66" s="2"/>
      <c r="Z66" s="2"/>
    </row>
    <row r="67" spans="1:26" ht="12.75" customHeight="1" outlineLevel="1">
      <c r="A67" s="21"/>
      <c r="B67" s="2" t="s">
        <v>546</v>
      </c>
      <c r="C67" s="4">
        <f>SUMIFS(BZ!$K:$K,BZ!$B:$B,B67,BZ!$D:$D,"PR")</f>
        <v>0</v>
      </c>
      <c r="D67" s="4">
        <f>SUMIFS(BZ!$K:$K,BZ!$B:$B,B67,BZ!$D:$D,"PNR")</f>
        <v>0</v>
      </c>
      <c r="E67" s="43">
        <f t="shared" ref="E67:E72" si="14">SUM(C67:D67)</f>
        <v>0</v>
      </c>
      <c r="F67" s="2"/>
      <c r="G67" s="2"/>
      <c r="H67" s="2"/>
      <c r="I67" s="2"/>
      <c r="J67" s="2"/>
      <c r="K67" s="2"/>
      <c r="L67" s="2"/>
      <c r="M67" s="2"/>
      <c r="N67" s="2"/>
      <c r="O67" s="2"/>
      <c r="P67" s="2"/>
      <c r="Q67" s="2"/>
      <c r="R67" s="2"/>
      <c r="S67" s="2"/>
      <c r="T67" s="2"/>
      <c r="U67" s="2"/>
      <c r="V67" s="2"/>
      <c r="W67" s="2"/>
      <c r="X67" s="2"/>
      <c r="Y67" s="2"/>
      <c r="Z67" s="2"/>
    </row>
    <row r="68" spans="1:26" ht="12.75" customHeight="1" outlineLevel="1">
      <c r="A68" s="21"/>
      <c r="B68" s="2" t="s">
        <v>548</v>
      </c>
      <c r="C68" s="4">
        <f>SUMIFS(BZ!$K:$K,BZ!$B:$B,B68,BZ!$D:$D,"PR")</f>
        <v>0</v>
      </c>
      <c r="D68" s="4">
        <f>SUMIFS(BZ!$K:$K,BZ!$B:$B,B68,BZ!$D:$D,"PNR")</f>
        <v>0</v>
      </c>
      <c r="E68" s="43">
        <f t="shared" si="14"/>
        <v>0</v>
      </c>
      <c r="F68" s="2"/>
      <c r="G68" s="2"/>
      <c r="H68" s="2"/>
      <c r="I68" s="2"/>
      <c r="J68" s="2"/>
      <c r="K68" s="2"/>
      <c r="L68" s="2"/>
      <c r="M68" s="2"/>
      <c r="N68" s="2"/>
      <c r="O68" s="2"/>
      <c r="P68" s="2"/>
      <c r="Q68" s="2"/>
      <c r="R68" s="2"/>
      <c r="S68" s="2"/>
      <c r="T68" s="2"/>
      <c r="U68" s="2"/>
      <c r="V68" s="2"/>
      <c r="W68" s="2"/>
      <c r="X68" s="2"/>
      <c r="Y68" s="2"/>
      <c r="Z68" s="2"/>
    </row>
    <row r="69" spans="1:26" ht="12.75" customHeight="1" outlineLevel="1">
      <c r="A69" s="21"/>
      <c r="B69" s="2" t="s">
        <v>550</v>
      </c>
      <c r="C69" s="4">
        <f>SUMIFS(BZ!$K:$K,BZ!$B:$B,B69,BZ!$D:$D,"PR")</f>
        <v>0</v>
      </c>
      <c r="D69" s="4">
        <f>SUMIFS(BZ!$K:$K,BZ!$B:$B,B69,BZ!$D:$D,"PNR")</f>
        <v>0</v>
      </c>
      <c r="E69" s="43">
        <f t="shared" si="14"/>
        <v>0</v>
      </c>
      <c r="F69" s="2"/>
      <c r="G69" s="2"/>
      <c r="H69" s="2"/>
      <c r="I69" s="2"/>
      <c r="J69" s="2"/>
      <c r="K69" s="2"/>
      <c r="L69" s="2"/>
      <c r="M69" s="2"/>
      <c r="N69" s="2"/>
      <c r="O69" s="2"/>
      <c r="P69" s="2"/>
      <c r="Q69" s="2"/>
      <c r="R69" s="2"/>
      <c r="S69" s="2"/>
      <c r="T69" s="2"/>
      <c r="U69" s="2"/>
      <c r="V69" s="2"/>
      <c r="W69" s="2"/>
      <c r="X69" s="2"/>
      <c r="Y69" s="2"/>
      <c r="Z69" s="2"/>
    </row>
    <row r="70" spans="1:26" ht="12.75" customHeight="1" outlineLevel="1">
      <c r="A70" s="21"/>
      <c r="B70" s="2" t="s">
        <v>552</v>
      </c>
      <c r="C70" s="4">
        <f>SUMIFS(BZ!$K:$K,BZ!$B:$B,B70,BZ!$D:$D,"PR")</f>
        <v>0</v>
      </c>
      <c r="D70" s="4">
        <f>SUMIFS(BZ!$K:$K,BZ!$B:$B,B70,BZ!$D:$D,"PNR")</f>
        <v>0</v>
      </c>
      <c r="E70" s="43">
        <f t="shared" si="14"/>
        <v>0</v>
      </c>
      <c r="F70" s="2"/>
      <c r="G70" s="2"/>
      <c r="H70" s="2"/>
      <c r="I70" s="2"/>
      <c r="J70" s="2"/>
      <c r="K70" s="2"/>
      <c r="L70" s="2"/>
      <c r="M70" s="2"/>
      <c r="N70" s="2"/>
      <c r="O70" s="2"/>
      <c r="P70" s="2"/>
      <c r="Q70" s="2"/>
      <c r="R70" s="2"/>
      <c r="S70" s="2"/>
      <c r="T70" s="2"/>
      <c r="U70" s="2"/>
      <c r="V70" s="2"/>
      <c r="W70" s="2"/>
      <c r="X70" s="2"/>
      <c r="Y70" s="2"/>
      <c r="Z70" s="2"/>
    </row>
    <row r="71" spans="1:26" ht="12.75" customHeight="1" outlineLevel="1">
      <c r="A71" s="21"/>
      <c r="B71" s="2" t="s">
        <v>554</v>
      </c>
      <c r="C71" s="4">
        <f>SUMIFS(BZ!$K:$K,BZ!$B:$B,B71,BZ!$D:$D,"PR")</f>
        <v>0</v>
      </c>
      <c r="D71" s="4">
        <f>SUMIFS(BZ!$K:$K,BZ!$B:$B,B71,BZ!$D:$D,"PNR")</f>
        <v>0</v>
      </c>
      <c r="E71" s="43">
        <f t="shared" si="14"/>
        <v>0</v>
      </c>
      <c r="F71" s="2"/>
      <c r="G71" s="2"/>
      <c r="H71" s="2"/>
      <c r="I71" s="2"/>
      <c r="J71" s="2"/>
      <c r="K71" s="2"/>
      <c r="L71" s="2"/>
      <c r="M71" s="2"/>
      <c r="N71" s="2"/>
      <c r="O71" s="2"/>
      <c r="P71" s="2"/>
      <c r="Q71" s="2"/>
      <c r="R71" s="2"/>
      <c r="S71" s="2"/>
      <c r="T71" s="2"/>
      <c r="U71" s="2"/>
      <c r="V71" s="2"/>
      <c r="W71" s="2"/>
      <c r="X71" s="2"/>
      <c r="Y71" s="2"/>
      <c r="Z71" s="2"/>
    </row>
    <row r="72" spans="1:26" ht="12.75" customHeight="1" outlineLevel="1">
      <c r="A72" s="21"/>
      <c r="B72" s="2" t="s">
        <v>555</v>
      </c>
      <c r="C72" s="4">
        <f>SUMIFS(BZ!$K:$K,BZ!$B:$B,B72,BZ!$D:$D,"PR")</f>
        <v>0</v>
      </c>
      <c r="D72" s="4">
        <f>SUMIFS(BZ!$K:$K,BZ!$B:$B,B72,BZ!$D:$D,"PNR")</f>
        <v>0</v>
      </c>
      <c r="E72" s="43">
        <f t="shared" si="14"/>
        <v>0</v>
      </c>
      <c r="F72" s="2"/>
      <c r="G72" s="2"/>
      <c r="H72" s="2"/>
      <c r="I72" s="2"/>
      <c r="J72" s="2"/>
      <c r="K72" s="2"/>
      <c r="L72" s="2"/>
      <c r="M72" s="2"/>
      <c r="N72" s="2"/>
      <c r="O72" s="2"/>
      <c r="P72" s="2"/>
      <c r="Q72" s="2"/>
      <c r="R72" s="2"/>
      <c r="S72" s="2"/>
      <c r="T72" s="2"/>
      <c r="U72" s="2"/>
      <c r="V72" s="2"/>
      <c r="W72" s="2"/>
      <c r="X72" s="2"/>
      <c r="Y72" s="2"/>
      <c r="Z72" s="2"/>
    </row>
    <row r="73" spans="1:26" ht="12.75" customHeight="1">
      <c r="A73" s="21"/>
      <c r="B73" s="17" t="s">
        <v>617</v>
      </c>
      <c r="C73" s="30">
        <f t="shared" ref="C73:D73" si="15">C66-C67-C68+C69-C70+C71-C72</f>
        <v>0</v>
      </c>
      <c r="D73" s="30">
        <f t="shared" si="15"/>
        <v>-3621846.6499999538</v>
      </c>
      <c r="E73" s="45">
        <f>C73+D73</f>
        <v>-3621846.6499999538</v>
      </c>
      <c r="F73" s="30"/>
      <c r="G73" s="2"/>
      <c r="H73" s="2"/>
      <c r="I73" s="2"/>
      <c r="J73" s="2"/>
      <c r="K73" s="2"/>
      <c r="L73" s="2"/>
      <c r="M73" s="2"/>
      <c r="N73" s="2"/>
      <c r="O73" s="2"/>
      <c r="P73" s="2"/>
      <c r="Q73" s="2"/>
      <c r="R73" s="2"/>
      <c r="S73" s="2"/>
      <c r="T73" s="2"/>
      <c r="U73" s="2"/>
      <c r="V73" s="2"/>
      <c r="W73" s="2"/>
      <c r="X73" s="2"/>
      <c r="Y73" s="2"/>
      <c r="Z73" s="2"/>
    </row>
    <row r="74" spans="1:26" ht="12.75" customHeight="1">
      <c r="A74" s="21"/>
      <c r="B74" s="2"/>
      <c r="C74" s="2"/>
      <c r="D74" s="30"/>
      <c r="E74" s="30"/>
      <c r="F74" s="44"/>
      <c r="G74" s="2"/>
      <c r="H74" s="2"/>
      <c r="I74" s="2"/>
      <c r="J74" s="2"/>
      <c r="K74" s="2"/>
      <c r="L74" s="2"/>
      <c r="M74" s="2"/>
      <c r="N74" s="2"/>
      <c r="O74" s="2"/>
      <c r="P74" s="2"/>
      <c r="Q74" s="2"/>
      <c r="R74" s="2"/>
      <c r="S74" s="2"/>
      <c r="T74" s="2"/>
      <c r="U74" s="2"/>
      <c r="V74" s="2"/>
      <c r="W74" s="2"/>
      <c r="X74" s="2"/>
      <c r="Y74" s="2"/>
      <c r="Z74" s="2"/>
    </row>
    <row r="75" spans="1:26" ht="12.75" customHeight="1">
      <c r="A75" s="21"/>
      <c r="B75" s="2"/>
      <c r="C75" s="2"/>
      <c r="D75" s="30"/>
      <c r="E75" s="30"/>
      <c r="F75" s="46"/>
      <c r="G75" s="2"/>
      <c r="H75" s="2"/>
      <c r="I75" s="2"/>
      <c r="J75" s="2"/>
      <c r="K75" s="2"/>
      <c r="L75" s="2"/>
      <c r="M75" s="2"/>
      <c r="N75" s="2"/>
      <c r="O75" s="2"/>
      <c r="P75" s="2"/>
      <c r="Q75" s="2"/>
      <c r="R75" s="2"/>
      <c r="S75" s="2"/>
      <c r="T75" s="2"/>
      <c r="U75" s="2"/>
      <c r="V75" s="2"/>
      <c r="W75" s="2"/>
      <c r="X75" s="2"/>
      <c r="Y75" s="2"/>
      <c r="Z75" s="2"/>
    </row>
    <row r="76" spans="1:26" ht="12.75" customHeight="1">
      <c r="A76" s="21"/>
      <c r="B76" s="2"/>
      <c r="C76" s="2"/>
      <c r="D76" s="30"/>
      <c r="E76" s="30"/>
      <c r="F76" s="44"/>
      <c r="G76" s="2"/>
      <c r="H76" s="2"/>
      <c r="I76" s="2"/>
      <c r="J76" s="2"/>
      <c r="K76" s="2"/>
      <c r="L76" s="2"/>
      <c r="M76" s="2"/>
      <c r="N76" s="2"/>
      <c r="O76" s="2"/>
      <c r="P76" s="2"/>
      <c r="Q76" s="2"/>
      <c r="R76" s="2"/>
      <c r="S76" s="2"/>
      <c r="T76" s="2"/>
      <c r="U76" s="2"/>
      <c r="V76" s="2"/>
      <c r="W76" s="2"/>
      <c r="X76" s="2"/>
      <c r="Y76" s="2"/>
      <c r="Z76" s="2"/>
    </row>
    <row r="77" spans="1:26" ht="12.75" customHeight="1">
      <c r="A77" s="21"/>
      <c r="B77" s="2"/>
      <c r="C77" s="2"/>
      <c r="D77" s="30"/>
      <c r="E77" s="30"/>
      <c r="F77" s="2"/>
      <c r="G77" s="2"/>
      <c r="H77" s="2"/>
      <c r="I77" s="2"/>
      <c r="J77" s="2"/>
      <c r="K77" s="2"/>
      <c r="L77" s="2"/>
      <c r="M77" s="2"/>
      <c r="N77" s="2"/>
      <c r="O77" s="2"/>
      <c r="P77" s="2"/>
      <c r="Q77" s="2"/>
      <c r="R77" s="2"/>
      <c r="S77" s="2"/>
      <c r="T77" s="2"/>
      <c r="U77" s="2"/>
      <c r="V77" s="2"/>
      <c r="W77" s="2"/>
      <c r="X77" s="2"/>
      <c r="Y77" s="2"/>
      <c r="Z77" s="2"/>
    </row>
    <row r="78" spans="1:26" ht="12.75" customHeight="1">
      <c r="A78" s="21"/>
      <c r="B78" s="2"/>
      <c r="C78" s="2"/>
      <c r="D78" s="30"/>
      <c r="E78" s="30"/>
      <c r="F78" s="2"/>
      <c r="G78" s="2"/>
      <c r="H78" s="2"/>
      <c r="I78" s="2"/>
      <c r="J78" s="2"/>
      <c r="K78" s="2"/>
      <c r="L78" s="2"/>
      <c r="M78" s="2"/>
      <c r="N78" s="2"/>
      <c r="O78" s="2"/>
      <c r="P78" s="2"/>
      <c r="Q78" s="2"/>
      <c r="R78" s="2"/>
      <c r="S78" s="2"/>
      <c r="T78" s="2"/>
      <c r="U78" s="2"/>
      <c r="V78" s="2"/>
      <c r="W78" s="2"/>
      <c r="X78" s="2"/>
      <c r="Y78" s="2"/>
      <c r="Z78" s="2"/>
    </row>
    <row r="79" spans="1:26" ht="12.75" customHeight="1">
      <c r="A79" s="21"/>
      <c r="B79" s="2"/>
      <c r="C79" s="2"/>
      <c r="D79" s="30"/>
      <c r="E79" s="30"/>
      <c r="F79" s="2"/>
      <c r="G79" s="2"/>
      <c r="H79" s="2"/>
      <c r="I79" s="2"/>
      <c r="J79" s="2"/>
      <c r="K79" s="2"/>
      <c r="L79" s="2"/>
      <c r="M79" s="2"/>
      <c r="N79" s="2"/>
      <c r="O79" s="2"/>
      <c r="P79" s="2"/>
      <c r="Q79" s="2"/>
      <c r="R79" s="2"/>
      <c r="S79" s="2"/>
      <c r="T79" s="2"/>
      <c r="U79" s="2"/>
      <c r="V79" s="2"/>
      <c r="W79" s="2"/>
      <c r="X79" s="2"/>
      <c r="Y79" s="2"/>
      <c r="Z79" s="2"/>
    </row>
    <row r="80" spans="1:26" ht="12.75" customHeight="1">
      <c r="A80" s="21"/>
      <c r="B80" s="2"/>
      <c r="C80" s="2"/>
      <c r="D80" s="30"/>
      <c r="E80" s="47"/>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30"/>
      <c r="E81" s="30"/>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30"/>
      <c r="E82" s="30"/>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B19:E19"/>
    <mergeCell ref="B20:E20"/>
  </mergeCells>
  <hyperlinks>
    <hyperlink ref="C3" r:id="rId1" xr:uid="{00000000-0004-0000-0400-000000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4546A"/>
  </sheetPr>
  <dimension ref="A1:Z1000"/>
  <sheetViews>
    <sheetView showGridLines="0" workbookViewId="0"/>
  </sheetViews>
  <sheetFormatPr baseColWidth="10" defaultColWidth="14.44140625" defaultRowHeight="15" customHeight="1"/>
  <cols>
    <col min="1" max="1" width="8.109375" customWidth="1"/>
    <col min="2" max="9" width="11.44140625" customWidth="1"/>
    <col min="10" max="10" width="15.33203125" customWidth="1"/>
    <col min="11" max="26" width="11.44140625" customWidth="1"/>
  </cols>
  <sheetData>
    <row r="1" spans="1:26" ht="12.75" customHeight="1">
      <c r="A1" s="2"/>
      <c r="B1" s="204" t="str">
        <f>Portada!B12</f>
        <v>Edasi Drive SA de CV</v>
      </c>
      <c r="C1" s="199"/>
      <c r="D1" s="199"/>
      <c r="E1" s="199"/>
      <c r="F1" s="199"/>
      <c r="G1" s="199"/>
      <c r="H1" s="199"/>
      <c r="I1" s="199"/>
      <c r="J1" s="199"/>
      <c r="K1" s="27"/>
      <c r="L1" s="27"/>
      <c r="M1" s="27"/>
      <c r="N1" s="27"/>
      <c r="O1" s="2"/>
      <c r="P1" s="2"/>
      <c r="Q1" s="2"/>
      <c r="R1" s="2"/>
      <c r="S1" s="2"/>
      <c r="T1" s="2"/>
      <c r="U1" s="2"/>
      <c r="V1" s="2"/>
      <c r="W1" s="2"/>
      <c r="X1" s="2"/>
      <c r="Y1" s="2"/>
      <c r="Z1" s="2"/>
    </row>
    <row r="2" spans="1:26" ht="12.75" customHeight="1">
      <c r="A2" s="2"/>
      <c r="B2" s="204" t="s">
        <v>618</v>
      </c>
      <c r="C2" s="199"/>
      <c r="D2" s="199"/>
      <c r="E2" s="199"/>
      <c r="F2" s="199"/>
      <c r="G2" s="199"/>
      <c r="H2" s="199"/>
      <c r="I2" s="199"/>
      <c r="J2" s="199"/>
      <c r="K2" s="27"/>
      <c r="L2" s="27"/>
      <c r="M2" s="27"/>
      <c r="N2" s="27"/>
      <c r="O2" s="2"/>
      <c r="P2" s="2"/>
      <c r="Q2" s="2"/>
      <c r="R2" s="2"/>
      <c r="S2" s="2"/>
      <c r="T2" s="2"/>
      <c r="U2" s="2"/>
      <c r="V2" s="2"/>
      <c r="W2" s="2"/>
      <c r="X2" s="2"/>
      <c r="Y2" s="2"/>
      <c r="Z2" s="2"/>
    </row>
    <row r="3" spans="1:26" ht="12.75" customHeight="1">
      <c r="A3" s="2"/>
      <c r="B3" s="205" t="s">
        <v>619</v>
      </c>
      <c r="C3" s="199"/>
      <c r="D3" s="199"/>
      <c r="E3" s="199"/>
      <c r="F3" s="199"/>
      <c r="G3" s="199"/>
      <c r="H3" s="199"/>
      <c r="I3" s="199"/>
      <c r="J3" s="199"/>
      <c r="K3" s="27"/>
      <c r="L3" s="27"/>
      <c r="M3" s="27"/>
      <c r="N3" s="27"/>
      <c r="O3" s="2"/>
      <c r="P3" s="2"/>
      <c r="Q3" s="2"/>
      <c r="R3" s="2"/>
      <c r="S3" s="2"/>
      <c r="T3" s="2"/>
      <c r="U3" s="2"/>
      <c r="V3" s="2"/>
      <c r="W3" s="2"/>
      <c r="X3" s="2"/>
      <c r="Y3" s="2"/>
      <c r="Z3" s="2"/>
    </row>
    <row r="4" spans="1:26" ht="12.75" customHeight="1">
      <c r="A4" s="2"/>
      <c r="B4" s="48"/>
      <c r="C4" s="48"/>
      <c r="D4" s="48"/>
      <c r="E4" s="48"/>
      <c r="F4" s="48"/>
      <c r="G4" s="48"/>
      <c r="H4" s="48"/>
      <c r="I4" s="48"/>
      <c r="J4" s="48"/>
      <c r="K4" s="27"/>
      <c r="L4" s="27"/>
      <c r="M4" s="27"/>
      <c r="N4" s="27"/>
      <c r="O4" s="2"/>
      <c r="P4" s="2"/>
      <c r="Q4" s="2"/>
      <c r="R4" s="2"/>
      <c r="S4" s="2"/>
      <c r="T4" s="2"/>
      <c r="U4" s="2"/>
      <c r="V4" s="2"/>
      <c r="W4" s="2"/>
      <c r="X4" s="2"/>
      <c r="Y4" s="2"/>
      <c r="Z4" s="2"/>
    </row>
    <row r="5" spans="1:26" ht="12.75" customHeight="1">
      <c r="A5" s="2"/>
      <c r="B5" s="205" t="s">
        <v>620</v>
      </c>
      <c r="C5" s="199"/>
      <c r="D5" s="199"/>
      <c r="E5" s="199"/>
      <c r="F5" s="199"/>
      <c r="G5" s="199"/>
      <c r="H5" s="199"/>
      <c r="I5" s="199"/>
      <c r="J5" s="199"/>
      <c r="K5" s="27"/>
      <c r="L5" s="27"/>
      <c r="M5" s="27"/>
      <c r="N5" s="27"/>
      <c r="O5" s="2"/>
      <c r="P5" s="2"/>
      <c r="Q5" s="2"/>
      <c r="R5" s="2"/>
      <c r="S5" s="2"/>
      <c r="T5" s="2"/>
      <c r="U5" s="2"/>
      <c r="V5" s="2"/>
      <c r="W5" s="2"/>
      <c r="X5" s="2"/>
      <c r="Y5" s="2"/>
      <c r="Z5" s="2"/>
    </row>
    <row r="6" spans="1:26" ht="12.75" customHeight="1">
      <c r="A6" s="2"/>
      <c r="B6" s="48"/>
      <c r="C6" s="48"/>
      <c r="D6" s="48"/>
      <c r="E6" s="48"/>
      <c r="F6" s="48"/>
      <c r="G6" s="48"/>
      <c r="H6" s="48"/>
      <c r="I6" s="48"/>
      <c r="J6" s="48"/>
      <c r="K6" s="27"/>
      <c r="L6" s="27"/>
      <c r="M6" s="27"/>
      <c r="N6" s="27"/>
      <c r="O6" s="2"/>
      <c r="P6" s="2"/>
      <c r="Q6" s="2"/>
      <c r="R6" s="2"/>
      <c r="S6" s="2"/>
      <c r="T6" s="2"/>
      <c r="U6" s="2"/>
      <c r="V6" s="2"/>
      <c r="W6" s="2"/>
      <c r="X6" s="2"/>
      <c r="Y6" s="2"/>
      <c r="Z6" s="2"/>
    </row>
    <row r="7" spans="1:26" ht="12.75" customHeight="1">
      <c r="A7" s="2"/>
      <c r="B7" s="205" t="s">
        <v>621</v>
      </c>
      <c r="C7" s="199"/>
      <c r="D7" s="199"/>
      <c r="E7" s="199"/>
      <c r="F7" s="199"/>
      <c r="G7" s="199"/>
      <c r="H7" s="199"/>
      <c r="I7" s="199"/>
      <c r="J7" s="199"/>
      <c r="K7" s="27"/>
      <c r="L7" s="27"/>
      <c r="M7" s="27"/>
      <c r="N7" s="27"/>
      <c r="O7" s="2"/>
      <c r="P7" s="2"/>
      <c r="Q7" s="2"/>
      <c r="R7" s="2"/>
      <c r="S7" s="2"/>
      <c r="T7" s="2"/>
      <c r="U7" s="2"/>
      <c r="V7" s="2"/>
      <c r="W7" s="2"/>
      <c r="X7" s="2"/>
      <c r="Y7" s="2"/>
      <c r="Z7" s="2"/>
    </row>
    <row r="8" spans="1:26" ht="12.75" customHeight="1">
      <c r="A8" s="2"/>
      <c r="B8" s="48"/>
      <c r="C8" s="48"/>
      <c r="D8" s="48"/>
      <c r="E8" s="48"/>
      <c r="F8" s="48"/>
      <c r="G8" s="48"/>
      <c r="H8" s="48"/>
      <c r="I8" s="48"/>
      <c r="J8" s="48"/>
      <c r="K8" s="27"/>
      <c r="L8" s="27"/>
      <c r="M8" s="27"/>
      <c r="N8" s="27"/>
      <c r="O8" s="2"/>
      <c r="P8" s="2"/>
      <c r="Q8" s="2"/>
      <c r="R8" s="2"/>
      <c r="S8" s="2"/>
      <c r="T8" s="2"/>
      <c r="U8" s="2"/>
      <c r="V8" s="2"/>
      <c r="W8" s="2"/>
      <c r="X8" s="2"/>
      <c r="Y8" s="2"/>
      <c r="Z8" s="2"/>
    </row>
    <row r="9" spans="1:26" ht="12.75" customHeight="1">
      <c r="A9" s="2"/>
      <c r="B9" s="25" t="s">
        <v>622</v>
      </c>
      <c r="C9" s="48"/>
      <c r="D9" s="48"/>
      <c r="E9" s="48"/>
      <c r="F9" s="48"/>
      <c r="G9" s="48"/>
      <c r="H9" s="48"/>
      <c r="I9" s="48"/>
      <c r="J9" s="48"/>
      <c r="K9" s="27"/>
      <c r="L9" s="27"/>
      <c r="M9" s="27"/>
      <c r="N9" s="27"/>
      <c r="O9" s="2"/>
      <c r="P9" s="2"/>
      <c r="Q9" s="2"/>
      <c r="R9" s="2"/>
      <c r="S9" s="2"/>
      <c r="T9" s="2"/>
      <c r="U9" s="2"/>
      <c r="V9" s="2"/>
      <c r="W9" s="2"/>
      <c r="X9" s="2"/>
      <c r="Y9" s="2"/>
      <c r="Z9" s="2"/>
    </row>
    <row r="10" spans="1:26" ht="12.75" customHeight="1">
      <c r="A10" s="2"/>
      <c r="B10" s="27"/>
      <c r="C10" s="20" t="str">
        <f>ER!B73</f>
        <v>Resultado neto</v>
      </c>
      <c r="D10" s="27"/>
      <c r="E10" s="27"/>
      <c r="F10" s="27"/>
      <c r="G10" s="27"/>
      <c r="H10" s="27"/>
      <c r="I10" s="27"/>
      <c r="J10" s="49">
        <f>ER!E73</f>
        <v>-3621846.6499999538</v>
      </c>
      <c r="K10" s="27"/>
      <c r="L10" s="50"/>
      <c r="M10" s="27"/>
      <c r="N10" s="27"/>
      <c r="O10" s="2"/>
      <c r="P10" s="2"/>
      <c r="Q10" s="2"/>
      <c r="R10" s="2"/>
      <c r="S10" s="2"/>
      <c r="T10" s="2"/>
      <c r="U10" s="2"/>
      <c r="V10" s="2"/>
      <c r="W10" s="2"/>
      <c r="X10" s="2"/>
      <c r="Y10" s="2"/>
      <c r="Z10" s="2"/>
    </row>
    <row r="11" spans="1:26" ht="12.75" customHeight="1">
      <c r="A11" s="2"/>
      <c r="B11" s="27"/>
      <c r="C11" s="20" t="s">
        <v>118</v>
      </c>
      <c r="D11" s="27"/>
      <c r="E11" s="27"/>
      <c r="F11" s="27"/>
      <c r="G11" s="27"/>
      <c r="H11" s="27"/>
      <c r="I11" s="27"/>
      <c r="J11" s="49">
        <f>-SUMIF(BZ!$B:$B,C11,BZ!$L:$L)</f>
        <v>-267094.36000000004</v>
      </c>
      <c r="K11" s="27"/>
      <c r="L11" s="50"/>
      <c r="M11" s="27"/>
      <c r="N11" s="27"/>
      <c r="O11" s="2"/>
      <c r="P11" s="2"/>
      <c r="Q11" s="2"/>
      <c r="R11" s="2"/>
      <c r="S11" s="2"/>
      <c r="T11" s="2"/>
      <c r="U11" s="2"/>
      <c r="V11" s="2"/>
      <c r="W11" s="2"/>
      <c r="X11" s="2"/>
      <c r="Y11" s="2"/>
      <c r="Z11" s="2"/>
    </row>
    <row r="12" spans="1:26" ht="12.75" customHeight="1">
      <c r="A12" s="2"/>
      <c r="B12" s="27"/>
      <c r="C12" s="20" t="s">
        <v>423</v>
      </c>
      <c r="D12" s="27"/>
      <c r="E12" s="27"/>
      <c r="F12" s="27"/>
      <c r="G12" s="27"/>
      <c r="H12" s="27"/>
      <c r="I12" s="27"/>
      <c r="J12" s="49">
        <f>-SUMIF(BZ!$B:$B,C12,BZ!$L:$L)</f>
        <v>0</v>
      </c>
      <c r="K12" s="27"/>
      <c r="L12" s="27"/>
      <c r="M12" s="27"/>
      <c r="N12" s="27"/>
      <c r="O12" s="2"/>
      <c r="P12" s="2"/>
      <c r="Q12" s="2"/>
      <c r="R12" s="2"/>
      <c r="S12" s="2"/>
      <c r="T12" s="2"/>
      <c r="U12" s="2"/>
      <c r="V12" s="2"/>
      <c r="W12" s="2"/>
      <c r="X12" s="2"/>
      <c r="Y12" s="2"/>
      <c r="Z12" s="2"/>
    </row>
    <row r="13" spans="1:26" ht="12.75" customHeight="1">
      <c r="A13" s="2"/>
      <c r="B13" s="27"/>
      <c r="C13" s="20" t="s">
        <v>65</v>
      </c>
      <c r="D13" s="27"/>
      <c r="E13" s="27"/>
      <c r="F13" s="27"/>
      <c r="G13" s="27"/>
      <c r="H13" s="27"/>
      <c r="I13" s="27"/>
      <c r="J13" s="49">
        <f>-SUMIF(BZ!$B:$B,C13,BZ!$L:$L)</f>
        <v>1525332.259999997</v>
      </c>
      <c r="K13" s="27"/>
      <c r="L13" s="27"/>
      <c r="M13" s="27"/>
      <c r="N13" s="27"/>
      <c r="O13" s="2"/>
      <c r="P13" s="2"/>
      <c r="Q13" s="2"/>
      <c r="R13" s="2"/>
      <c r="S13" s="2"/>
      <c r="T13" s="2"/>
      <c r="U13" s="2"/>
      <c r="V13" s="2"/>
      <c r="W13" s="2"/>
      <c r="X13" s="2"/>
      <c r="Y13" s="2"/>
      <c r="Z13" s="2"/>
    </row>
    <row r="14" spans="1:26" ht="12.75" customHeight="1">
      <c r="A14" s="2"/>
      <c r="B14" s="27"/>
      <c r="C14" s="20" t="s">
        <v>71</v>
      </c>
      <c r="D14" s="27"/>
      <c r="E14" s="27"/>
      <c r="F14" s="27"/>
      <c r="G14" s="27"/>
      <c r="H14" s="27"/>
      <c r="I14" s="27"/>
      <c r="J14" s="49">
        <f>-SUMIF(BZ!$B:$B,C14,BZ!$L:$L)</f>
        <v>-394074.62</v>
      </c>
      <c r="K14" s="27"/>
      <c r="L14" s="27"/>
      <c r="M14" s="27"/>
      <c r="N14" s="27"/>
      <c r="O14" s="2"/>
      <c r="P14" s="2"/>
      <c r="Q14" s="2"/>
      <c r="R14" s="2"/>
      <c r="S14" s="2"/>
      <c r="T14" s="2"/>
      <c r="U14" s="2"/>
      <c r="V14" s="2"/>
      <c r="W14" s="2"/>
      <c r="X14" s="2"/>
      <c r="Y14" s="2"/>
      <c r="Z14" s="2"/>
    </row>
    <row r="15" spans="1:26" ht="12.75" customHeight="1">
      <c r="A15" s="2"/>
      <c r="B15" s="27"/>
      <c r="C15" s="20" t="s">
        <v>74</v>
      </c>
      <c r="D15" s="27"/>
      <c r="E15" s="27"/>
      <c r="F15" s="27"/>
      <c r="G15" s="27"/>
      <c r="H15" s="27"/>
      <c r="I15" s="27"/>
      <c r="J15" s="49">
        <f>-SUMIF(BZ!$B:$B,C15,BZ!$L:$L)</f>
        <v>-54012.35</v>
      </c>
      <c r="K15" s="27"/>
      <c r="L15" s="27"/>
      <c r="M15" s="27"/>
      <c r="N15" s="27"/>
      <c r="O15" s="2"/>
      <c r="P15" s="2"/>
      <c r="Q15" s="2"/>
      <c r="R15" s="2"/>
      <c r="S15" s="2"/>
      <c r="T15" s="2"/>
      <c r="U15" s="2"/>
      <c r="V15" s="2"/>
      <c r="W15" s="2"/>
      <c r="X15" s="2"/>
      <c r="Y15" s="2"/>
      <c r="Z15" s="2"/>
    </row>
    <row r="16" spans="1:26" ht="12.75" customHeight="1">
      <c r="A16" s="2"/>
      <c r="B16" s="27"/>
      <c r="C16" s="20" t="s">
        <v>433</v>
      </c>
      <c r="D16" s="27"/>
      <c r="E16" s="27"/>
      <c r="F16" s="27"/>
      <c r="G16" s="27"/>
      <c r="H16" s="27"/>
      <c r="I16" s="27"/>
      <c r="J16" s="49">
        <f>-SUMIF(BZ!$B:$B,C16,BZ!$L:$L)</f>
        <v>0</v>
      </c>
      <c r="K16" s="27"/>
      <c r="L16" s="27"/>
      <c r="M16" s="27"/>
      <c r="N16" s="27"/>
      <c r="O16" s="2"/>
      <c r="P16" s="2"/>
      <c r="Q16" s="2"/>
      <c r="R16" s="2"/>
      <c r="S16" s="2"/>
      <c r="T16" s="2"/>
      <c r="U16" s="2"/>
      <c r="V16" s="2"/>
      <c r="W16" s="2"/>
      <c r="X16" s="2"/>
      <c r="Y16" s="2"/>
      <c r="Z16" s="2"/>
    </row>
    <row r="17" spans="1:26" ht="12.75" customHeight="1">
      <c r="A17" s="2"/>
      <c r="B17" s="27"/>
      <c r="C17" s="20" t="s">
        <v>82</v>
      </c>
      <c r="D17" s="27"/>
      <c r="E17" s="27"/>
      <c r="F17" s="27"/>
      <c r="G17" s="27"/>
      <c r="H17" s="27"/>
      <c r="I17" s="27"/>
      <c r="J17" s="49">
        <f>-SUMIF(BZ!$B:$B,C17,BZ!$L:$L)</f>
        <v>2463867.0700000003</v>
      </c>
      <c r="K17" s="27"/>
      <c r="L17" s="27"/>
      <c r="M17" s="27"/>
      <c r="N17" s="27"/>
      <c r="O17" s="2"/>
      <c r="P17" s="2"/>
      <c r="Q17" s="2"/>
      <c r="R17" s="2"/>
      <c r="S17" s="2"/>
      <c r="T17" s="2"/>
      <c r="U17" s="2"/>
      <c r="V17" s="2"/>
      <c r="W17" s="2"/>
      <c r="X17" s="2"/>
      <c r="Y17" s="2"/>
      <c r="Z17" s="2"/>
    </row>
    <row r="18" spans="1:26" ht="12.75" customHeight="1">
      <c r="A18" s="2"/>
      <c r="B18" s="27"/>
      <c r="C18" s="20" t="s">
        <v>91</v>
      </c>
      <c r="D18" s="27"/>
      <c r="E18" s="27"/>
      <c r="F18" s="27"/>
      <c r="G18" s="27"/>
      <c r="H18" s="27"/>
      <c r="I18" s="27"/>
      <c r="J18" s="49">
        <f>-SUMIF(BZ!$B:$B,C18,BZ!$L:$L)</f>
        <v>-2907272.6500000022</v>
      </c>
      <c r="K18" s="27"/>
      <c r="L18" s="27"/>
      <c r="M18" s="27"/>
      <c r="N18" s="27"/>
      <c r="O18" s="2"/>
      <c r="P18" s="2"/>
      <c r="Q18" s="2"/>
      <c r="R18" s="2"/>
      <c r="S18" s="2"/>
      <c r="T18" s="2"/>
      <c r="U18" s="2"/>
      <c r="V18" s="2"/>
      <c r="W18" s="2"/>
      <c r="X18" s="2"/>
      <c r="Y18" s="2"/>
      <c r="Z18" s="2"/>
    </row>
    <row r="19" spans="1:26" ht="12.75" customHeight="1">
      <c r="A19" s="2"/>
      <c r="B19" s="27"/>
      <c r="C19" s="20" t="s">
        <v>79</v>
      </c>
      <c r="D19" s="27"/>
      <c r="E19" s="27"/>
      <c r="F19" s="27"/>
      <c r="G19" s="27"/>
      <c r="H19" s="27"/>
      <c r="I19" s="27"/>
      <c r="J19" s="49">
        <f>-SUMIF(BZ!$B:$B,C19,BZ!$L:$L)</f>
        <v>-47871.179999999993</v>
      </c>
      <c r="K19" s="27"/>
      <c r="L19" s="27"/>
      <c r="M19" s="27"/>
      <c r="N19" s="27"/>
      <c r="O19" s="2"/>
      <c r="P19" s="2"/>
      <c r="Q19" s="2"/>
      <c r="R19" s="2"/>
      <c r="S19" s="2"/>
      <c r="T19" s="2"/>
      <c r="U19" s="2"/>
      <c r="V19" s="2"/>
      <c r="W19" s="2"/>
      <c r="X19" s="2"/>
      <c r="Y19" s="2"/>
      <c r="Z19" s="2"/>
    </row>
    <row r="20" spans="1:26" ht="12.75" customHeight="1">
      <c r="A20" s="2"/>
      <c r="B20" s="27"/>
      <c r="C20" s="20" t="s">
        <v>450</v>
      </c>
      <c r="D20" s="27"/>
      <c r="E20" s="27"/>
      <c r="F20" s="27"/>
      <c r="G20" s="27"/>
      <c r="H20" s="27"/>
      <c r="I20" s="27"/>
      <c r="J20" s="49">
        <f>-SUMIF(BZ!$B:$B,C20,BZ!$L:$L)</f>
        <v>0</v>
      </c>
      <c r="K20" s="27"/>
      <c r="L20" s="27"/>
      <c r="M20" s="27"/>
      <c r="N20" s="27"/>
      <c r="O20" s="2"/>
      <c r="P20" s="2"/>
      <c r="Q20" s="2"/>
      <c r="R20" s="2"/>
      <c r="S20" s="2"/>
      <c r="T20" s="2"/>
      <c r="U20" s="2"/>
      <c r="V20" s="2"/>
      <c r="W20" s="2"/>
      <c r="X20" s="2"/>
      <c r="Y20" s="2"/>
      <c r="Z20" s="2"/>
    </row>
    <row r="21" spans="1:26" ht="12.75" customHeight="1">
      <c r="A21" s="2"/>
      <c r="B21" s="27"/>
      <c r="C21" s="20" t="s">
        <v>104</v>
      </c>
      <c r="D21" s="27"/>
      <c r="E21" s="27"/>
      <c r="F21" s="27"/>
      <c r="G21" s="27"/>
      <c r="H21" s="27"/>
      <c r="I21" s="27"/>
      <c r="J21" s="49">
        <f>-SUMIF(BZ!$B:$B,C21,BZ!$L:$L)</f>
        <v>-1415975.0499999998</v>
      </c>
      <c r="K21" s="27"/>
      <c r="L21" s="27"/>
      <c r="M21" s="27"/>
      <c r="N21" s="27"/>
      <c r="O21" s="2"/>
      <c r="P21" s="2"/>
      <c r="Q21" s="2"/>
      <c r="R21" s="2"/>
      <c r="S21" s="2"/>
      <c r="T21" s="2"/>
      <c r="U21" s="2"/>
      <c r="V21" s="2"/>
      <c r="W21" s="2"/>
      <c r="X21" s="2"/>
      <c r="Y21" s="2"/>
      <c r="Z21" s="2"/>
    </row>
    <row r="22" spans="1:26" ht="12.75" customHeight="1">
      <c r="A22" s="2"/>
      <c r="B22" s="27"/>
      <c r="C22" s="20" t="s">
        <v>134</v>
      </c>
      <c r="D22" s="27"/>
      <c r="E22" s="27"/>
      <c r="F22" s="27"/>
      <c r="G22" s="27"/>
      <c r="H22" s="27"/>
      <c r="I22" s="27"/>
      <c r="J22" s="49">
        <f>SUMIF(BZ!$B:$B,C22,BZ!$L:$L)</f>
        <v>-2238868.7999999998</v>
      </c>
      <c r="K22" s="27"/>
      <c r="L22" s="27"/>
      <c r="M22" s="27"/>
      <c r="N22" s="27"/>
      <c r="O22" s="2"/>
      <c r="P22" s="2"/>
      <c r="Q22" s="2"/>
      <c r="R22" s="2"/>
      <c r="S22" s="2"/>
      <c r="T22" s="2"/>
      <c r="U22" s="2"/>
      <c r="V22" s="2"/>
      <c r="W22" s="2"/>
      <c r="X22" s="2"/>
      <c r="Y22" s="2"/>
      <c r="Z22" s="2"/>
    </row>
    <row r="23" spans="1:26" ht="12.75" customHeight="1">
      <c r="A23" s="2"/>
      <c r="B23" s="27"/>
      <c r="C23" s="20" t="s">
        <v>137</v>
      </c>
      <c r="D23" s="27"/>
      <c r="E23" s="27"/>
      <c r="F23" s="27"/>
      <c r="G23" s="27"/>
      <c r="H23" s="27"/>
      <c r="I23" s="27"/>
      <c r="J23" s="49">
        <f>SUMIF(BZ!$B:$B,C23,BZ!$L:$L)</f>
        <v>9433747.6799999997</v>
      </c>
      <c r="K23" s="27"/>
      <c r="L23" s="27"/>
      <c r="M23" s="27"/>
      <c r="N23" s="27"/>
      <c r="O23" s="2"/>
      <c r="P23" s="2"/>
      <c r="Q23" s="2"/>
      <c r="R23" s="2"/>
      <c r="S23" s="2"/>
      <c r="T23" s="2"/>
      <c r="U23" s="2"/>
      <c r="V23" s="2"/>
      <c r="W23" s="2"/>
      <c r="X23" s="2"/>
      <c r="Y23" s="2"/>
      <c r="Z23" s="2"/>
    </row>
    <row r="24" spans="1:26" ht="12.75" customHeight="1">
      <c r="A24" s="2"/>
      <c r="B24" s="27"/>
      <c r="C24" s="20" t="s">
        <v>471</v>
      </c>
      <c r="D24" s="27"/>
      <c r="E24" s="27"/>
      <c r="F24" s="27"/>
      <c r="G24" s="27"/>
      <c r="H24" s="27"/>
      <c r="I24" s="27"/>
      <c r="J24" s="49">
        <f>SUMIF(BZ!$B:$B,C24,BZ!$L:$L)</f>
        <v>0</v>
      </c>
      <c r="K24" s="27"/>
      <c r="L24" s="27"/>
      <c r="M24" s="27"/>
      <c r="N24" s="27"/>
      <c r="O24" s="2"/>
      <c r="P24" s="2"/>
      <c r="Q24" s="2"/>
      <c r="R24" s="2"/>
      <c r="S24" s="2"/>
      <c r="T24" s="2"/>
      <c r="U24" s="2"/>
      <c r="V24" s="2"/>
      <c r="W24" s="2"/>
      <c r="X24" s="2"/>
      <c r="Y24" s="2"/>
      <c r="Z24" s="2"/>
    </row>
    <row r="25" spans="1:26" ht="12.75" customHeight="1">
      <c r="A25" s="2"/>
      <c r="B25" s="27"/>
      <c r="C25" s="20" t="s">
        <v>152</v>
      </c>
      <c r="D25" s="27"/>
      <c r="E25" s="27"/>
      <c r="F25" s="27"/>
      <c r="G25" s="27"/>
      <c r="H25" s="27"/>
      <c r="I25" s="27"/>
      <c r="J25" s="49">
        <f>SUMIF(BZ!$B:$B,C25,BZ!$L:$L)</f>
        <v>-2455663.04</v>
      </c>
      <c r="K25" s="27"/>
      <c r="L25" s="27"/>
      <c r="M25" s="27"/>
      <c r="N25" s="27"/>
      <c r="O25" s="2"/>
      <c r="P25" s="2"/>
      <c r="Q25" s="2"/>
      <c r="R25" s="2"/>
      <c r="S25" s="2"/>
      <c r="T25" s="2"/>
      <c r="U25" s="2"/>
      <c r="V25" s="2"/>
      <c r="W25" s="2"/>
      <c r="X25" s="2"/>
      <c r="Y25" s="2"/>
      <c r="Z25" s="2"/>
    </row>
    <row r="26" spans="1:26" ht="12.75" customHeight="1">
      <c r="A26" s="2"/>
      <c r="B26" s="27"/>
      <c r="C26" s="20" t="s">
        <v>474</v>
      </c>
      <c r="D26" s="27"/>
      <c r="E26" s="27"/>
      <c r="F26" s="27"/>
      <c r="G26" s="27"/>
      <c r="H26" s="27"/>
      <c r="I26" s="27"/>
      <c r="J26" s="49">
        <f>SUMIF(BZ!$B:$B,C26,BZ!$L:$L)</f>
        <v>0</v>
      </c>
      <c r="K26" s="27"/>
      <c r="L26" s="27"/>
      <c r="M26" s="27"/>
      <c r="N26" s="27"/>
      <c r="O26" s="2"/>
      <c r="P26" s="2"/>
      <c r="Q26" s="2"/>
      <c r="R26" s="2"/>
      <c r="S26" s="2"/>
      <c r="T26" s="2"/>
      <c r="U26" s="2"/>
      <c r="V26" s="2"/>
      <c r="W26" s="2"/>
      <c r="X26" s="2"/>
      <c r="Y26" s="2"/>
      <c r="Z26" s="2"/>
    </row>
    <row r="27" spans="1:26" ht="12.75" customHeight="1">
      <c r="A27" s="2"/>
      <c r="B27" s="27"/>
      <c r="C27" s="20" t="s">
        <v>167</v>
      </c>
      <c r="D27" s="27"/>
      <c r="E27" s="27"/>
      <c r="F27" s="27"/>
      <c r="G27" s="27"/>
      <c r="H27" s="27"/>
      <c r="I27" s="27"/>
      <c r="J27" s="49">
        <f>SUMIF(BZ!$B:$B,C27,BZ!$L:$L)</f>
        <v>7520.4</v>
      </c>
      <c r="K27" s="27"/>
      <c r="L27" s="27"/>
      <c r="M27" s="27"/>
      <c r="N27" s="27"/>
      <c r="O27" s="2"/>
      <c r="P27" s="2"/>
      <c r="Q27" s="2"/>
      <c r="R27" s="2"/>
      <c r="S27" s="2"/>
      <c r="T27" s="2"/>
      <c r="U27" s="2"/>
      <c r="V27" s="2"/>
      <c r="W27" s="2"/>
      <c r="X27" s="2"/>
      <c r="Y27" s="2"/>
      <c r="Z27" s="2"/>
    </row>
    <row r="28" spans="1:26" ht="12.75" customHeight="1">
      <c r="A28" s="2"/>
      <c r="B28" s="27"/>
      <c r="C28" s="20" t="s">
        <v>176</v>
      </c>
      <c r="D28" s="27"/>
      <c r="E28" s="27"/>
      <c r="F28" s="27"/>
      <c r="G28" s="27"/>
      <c r="H28" s="27"/>
      <c r="I28" s="27"/>
      <c r="J28" s="49">
        <f>SUMIF(BZ!$B:$B,C28,BZ!$L:$L)</f>
        <v>470251.52999999991</v>
      </c>
      <c r="K28" s="27"/>
      <c r="L28" s="27"/>
      <c r="M28" s="27"/>
      <c r="N28" s="27"/>
      <c r="O28" s="2"/>
      <c r="P28" s="2"/>
      <c r="Q28" s="2"/>
      <c r="R28" s="2"/>
      <c r="S28" s="2"/>
      <c r="T28" s="2"/>
      <c r="U28" s="2"/>
      <c r="V28" s="2"/>
      <c r="W28" s="2"/>
      <c r="X28" s="2"/>
      <c r="Y28" s="2"/>
      <c r="Z28" s="2"/>
    </row>
    <row r="29" spans="1:26" ht="12.75" customHeight="1">
      <c r="A29" s="2"/>
      <c r="B29" s="27"/>
      <c r="C29" s="20" t="s">
        <v>171</v>
      </c>
      <c r="D29" s="27"/>
      <c r="E29" s="27"/>
      <c r="F29" s="27"/>
      <c r="G29" s="27"/>
      <c r="H29" s="27"/>
      <c r="I29" s="27"/>
      <c r="J29" s="49">
        <f>SUMIF(BZ!$B:$B,C29,BZ!$L:$L)</f>
        <v>313291.01000000013</v>
      </c>
      <c r="K29" s="27"/>
      <c r="L29" s="27"/>
      <c r="M29" s="27"/>
      <c r="N29" s="27"/>
      <c r="O29" s="2"/>
      <c r="P29" s="2"/>
      <c r="Q29" s="2"/>
      <c r="R29" s="2"/>
      <c r="S29" s="2"/>
      <c r="T29" s="2"/>
      <c r="U29" s="2"/>
      <c r="V29" s="2"/>
      <c r="W29" s="2"/>
      <c r="X29" s="2"/>
      <c r="Y29" s="2"/>
      <c r="Z29" s="2"/>
    </row>
    <row r="30" spans="1:26" ht="12.75" customHeight="1">
      <c r="A30" s="2"/>
      <c r="B30" s="27"/>
      <c r="C30" s="2"/>
      <c r="D30" s="2"/>
      <c r="E30" s="27"/>
      <c r="F30" s="27"/>
      <c r="G30" s="27"/>
      <c r="H30" s="27"/>
      <c r="I30" s="27"/>
      <c r="J30" s="51"/>
      <c r="K30" s="27"/>
      <c r="L30" s="27"/>
      <c r="M30" s="27"/>
      <c r="N30" s="27"/>
      <c r="O30" s="2"/>
      <c r="P30" s="2"/>
      <c r="Q30" s="2"/>
      <c r="R30" s="2"/>
      <c r="S30" s="2"/>
      <c r="T30" s="2"/>
      <c r="U30" s="2"/>
      <c r="V30" s="2"/>
      <c r="W30" s="2"/>
      <c r="X30" s="2"/>
      <c r="Y30" s="2"/>
      <c r="Z30" s="2"/>
    </row>
    <row r="31" spans="1:26" ht="12.75" customHeight="1">
      <c r="A31" s="2"/>
      <c r="B31" s="27"/>
      <c r="C31" s="27"/>
      <c r="D31" s="52" t="s">
        <v>623</v>
      </c>
      <c r="E31" s="53"/>
      <c r="F31" s="53"/>
      <c r="G31" s="53"/>
      <c r="H31" s="53"/>
      <c r="I31" s="53"/>
      <c r="J31" s="54">
        <f>SUM(J10:J29)</f>
        <v>811331.25000004156</v>
      </c>
      <c r="K31" s="27"/>
      <c r="L31" s="27"/>
      <c r="M31" s="27"/>
      <c r="N31" s="27"/>
      <c r="O31" s="2"/>
      <c r="P31" s="2"/>
      <c r="Q31" s="2"/>
      <c r="R31" s="2"/>
      <c r="S31" s="2"/>
      <c r="T31" s="2"/>
      <c r="U31" s="2"/>
      <c r="V31" s="2"/>
      <c r="W31" s="2"/>
      <c r="X31" s="2"/>
      <c r="Y31" s="2"/>
      <c r="Z31" s="2"/>
    </row>
    <row r="32" spans="1:26" ht="12.75" customHeight="1">
      <c r="A32" s="2"/>
      <c r="B32" s="27"/>
      <c r="C32" s="27"/>
      <c r="D32" s="20"/>
      <c r="E32" s="27"/>
      <c r="F32" s="27"/>
      <c r="G32" s="27"/>
      <c r="H32" s="27"/>
      <c r="I32" s="27"/>
      <c r="J32" s="55"/>
      <c r="K32" s="27"/>
      <c r="L32" s="27"/>
      <c r="M32" s="27"/>
      <c r="N32" s="27"/>
      <c r="O32" s="2"/>
      <c r="P32" s="2"/>
      <c r="Q32" s="2"/>
      <c r="R32" s="2"/>
      <c r="S32" s="2"/>
      <c r="T32" s="2"/>
      <c r="U32" s="2"/>
      <c r="V32" s="2"/>
      <c r="W32" s="2"/>
      <c r="X32" s="2"/>
      <c r="Y32" s="2"/>
      <c r="Z32" s="2"/>
    </row>
    <row r="33" spans="1:26" ht="12.75" customHeight="1">
      <c r="A33" s="2"/>
      <c r="B33" s="25" t="s">
        <v>624</v>
      </c>
      <c r="C33" s="27"/>
      <c r="D33" s="27"/>
      <c r="E33" s="27"/>
      <c r="F33" s="27"/>
      <c r="G33" s="27"/>
      <c r="H33" s="27"/>
      <c r="I33" s="27"/>
      <c r="J33" s="27"/>
      <c r="K33" s="27"/>
      <c r="L33" s="27"/>
      <c r="M33" s="27"/>
      <c r="N33" s="27"/>
      <c r="O33" s="2"/>
      <c r="P33" s="2"/>
      <c r="Q33" s="2"/>
      <c r="R33" s="2"/>
      <c r="S33" s="2"/>
      <c r="T33" s="2"/>
      <c r="U33" s="2"/>
      <c r="V33" s="2"/>
      <c r="W33" s="2"/>
      <c r="X33" s="2"/>
      <c r="Y33" s="2"/>
      <c r="Z33" s="2"/>
    </row>
    <row r="34" spans="1:26" ht="12.75" customHeight="1">
      <c r="A34" s="2"/>
      <c r="B34" s="20"/>
      <c r="C34" s="2" t="s">
        <v>111</v>
      </c>
      <c r="D34" s="27"/>
      <c r="E34" s="27"/>
      <c r="F34" s="27"/>
      <c r="G34" s="27"/>
      <c r="H34" s="27"/>
      <c r="I34" s="27"/>
      <c r="J34" s="49">
        <f>-SUMIF(BZ!$B:$B,C34,BZ!$L:$L)</f>
        <v>-1070305.3</v>
      </c>
      <c r="K34" s="27"/>
      <c r="L34" s="27"/>
      <c r="M34" s="27"/>
      <c r="N34" s="27"/>
      <c r="O34" s="2"/>
      <c r="P34" s="2"/>
      <c r="Q34" s="2"/>
      <c r="R34" s="2"/>
      <c r="S34" s="2"/>
      <c r="T34" s="2"/>
      <c r="U34" s="2"/>
      <c r="V34" s="2"/>
      <c r="W34" s="2"/>
      <c r="X34" s="2"/>
      <c r="Y34" s="2"/>
      <c r="Z34" s="2"/>
    </row>
    <row r="35" spans="1:26" ht="12.75" customHeight="1">
      <c r="A35" s="2"/>
      <c r="B35" s="27"/>
      <c r="C35" s="20" t="s">
        <v>457</v>
      </c>
      <c r="D35" s="27"/>
      <c r="E35" s="27"/>
      <c r="F35" s="27"/>
      <c r="G35" s="27"/>
      <c r="H35" s="27"/>
      <c r="I35" s="27"/>
      <c r="J35" s="49">
        <f>-SUMIF(BZ!$B:$B,C35,BZ!$L:$L)</f>
        <v>0</v>
      </c>
      <c r="K35" s="27"/>
      <c r="L35" s="27"/>
      <c r="M35" s="27"/>
      <c r="N35" s="27"/>
      <c r="O35" s="2"/>
      <c r="P35" s="2"/>
      <c r="Q35" s="2"/>
      <c r="R35" s="2"/>
      <c r="S35" s="2"/>
      <c r="T35" s="2"/>
      <c r="U35" s="2"/>
      <c r="V35" s="2"/>
      <c r="W35" s="2"/>
      <c r="X35" s="2"/>
      <c r="Y35" s="2"/>
      <c r="Z35" s="2"/>
    </row>
    <row r="36" spans="1:26" ht="12.75" customHeight="1">
      <c r="A36" s="2"/>
      <c r="B36" s="27"/>
      <c r="C36" s="20" t="s">
        <v>460</v>
      </c>
      <c r="D36" s="27"/>
      <c r="E36" s="27"/>
      <c r="F36" s="27"/>
      <c r="G36" s="27"/>
      <c r="H36" s="27"/>
      <c r="I36" s="27"/>
      <c r="J36" s="49">
        <f>-SUMIF(BZ!$B:$B,C36,BZ!$L:$L)</f>
        <v>0</v>
      </c>
      <c r="K36" s="27"/>
      <c r="L36" s="27"/>
      <c r="M36" s="27"/>
      <c r="N36" s="27"/>
      <c r="O36" s="2"/>
      <c r="P36" s="2"/>
      <c r="Q36" s="2"/>
      <c r="R36" s="2"/>
      <c r="S36" s="2"/>
      <c r="T36" s="2"/>
      <c r="U36" s="2"/>
      <c r="V36" s="2"/>
      <c r="W36" s="2"/>
      <c r="X36" s="2"/>
      <c r="Y36" s="2"/>
      <c r="Z36" s="2"/>
    </row>
    <row r="37" spans="1:26" ht="12.75" customHeight="1">
      <c r="A37" s="2"/>
      <c r="B37" s="27"/>
      <c r="C37" s="20" t="s">
        <v>125</v>
      </c>
      <c r="D37" s="27"/>
      <c r="E37" s="27"/>
      <c r="F37" s="27"/>
      <c r="G37" s="27"/>
      <c r="H37" s="27"/>
      <c r="I37" s="27"/>
      <c r="J37" s="49">
        <f>-SUMIF(BZ!$B:$B,C37,BZ!$L:$L)</f>
        <v>60326.22</v>
      </c>
      <c r="K37" s="27"/>
      <c r="L37" s="27"/>
      <c r="M37" s="27"/>
      <c r="N37" s="27"/>
      <c r="O37" s="2"/>
      <c r="P37" s="2"/>
      <c r="Q37" s="2"/>
      <c r="R37" s="2"/>
      <c r="S37" s="2"/>
      <c r="T37" s="2"/>
      <c r="U37" s="2"/>
      <c r="V37" s="2"/>
      <c r="W37" s="2"/>
      <c r="X37" s="2"/>
      <c r="Y37" s="2"/>
      <c r="Z37" s="2"/>
    </row>
    <row r="38" spans="1:26" ht="12.75" customHeight="1">
      <c r="A38" s="2"/>
      <c r="B38" s="27"/>
      <c r="C38" s="20" t="s">
        <v>62</v>
      </c>
      <c r="D38" s="27"/>
      <c r="E38" s="27"/>
      <c r="F38" s="27"/>
      <c r="G38" s="27"/>
      <c r="H38" s="27"/>
      <c r="I38" s="27"/>
      <c r="J38" s="49">
        <f>-SUMIF(BZ!$B:$B,C38,BZ!$L:$L)</f>
        <v>0</v>
      </c>
      <c r="K38" s="27"/>
      <c r="L38" s="27"/>
      <c r="M38" s="27"/>
      <c r="N38" s="27"/>
      <c r="O38" s="2"/>
      <c r="P38" s="2"/>
      <c r="Q38" s="2"/>
      <c r="R38" s="2"/>
      <c r="S38" s="2"/>
      <c r="T38" s="2"/>
      <c r="U38" s="2"/>
      <c r="V38" s="2"/>
      <c r="W38" s="2"/>
      <c r="X38" s="2"/>
      <c r="Y38" s="2"/>
      <c r="Z38" s="2"/>
    </row>
    <row r="39" spans="1:26" ht="12.75" customHeight="1">
      <c r="A39" s="2"/>
      <c r="B39" s="27"/>
      <c r="C39" s="20" t="s">
        <v>464</v>
      </c>
      <c r="D39" s="27"/>
      <c r="E39" s="27"/>
      <c r="F39" s="27"/>
      <c r="G39" s="27"/>
      <c r="H39" s="27"/>
      <c r="I39" s="27"/>
      <c r="J39" s="49">
        <f>-SUMIF(BZ!$B:$B,C39,BZ!$L:$L)</f>
        <v>0</v>
      </c>
      <c r="K39" s="27"/>
      <c r="L39" s="27"/>
      <c r="M39" s="27"/>
      <c r="N39" s="27"/>
      <c r="O39" s="2"/>
      <c r="P39" s="2"/>
      <c r="Q39" s="2"/>
      <c r="R39" s="2"/>
      <c r="S39" s="2"/>
      <c r="T39" s="2"/>
      <c r="U39" s="2"/>
      <c r="V39" s="2"/>
      <c r="W39" s="2"/>
      <c r="X39" s="2"/>
      <c r="Y39" s="2"/>
      <c r="Z39" s="2"/>
    </row>
    <row r="40" spans="1:26" ht="12.75" customHeight="1">
      <c r="A40" s="2"/>
      <c r="B40" s="27"/>
      <c r="C40" s="2"/>
      <c r="D40" s="27"/>
      <c r="E40" s="27"/>
      <c r="F40" s="27"/>
      <c r="G40" s="27"/>
      <c r="H40" s="27"/>
      <c r="I40" s="27"/>
      <c r="J40" s="27"/>
      <c r="K40" s="27"/>
      <c r="L40" s="27"/>
      <c r="M40" s="27"/>
      <c r="N40" s="27"/>
      <c r="O40" s="2"/>
      <c r="P40" s="2"/>
      <c r="Q40" s="2"/>
      <c r="R40" s="2"/>
      <c r="S40" s="2"/>
      <c r="T40" s="2"/>
      <c r="U40" s="2"/>
      <c r="V40" s="2"/>
      <c r="W40" s="2"/>
      <c r="X40" s="2"/>
      <c r="Y40" s="2"/>
      <c r="Z40" s="2"/>
    </row>
    <row r="41" spans="1:26" ht="12.75" customHeight="1">
      <c r="A41" s="2"/>
      <c r="B41" s="27"/>
      <c r="C41" s="27"/>
      <c r="D41" s="52" t="s">
        <v>625</v>
      </c>
      <c r="E41" s="53"/>
      <c r="F41" s="53"/>
      <c r="G41" s="53"/>
      <c r="H41" s="53"/>
      <c r="I41" s="53"/>
      <c r="J41" s="56">
        <f>SUM(J34:J39)</f>
        <v>-1009979.0800000001</v>
      </c>
      <c r="K41" s="27"/>
      <c r="L41" s="27"/>
      <c r="M41" s="27"/>
      <c r="N41" s="27"/>
      <c r="O41" s="2"/>
      <c r="P41" s="2"/>
      <c r="Q41" s="2"/>
      <c r="R41" s="2"/>
      <c r="S41" s="2"/>
      <c r="T41" s="2"/>
      <c r="U41" s="2"/>
      <c r="V41" s="2"/>
      <c r="W41" s="2"/>
      <c r="X41" s="2"/>
      <c r="Y41" s="2"/>
      <c r="Z41" s="2"/>
    </row>
    <row r="42" spans="1:26" ht="12.75" customHeight="1">
      <c r="A42" s="2"/>
      <c r="B42" s="27"/>
      <c r="C42" s="27"/>
      <c r="D42" s="27"/>
      <c r="E42" s="27"/>
      <c r="F42" s="27"/>
      <c r="G42" s="27"/>
      <c r="H42" s="27"/>
      <c r="I42" s="27"/>
      <c r="J42" s="27"/>
      <c r="K42" s="27"/>
      <c r="L42" s="27"/>
      <c r="M42" s="27"/>
      <c r="N42" s="27"/>
      <c r="O42" s="2"/>
      <c r="P42" s="2"/>
      <c r="Q42" s="2"/>
      <c r="R42" s="2"/>
      <c r="S42" s="2"/>
      <c r="T42" s="2"/>
      <c r="U42" s="2"/>
      <c r="V42" s="2"/>
      <c r="W42" s="2"/>
      <c r="X42" s="2"/>
      <c r="Y42" s="2"/>
      <c r="Z42" s="2"/>
    </row>
    <row r="43" spans="1:26" ht="12.75" customHeight="1">
      <c r="A43" s="2"/>
      <c r="B43" s="25" t="s">
        <v>626</v>
      </c>
      <c r="C43" s="27"/>
      <c r="D43" s="27"/>
      <c r="E43" s="27"/>
      <c r="F43" s="27"/>
      <c r="G43" s="27"/>
      <c r="H43" s="27"/>
      <c r="I43" s="27"/>
      <c r="J43" s="27"/>
      <c r="K43" s="27"/>
      <c r="L43" s="27"/>
      <c r="M43" s="27"/>
      <c r="N43" s="27"/>
      <c r="O43" s="2"/>
      <c r="P43" s="2"/>
      <c r="Q43" s="2"/>
      <c r="R43" s="2"/>
      <c r="S43" s="2"/>
      <c r="T43" s="2"/>
      <c r="U43" s="2"/>
      <c r="V43" s="2"/>
      <c r="W43" s="2"/>
      <c r="X43" s="2"/>
      <c r="Y43" s="2"/>
      <c r="Z43" s="2"/>
    </row>
    <row r="44" spans="1:26" ht="12.75" customHeight="1">
      <c r="A44" s="2"/>
      <c r="B44" s="20"/>
      <c r="C44" s="27"/>
      <c r="D44" s="27"/>
      <c r="E44" s="27"/>
      <c r="F44" s="27"/>
      <c r="G44" s="27"/>
      <c r="H44" s="27"/>
      <c r="I44" s="27"/>
      <c r="J44" s="57"/>
      <c r="K44" s="27"/>
      <c r="L44" s="27"/>
      <c r="M44" s="27"/>
      <c r="N44" s="27"/>
      <c r="O44" s="2"/>
      <c r="P44" s="2"/>
      <c r="Q44" s="2"/>
      <c r="R44" s="2"/>
      <c r="S44" s="2"/>
      <c r="T44" s="2"/>
      <c r="U44" s="2"/>
      <c r="V44" s="2"/>
      <c r="W44" s="2"/>
      <c r="X44" s="2"/>
      <c r="Y44" s="2"/>
      <c r="Z44" s="2"/>
    </row>
    <row r="45" spans="1:26" ht="12.75" customHeight="1">
      <c r="A45" s="2"/>
      <c r="B45" s="20"/>
      <c r="C45" s="2" t="s">
        <v>468</v>
      </c>
      <c r="D45" s="27"/>
      <c r="E45" s="27"/>
      <c r="F45" s="27"/>
      <c r="G45" s="27"/>
      <c r="H45" s="27"/>
      <c r="I45" s="27"/>
      <c r="J45" s="49">
        <f>SUMIF(BZ!$B:$B,C45,BZ!$L:$L)</f>
        <v>0</v>
      </c>
      <c r="K45" s="27"/>
      <c r="L45" s="27"/>
      <c r="M45" s="27"/>
      <c r="N45" s="27"/>
      <c r="O45" s="2"/>
      <c r="P45" s="2"/>
      <c r="Q45" s="2"/>
      <c r="R45" s="2"/>
      <c r="S45" s="2"/>
      <c r="T45" s="2"/>
      <c r="U45" s="2"/>
      <c r="V45" s="2"/>
      <c r="W45" s="2"/>
      <c r="X45" s="2"/>
      <c r="Y45" s="2"/>
      <c r="Z45" s="2"/>
    </row>
    <row r="46" spans="1:26" ht="12.75" customHeight="1">
      <c r="A46" s="2"/>
      <c r="B46" s="20"/>
      <c r="C46" s="2" t="s">
        <v>478</v>
      </c>
      <c r="D46" s="27"/>
      <c r="E46" s="27"/>
      <c r="F46" s="27"/>
      <c r="G46" s="27"/>
      <c r="H46" s="27"/>
      <c r="I46" s="27"/>
      <c r="J46" s="49">
        <f>SUMIF(BZ!$B:$B,C46,BZ!$L:$L)</f>
        <v>0</v>
      </c>
      <c r="K46" s="27"/>
      <c r="L46" s="27"/>
      <c r="M46" s="27"/>
      <c r="N46" s="27"/>
      <c r="O46" s="2"/>
      <c r="P46" s="2"/>
      <c r="Q46" s="2"/>
      <c r="R46" s="2"/>
      <c r="S46" s="2"/>
      <c r="T46" s="2"/>
      <c r="U46" s="2"/>
      <c r="V46" s="2"/>
      <c r="W46" s="2"/>
      <c r="X46" s="2"/>
      <c r="Y46" s="2"/>
      <c r="Z46" s="2"/>
    </row>
    <row r="47" spans="1:26" ht="12.75" customHeight="1">
      <c r="A47" s="2"/>
      <c r="B47" s="20"/>
      <c r="C47" s="2" t="s">
        <v>479</v>
      </c>
      <c r="D47" s="27"/>
      <c r="E47" s="27"/>
      <c r="F47" s="27"/>
      <c r="G47" s="27"/>
      <c r="H47" s="27"/>
      <c r="I47" s="27"/>
      <c r="J47" s="49">
        <f>SUMIF(BZ!$B:$B,C47,BZ!$L:$L)</f>
        <v>0</v>
      </c>
      <c r="K47" s="27"/>
      <c r="L47" s="27"/>
      <c r="M47" s="27"/>
      <c r="N47" s="27"/>
      <c r="O47" s="2"/>
      <c r="P47" s="2"/>
      <c r="Q47" s="2"/>
      <c r="R47" s="2"/>
      <c r="S47" s="2"/>
      <c r="T47" s="2"/>
      <c r="U47" s="2"/>
      <c r="V47" s="2"/>
      <c r="W47" s="2"/>
      <c r="X47" s="2"/>
      <c r="Y47" s="2"/>
      <c r="Z47" s="2"/>
    </row>
    <row r="48" spans="1:26" ht="12.75" customHeight="1">
      <c r="A48" s="2"/>
      <c r="B48" s="20"/>
      <c r="C48" s="2" t="s">
        <v>480</v>
      </c>
      <c r="D48" s="27"/>
      <c r="E48" s="27"/>
      <c r="F48" s="27"/>
      <c r="G48" s="27"/>
      <c r="H48" s="27"/>
      <c r="I48" s="27"/>
      <c r="J48" s="49">
        <f>SUMIF(BZ!$B:$B,C48,BZ!$L:$L)</f>
        <v>0</v>
      </c>
      <c r="K48" s="27"/>
      <c r="L48" s="27"/>
      <c r="M48" s="27"/>
      <c r="N48" s="27"/>
      <c r="O48" s="2"/>
      <c r="P48" s="2"/>
      <c r="Q48" s="2"/>
      <c r="R48" s="2"/>
      <c r="S48" s="2"/>
      <c r="T48" s="2"/>
      <c r="U48" s="2"/>
      <c r="V48" s="2"/>
      <c r="W48" s="2"/>
      <c r="X48" s="2"/>
      <c r="Y48" s="2"/>
      <c r="Z48" s="2"/>
    </row>
    <row r="49" spans="1:26" ht="12.75" customHeight="1">
      <c r="A49" s="2"/>
      <c r="B49" s="20"/>
      <c r="C49" s="2" t="s">
        <v>230</v>
      </c>
      <c r="D49" s="27"/>
      <c r="E49" s="27"/>
      <c r="F49" s="27"/>
      <c r="G49" s="27"/>
      <c r="H49" s="27"/>
      <c r="I49" s="27"/>
      <c r="J49" s="49">
        <f>SUMIF(BZ!$B:$B,C49,BZ!$L:$L)</f>
        <v>-19028735.870000001</v>
      </c>
      <c r="K49" s="27"/>
      <c r="L49" s="27"/>
      <c r="M49" s="27"/>
      <c r="N49" s="27"/>
      <c r="O49" s="2"/>
      <c r="P49" s="2"/>
      <c r="Q49" s="2"/>
      <c r="R49" s="2"/>
      <c r="S49" s="2"/>
      <c r="T49" s="2"/>
      <c r="U49" s="2"/>
      <c r="V49" s="2"/>
      <c r="W49" s="2"/>
      <c r="X49" s="2"/>
      <c r="Y49" s="2"/>
      <c r="Z49" s="2"/>
    </row>
    <row r="50" spans="1:26" ht="12.75" customHeight="1">
      <c r="A50" s="2"/>
      <c r="B50" s="20"/>
      <c r="C50" s="2" t="s">
        <v>483</v>
      </c>
      <c r="D50" s="27"/>
      <c r="E50" s="27"/>
      <c r="F50" s="27"/>
      <c r="G50" s="27"/>
      <c r="H50" s="27"/>
      <c r="I50" s="27"/>
      <c r="J50" s="49">
        <f>SUMIF(BZ!$B:$B,C50,BZ!$L:$L)</f>
        <v>0</v>
      </c>
      <c r="K50" s="27"/>
      <c r="L50" s="27"/>
      <c r="M50" s="27"/>
      <c r="N50" s="27"/>
      <c r="O50" s="2"/>
      <c r="P50" s="2"/>
      <c r="Q50" s="2"/>
      <c r="R50" s="2"/>
      <c r="S50" s="2"/>
      <c r="T50" s="2"/>
      <c r="U50" s="2"/>
      <c r="V50" s="2"/>
      <c r="W50" s="2"/>
      <c r="X50" s="2"/>
      <c r="Y50" s="2"/>
      <c r="Z50" s="2"/>
    </row>
    <row r="51" spans="1:26" ht="12.75" customHeight="1">
      <c r="A51" s="2"/>
      <c r="B51" s="20"/>
      <c r="C51" s="2" t="s">
        <v>484</v>
      </c>
      <c r="D51" s="27"/>
      <c r="E51" s="27"/>
      <c r="F51" s="27"/>
      <c r="G51" s="27"/>
      <c r="H51" s="27"/>
      <c r="I51" s="27"/>
      <c r="J51" s="49">
        <f>SUMIF(BZ!$B:$B,C51,BZ!$L:$L)</f>
        <v>0</v>
      </c>
      <c r="K51" s="27"/>
      <c r="L51" s="27"/>
      <c r="M51" s="27"/>
      <c r="N51" s="27"/>
      <c r="O51" s="2"/>
      <c r="P51" s="2"/>
      <c r="Q51" s="2"/>
      <c r="R51" s="2"/>
      <c r="S51" s="2"/>
      <c r="T51" s="2"/>
      <c r="U51" s="2"/>
      <c r="V51" s="2"/>
      <c r="W51" s="2"/>
      <c r="X51" s="2"/>
      <c r="Y51" s="2"/>
      <c r="Z51" s="2"/>
    </row>
    <row r="52" spans="1:26" ht="12.75" customHeight="1">
      <c r="A52" s="2"/>
      <c r="B52" s="20"/>
      <c r="C52" s="2" t="s">
        <v>485</v>
      </c>
      <c r="D52" s="27"/>
      <c r="E52" s="27"/>
      <c r="F52" s="27"/>
      <c r="G52" s="27"/>
      <c r="H52" s="27"/>
      <c r="I52" s="27"/>
      <c r="J52" s="49">
        <f>SUMIF(BZ!$B:$B,C52,BZ!$L:$L)</f>
        <v>0</v>
      </c>
      <c r="K52" s="27"/>
      <c r="L52" s="27"/>
      <c r="M52" s="27"/>
      <c r="N52" s="27"/>
      <c r="O52" s="2"/>
      <c r="P52" s="2"/>
      <c r="Q52" s="2"/>
      <c r="R52" s="2"/>
      <c r="S52" s="2"/>
      <c r="T52" s="2"/>
      <c r="U52" s="2"/>
      <c r="V52" s="2"/>
      <c r="W52" s="2"/>
      <c r="X52" s="2"/>
      <c r="Y52" s="2"/>
      <c r="Z52" s="2"/>
    </row>
    <row r="53" spans="1:26" ht="12.75" customHeight="1">
      <c r="A53" s="2"/>
      <c r="B53" s="20"/>
      <c r="C53" s="2" t="s">
        <v>224</v>
      </c>
      <c r="D53" s="27"/>
      <c r="E53" s="27"/>
      <c r="F53" s="27"/>
      <c r="G53" s="27"/>
      <c r="H53" s="27"/>
      <c r="I53" s="27"/>
      <c r="J53" s="49">
        <f>SUMIF(BZ!$B:$B,C53,BZ!$L:$L)</f>
        <v>22832073.989999998</v>
      </c>
      <c r="K53" s="27"/>
      <c r="L53" s="27"/>
      <c r="M53" s="27"/>
      <c r="N53" s="27"/>
      <c r="O53" s="2"/>
      <c r="P53" s="2"/>
      <c r="Q53" s="2"/>
      <c r="R53" s="2"/>
      <c r="S53" s="2"/>
      <c r="T53" s="2"/>
      <c r="U53" s="2"/>
      <c r="V53" s="2"/>
      <c r="W53" s="2"/>
      <c r="X53" s="2"/>
      <c r="Y53" s="2"/>
      <c r="Z53" s="2"/>
    </row>
    <row r="54" spans="1:26" ht="12.75" customHeight="1">
      <c r="A54" s="2"/>
      <c r="B54" s="20"/>
      <c r="C54" s="2" t="s">
        <v>232</v>
      </c>
      <c r="D54" s="27"/>
      <c r="E54" s="27"/>
      <c r="F54" s="27"/>
      <c r="G54" s="27"/>
      <c r="H54" s="27"/>
      <c r="I54" s="27"/>
      <c r="J54" s="49">
        <f>SUMIF(BZ!$B:$B,C54,BZ!$L:$L)</f>
        <v>0</v>
      </c>
      <c r="K54" s="27"/>
      <c r="L54" s="27"/>
      <c r="M54" s="27"/>
      <c r="N54" s="27"/>
      <c r="O54" s="2"/>
      <c r="P54" s="2"/>
      <c r="Q54" s="2"/>
      <c r="R54" s="2"/>
      <c r="S54" s="2"/>
      <c r="T54" s="2"/>
      <c r="U54" s="2"/>
      <c r="V54" s="2"/>
      <c r="W54" s="2"/>
      <c r="X54" s="2"/>
      <c r="Y54" s="2"/>
      <c r="Z54" s="2"/>
    </row>
    <row r="55" spans="1:26" ht="12.75" customHeight="1">
      <c r="A55" s="2"/>
      <c r="B55" s="20"/>
      <c r="C55" s="2" t="s">
        <v>488</v>
      </c>
      <c r="D55" s="27"/>
      <c r="E55" s="27"/>
      <c r="F55" s="27"/>
      <c r="G55" s="27"/>
      <c r="H55" s="27"/>
      <c r="I55" s="27"/>
      <c r="J55" s="49">
        <f>SUMIF(BZ!$B:$B,C55,BZ!$L:$L)</f>
        <v>0</v>
      </c>
      <c r="K55" s="27"/>
      <c r="L55" s="27"/>
      <c r="M55" s="27"/>
      <c r="N55" s="27"/>
      <c r="O55" s="2"/>
      <c r="P55" s="2"/>
      <c r="Q55" s="2"/>
      <c r="R55" s="2"/>
      <c r="S55" s="2"/>
      <c r="T55" s="2"/>
      <c r="U55" s="2"/>
      <c r="V55" s="2"/>
      <c r="W55" s="2"/>
      <c r="X55" s="2"/>
      <c r="Y55" s="2"/>
      <c r="Z55" s="2"/>
    </row>
    <row r="56" spans="1:26" ht="12.75" customHeight="1">
      <c r="A56" s="2"/>
      <c r="B56" s="20"/>
      <c r="C56" s="2" t="s">
        <v>490</v>
      </c>
      <c r="D56" s="27"/>
      <c r="E56" s="27"/>
      <c r="F56" s="27"/>
      <c r="G56" s="27"/>
      <c r="H56" s="27"/>
      <c r="I56" s="27"/>
      <c r="J56" s="49">
        <f>SUMIF(BZ!$B:$B,C56,BZ!$L:$L)</f>
        <v>0</v>
      </c>
      <c r="K56" s="27"/>
      <c r="L56" s="27"/>
      <c r="M56" s="27"/>
      <c r="N56" s="27"/>
      <c r="O56" s="2"/>
      <c r="P56" s="2"/>
      <c r="Q56" s="2"/>
      <c r="R56" s="2"/>
      <c r="S56" s="2"/>
      <c r="T56" s="2"/>
      <c r="U56" s="2"/>
      <c r="V56" s="2"/>
      <c r="W56" s="2"/>
      <c r="X56" s="2"/>
      <c r="Y56" s="2"/>
      <c r="Z56" s="2"/>
    </row>
    <row r="57" spans="1:26" ht="12.75" customHeight="1">
      <c r="A57" s="2"/>
      <c r="B57" s="27"/>
      <c r="C57" s="20" t="s">
        <v>492</v>
      </c>
      <c r="D57" s="27"/>
      <c r="E57" s="27"/>
      <c r="F57" s="27"/>
      <c r="G57" s="27"/>
      <c r="H57" s="27"/>
      <c r="I57" s="27"/>
      <c r="J57" s="49">
        <f>SUMIF(BZ!$B:$B,C57,BZ!$L:$L)</f>
        <v>0</v>
      </c>
      <c r="K57" s="27"/>
      <c r="L57" s="27"/>
      <c r="M57" s="27"/>
      <c r="N57" s="27"/>
      <c r="O57" s="2"/>
      <c r="P57" s="2"/>
      <c r="Q57" s="2"/>
      <c r="R57" s="2"/>
      <c r="S57" s="2"/>
      <c r="T57" s="2"/>
      <c r="U57" s="2"/>
      <c r="V57" s="2"/>
      <c r="W57" s="2"/>
      <c r="X57" s="2"/>
      <c r="Y57" s="2"/>
      <c r="Z57" s="2"/>
    </row>
    <row r="58" spans="1:26" ht="12.75" customHeight="1">
      <c r="A58" s="2"/>
      <c r="B58" s="27"/>
      <c r="C58" s="20" t="s">
        <v>627</v>
      </c>
      <c r="D58" s="27"/>
      <c r="E58" s="27"/>
      <c r="F58" s="27"/>
      <c r="G58" s="27"/>
      <c r="H58" s="27"/>
      <c r="I58" s="27"/>
      <c r="J58" s="49">
        <f>SUMIF(BZ!$B:$B,C58,BZ!$L:$L)</f>
        <v>0</v>
      </c>
      <c r="K58" s="27"/>
      <c r="L58" s="27"/>
      <c r="M58" s="27"/>
      <c r="N58" s="27"/>
      <c r="O58" s="2"/>
      <c r="P58" s="2"/>
      <c r="Q58" s="2"/>
      <c r="R58" s="2"/>
      <c r="S58" s="2"/>
      <c r="T58" s="2"/>
      <c r="U58" s="2"/>
      <c r="V58" s="2"/>
      <c r="W58" s="2"/>
      <c r="X58" s="2"/>
      <c r="Y58" s="2"/>
      <c r="Z58" s="2"/>
    </row>
    <row r="59" spans="1:26" ht="12.75" customHeight="1">
      <c r="A59" s="2"/>
      <c r="B59" s="27"/>
      <c r="C59" s="2" t="s">
        <v>224</v>
      </c>
      <c r="D59" s="27"/>
      <c r="E59" s="27"/>
      <c r="F59" s="27"/>
      <c r="G59" s="27"/>
      <c r="H59" s="27"/>
      <c r="I59" s="27"/>
      <c r="J59" s="49">
        <f>SUMIF(BZ!$B:$B,C59,BZ!$L:$L)</f>
        <v>22832073.989999998</v>
      </c>
      <c r="K59" s="27"/>
      <c r="L59" s="27"/>
      <c r="M59" s="27"/>
      <c r="N59" s="27"/>
      <c r="O59" s="2"/>
      <c r="P59" s="2"/>
      <c r="Q59" s="2"/>
      <c r="R59" s="2"/>
      <c r="S59" s="2"/>
      <c r="T59" s="2"/>
      <c r="U59" s="2"/>
      <c r="V59" s="2"/>
      <c r="W59" s="2"/>
      <c r="X59" s="2"/>
      <c r="Y59" s="2"/>
      <c r="Z59" s="2"/>
    </row>
    <row r="60" spans="1:26" ht="12.75" customHeight="1">
      <c r="A60" s="2"/>
      <c r="B60" s="27"/>
      <c r="C60" s="2"/>
      <c r="D60" s="27"/>
      <c r="E60" s="27"/>
      <c r="F60" s="27"/>
      <c r="G60" s="27"/>
      <c r="H60" s="27"/>
      <c r="I60" s="27"/>
      <c r="J60" s="2"/>
      <c r="K60" s="27"/>
      <c r="L60" s="27"/>
      <c r="M60" s="27"/>
      <c r="N60" s="27"/>
      <c r="O60" s="2"/>
      <c r="P60" s="2"/>
      <c r="Q60" s="2"/>
      <c r="R60" s="2"/>
      <c r="S60" s="2"/>
      <c r="T60" s="2"/>
      <c r="U60" s="2"/>
      <c r="V60" s="2"/>
      <c r="W60" s="2"/>
      <c r="X60" s="2"/>
      <c r="Y60" s="2"/>
      <c r="Z60" s="2"/>
    </row>
    <row r="61" spans="1:26" ht="12.75" customHeight="1">
      <c r="A61" s="2"/>
      <c r="B61" s="27"/>
      <c r="C61" s="27"/>
      <c r="D61" s="52" t="s">
        <v>628</v>
      </c>
      <c r="E61" s="53"/>
      <c r="F61" s="53"/>
      <c r="G61" s="53"/>
      <c r="H61" s="53"/>
      <c r="I61" s="53"/>
      <c r="J61" s="56">
        <f>SUM(J45:J59)</f>
        <v>26635412.109999996</v>
      </c>
      <c r="K61" s="27"/>
      <c r="L61" s="27"/>
      <c r="M61" s="27"/>
      <c r="N61" s="27"/>
      <c r="O61" s="2"/>
      <c r="P61" s="2"/>
      <c r="Q61" s="2"/>
      <c r="R61" s="2"/>
      <c r="S61" s="2"/>
      <c r="T61" s="2"/>
      <c r="U61" s="2"/>
      <c r="V61" s="2"/>
      <c r="W61" s="2"/>
      <c r="X61" s="2"/>
      <c r="Y61" s="2"/>
      <c r="Z61" s="2"/>
    </row>
    <row r="62" spans="1:26" ht="12.75" customHeight="1">
      <c r="A62" s="2"/>
      <c r="B62" s="27"/>
      <c r="C62" s="27"/>
      <c r="D62" s="27"/>
      <c r="E62" s="27"/>
      <c r="F62" s="27"/>
      <c r="G62" s="27"/>
      <c r="H62" s="27"/>
      <c r="I62" s="27"/>
      <c r="J62" s="27"/>
      <c r="K62" s="27"/>
      <c r="L62" s="27"/>
      <c r="M62" s="27"/>
      <c r="N62" s="27"/>
      <c r="O62" s="2"/>
      <c r="P62" s="2"/>
      <c r="Q62" s="2"/>
      <c r="R62" s="2"/>
      <c r="S62" s="2"/>
      <c r="T62" s="2"/>
      <c r="U62" s="2"/>
      <c r="V62" s="2"/>
      <c r="W62" s="2"/>
      <c r="X62" s="2"/>
      <c r="Y62" s="2"/>
      <c r="Z62" s="2"/>
    </row>
    <row r="63" spans="1:26" ht="12.75" customHeight="1">
      <c r="A63" s="2"/>
      <c r="B63" s="27"/>
      <c r="C63" s="27"/>
      <c r="D63" s="20" t="s">
        <v>629</v>
      </c>
      <c r="E63" s="27"/>
      <c r="F63" s="27"/>
      <c r="G63" s="27"/>
      <c r="H63" s="27"/>
      <c r="I63" s="27"/>
      <c r="J63" s="49">
        <f>J31+J41+J61</f>
        <v>26436764.280000038</v>
      </c>
      <c r="K63" s="27"/>
      <c r="L63" s="27"/>
      <c r="M63" s="27"/>
      <c r="N63" s="27"/>
      <c r="O63" s="2"/>
      <c r="P63" s="2"/>
      <c r="Q63" s="2"/>
      <c r="R63" s="2"/>
      <c r="S63" s="2"/>
      <c r="T63" s="2"/>
      <c r="U63" s="2"/>
      <c r="V63" s="2"/>
      <c r="W63" s="2"/>
      <c r="X63" s="2"/>
      <c r="Y63" s="2"/>
      <c r="Z63" s="2"/>
    </row>
    <row r="64" spans="1:26" ht="12.75" customHeight="1">
      <c r="A64" s="2"/>
      <c r="B64" s="27"/>
      <c r="C64" s="27"/>
      <c r="D64" s="27"/>
      <c r="E64" s="27"/>
      <c r="F64" s="27"/>
      <c r="G64" s="27"/>
      <c r="H64" s="27"/>
      <c r="I64" s="27"/>
      <c r="J64" s="27"/>
      <c r="K64" s="27"/>
      <c r="L64" s="27"/>
      <c r="M64" s="27"/>
      <c r="N64" s="27"/>
      <c r="O64" s="2"/>
      <c r="P64" s="2"/>
      <c r="Q64" s="2"/>
      <c r="R64" s="2"/>
      <c r="S64" s="2"/>
      <c r="T64" s="2"/>
      <c r="U64" s="2"/>
      <c r="V64" s="2"/>
      <c r="W64" s="2"/>
      <c r="X64" s="2"/>
      <c r="Y64" s="2"/>
      <c r="Z64" s="2"/>
    </row>
    <row r="65" spans="1:26" ht="12.75" customHeight="1">
      <c r="A65" s="2"/>
      <c r="B65" s="20" t="s">
        <v>630</v>
      </c>
      <c r="C65" s="27"/>
      <c r="D65" s="27"/>
      <c r="E65" s="27"/>
      <c r="F65" s="27"/>
      <c r="G65" s="27"/>
      <c r="H65" s="27"/>
      <c r="I65" s="27"/>
      <c r="J65" s="27"/>
      <c r="K65" s="27"/>
      <c r="L65" s="27"/>
      <c r="M65" s="27"/>
      <c r="N65" s="27"/>
      <c r="O65" s="2"/>
      <c r="P65" s="2"/>
      <c r="Q65" s="2"/>
      <c r="R65" s="2"/>
      <c r="S65" s="2"/>
      <c r="T65" s="2"/>
      <c r="U65" s="2"/>
      <c r="V65" s="2"/>
      <c r="W65" s="2"/>
      <c r="X65" s="2"/>
      <c r="Y65" s="2"/>
      <c r="Z65" s="2"/>
    </row>
    <row r="66" spans="1:26" ht="12.75" customHeight="1">
      <c r="A66" s="2"/>
      <c r="B66" s="27"/>
      <c r="C66" s="20" t="s">
        <v>631</v>
      </c>
      <c r="D66" s="27"/>
      <c r="E66" s="27"/>
      <c r="F66" s="27"/>
      <c r="G66" s="27"/>
      <c r="H66" s="27"/>
      <c r="I66" s="27"/>
      <c r="J66" s="49">
        <f>BZ!H19</f>
        <v>4000</v>
      </c>
      <c r="K66" s="27"/>
      <c r="L66" s="50"/>
      <c r="M66" s="27"/>
      <c r="N66" s="27"/>
      <c r="O66" s="2"/>
      <c r="P66" s="2"/>
      <c r="Q66" s="2"/>
      <c r="R66" s="2"/>
      <c r="S66" s="2"/>
      <c r="T66" s="2"/>
      <c r="U66" s="2"/>
      <c r="V66" s="2"/>
      <c r="W66" s="2"/>
      <c r="X66" s="2"/>
      <c r="Y66" s="2"/>
      <c r="Z66" s="2"/>
    </row>
    <row r="67" spans="1:26" ht="12.75" customHeight="1">
      <c r="A67" s="2"/>
      <c r="B67" s="27"/>
      <c r="C67" s="27"/>
      <c r="D67" s="27"/>
      <c r="E67" s="27"/>
      <c r="F67" s="27"/>
      <c r="G67" s="27"/>
      <c r="H67" s="27"/>
      <c r="I67" s="27"/>
      <c r="J67" s="27"/>
      <c r="K67" s="27"/>
      <c r="L67" s="27"/>
      <c r="M67" s="27"/>
      <c r="N67" s="27"/>
      <c r="O67" s="2"/>
      <c r="P67" s="2"/>
      <c r="Q67" s="2"/>
      <c r="R67" s="2"/>
      <c r="S67" s="2"/>
      <c r="T67" s="2"/>
      <c r="U67" s="2"/>
      <c r="V67" s="2"/>
      <c r="W67" s="2"/>
      <c r="X67" s="2"/>
      <c r="Y67" s="2"/>
      <c r="Z67" s="2"/>
    </row>
    <row r="68" spans="1:26" ht="12.75" customHeight="1">
      <c r="A68" s="2"/>
      <c r="B68" s="27"/>
      <c r="C68" s="20" t="s">
        <v>632</v>
      </c>
      <c r="D68" s="27"/>
      <c r="E68" s="27"/>
      <c r="F68" s="27"/>
      <c r="G68" s="27"/>
      <c r="H68" s="27"/>
      <c r="I68" s="27"/>
      <c r="J68" s="57">
        <f>BZ!K19</f>
        <v>4000</v>
      </c>
      <c r="K68" s="27"/>
      <c r="L68" s="27"/>
      <c r="M68" s="27"/>
      <c r="N68" s="27"/>
      <c r="O68" s="2"/>
      <c r="P68" s="2"/>
      <c r="Q68" s="2"/>
      <c r="R68" s="2"/>
      <c r="S68" s="2"/>
      <c r="T68" s="2"/>
      <c r="U68" s="2"/>
      <c r="V68" s="2"/>
      <c r="W68" s="2"/>
      <c r="X68" s="2"/>
      <c r="Y68" s="2"/>
      <c r="Z68" s="2"/>
    </row>
    <row r="69" spans="1:26" ht="12.75" hidden="1" customHeight="1">
      <c r="A69" s="2"/>
      <c r="B69" s="27"/>
      <c r="C69" s="2"/>
      <c r="D69" s="27"/>
      <c r="E69" s="27"/>
      <c r="F69" s="27"/>
      <c r="G69" s="27"/>
      <c r="H69" s="27"/>
      <c r="I69" s="27"/>
      <c r="J69" s="49">
        <f t="array" ref="J69">'[1]Balanza de Comprobación'!E3:F3</f>
        <v>6415420.4199999999</v>
      </c>
      <c r="K69" s="58"/>
      <c r="L69" s="50" t="s">
        <v>633</v>
      </c>
      <c r="M69" s="27"/>
      <c r="N69" s="27"/>
      <c r="O69" s="2"/>
      <c r="P69" s="2"/>
      <c r="Q69" s="2"/>
      <c r="R69" s="2"/>
      <c r="S69" s="2"/>
      <c r="T69" s="2"/>
      <c r="U69" s="2"/>
      <c r="V69" s="2"/>
      <c r="W69" s="2"/>
      <c r="X69" s="2"/>
      <c r="Y69" s="2"/>
      <c r="Z69" s="2"/>
    </row>
    <row r="70" spans="1:26" ht="12.75" customHeight="1">
      <c r="A70" s="2"/>
      <c r="B70" s="27"/>
      <c r="C70" s="27"/>
      <c r="D70" s="27"/>
      <c r="E70" s="27"/>
      <c r="F70" s="27"/>
      <c r="G70" s="27"/>
      <c r="H70" s="27"/>
      <c r="I70" s="27"/>
      <c r="J70" s="27"/>
      <c r="K70" s="27"/>
      <c r="L70" s="27"/>
      <c r="M70" s="27"/>
      <c r="N70" s="27"/>
      <c r="O70" s="2"/>
      <c r="P70" s="2"/>
      <c r="Q70" s="2"/>
      <c r="R70" s="2"/>
      <c r="S70" s="2"/>
      <c r="T70" s="2"/>
      <c r="U70" s="2"/>
      <c r="V70" s="2"/>
      <c r="W70" s="2"/>
      <c r="X70" s="2"/>
      <c r="Y70" s="2"/>
      <c r="Z70" s="2"/>
    </row>
    <row r="71" spans="1:26" ht="12.75" customHeight="1">
      <c r="A71" s="2"/>
      <c r="B71" s="27"/>
      <c r="C71" s="2" t="s">
        <v>634</v>
      </c>
      <c r="D71" s="27"/>
      <c r="E71" s="27"/>
      <c r="F71" s="27"/>
      <c r="G71" s="27"/>
      <c r="H71" s="27"/>
      <c r="I71" s="27"/>
      <c r="J71" s="49">
        <f>J63+J66-J68</f>
        <v>26436764.280000038</v>
      </c>
      <c r="K71" s="27"/>
      <c r="L71" s="27"/>
      <c r="M71" s="27"/>
      <c r="N71" s="27"/>
      <c r="O71" s="2"/>
      <c r="P71" s="2"/>
      <c r="Q71" s="2"/>
      <c r="R71" s="2"/>
      <c r="S71" s="2"/>
      <c r="T71" s="2"/>
      <c r="U71" s="2"/>
      <c r="V71" s="2"/>
      <c r="W71" s="2"/>
      <c r="X71" s="2"/>
      <c r="Y71" s="2"/>
      <c r="Z71" s="2"/>
    </row>
    <row r="72" spans="1:26" ht="12.75" customHeight="1">
      <c r="A72" s="2"/>
      <c r="B72" s="27"/>
      <c r="C72" s="27"/>
      <c r="D72" s="27"/>
      <c r="E72" s="27"/>
      <c r="F72" s="27"/>
      <c r="G72" s="27"/>
      <c r="H72" s="27"/>
      <c r="I72" s="27"/>
      <c r="J72" s="27"/>
      <c r="K72" s="27"/>
      <c r="L72" s="27"/>
      <c r="M72" s="27"/>
      <c r="N72" s="27"/>
      <c r="O72" s="2"/>
      <c r="P72" s="2"/>
      <c r="Q72" s="2"/>
      <c r="R72" s="2"/>
      <c r="S72" s="2"/>
      <c r="T72" s="2"/>
      <c r="U72" s="2"/>
      <c r="V72" s="2"/>
      <c r="W72" s="2"/>
      <c r="X72" s="2"/>
      <c r="Y72" s="2"/>
      <c r="Z72" s="2"/>
    </row>
    <row r="73" spans="1:26" ht="12.75" customHeight="1">
      <c r="A73" s="2"/>
      <c r="B73" s="27"/>
      <c r="C73" s="27"/>
      <c r="D73" s="27"/>
      <c r="E73" s="27"/>
      <c r="F73" s="27"/>
      <c r="G73" s="27"/>
      <c r="H73" s="27"/>
      <c r="I73" s="27"/>
      <c r="J73" s="27"/>
      <c r="K73" s="27"/>
      <c r="L73" s="27"/>
      <c r="M73" s="27"/>
      <c r="N73" s="27"/>
      <c r="O73" s="2"/>
      <c r="P73" s="2"/>
      <c r="Q73" s="2"/>
      <c r="R73" s="2"/>
      <c r="S73" s="2"/>
      <c r="T73" s="2"/>
      <c r="U73" s="2"/>
      <c r="V73" s="2"/>
      <c r="W73" s="2"/>
      <c r="X73" s="2"/>
      <c r="Y73" s="2"/>
      <c r="Z73" s="2"/>
    </row>
    <row r="74" spans="1:26" ht="12.75" customHeight="1">
      <c r="A74" s="2"/>
      <c r="B74" s="27"/>
      <c r="C74" s="27"/>
      <c r="D74" s="27"/>
      <c r="E74" s="27"/>
      <c r="F74" s="27"/>
      <c r="G74" s="27"/>
      <c r="H74" s="27"/>
      <c r="I74" s="27"/>
      <c r="J74" s="27"/>
      <c r="K74" s="27"/>
      <c r="L74" s="27"/>
      <c r="M74" s="27"/>
      <c r="N74" s="27"/>
      <c r="O74" s="2"/>
      <c r="P74" s="2"/>
      <c r="Q74" s="2"/>
      <c r="R74" s="2"/>
      <c r="S74" s="2"/>
      <c r="T74" s="2"/>
      <c r="U74" s="2"/>
      <c r="V74" s="2"/>
      <c r="W74" s="2"/>
      <c r="X74" s="2"/>
      <c r="Y74" s="2"/>
      <c r="Z74" s="2"/>
    </row>
    <row r="75" spans="1:26" ht="12.75" customHeight="1">
      <c r="A75" s="2"/>
      <c r="B75" s="27"/>
      <c r="C75" s="27"/>
      <c r="D75" s="27"/>
      <c r="E75" s="27"/>
      <c r="F75" s="27"/>
      <c r="G75" s="27"/>
      <c r="H75" s="27"/>
      <c r="I75" s="27"/>
      <c r="J75" s="27"/>
      <c r="K75" s="27"/>
      <c r="L75" s="27"/>
      <c r="M75" s="27"/>
      <c r="N75" s="27"/>
      <c r="O75" s="2"/>
      <c r="P75" s="2"/>
      <c r="Q75" s="2"/>
      <c r="R75" s="2"/>
      <c r="S75" s="2"/>
      <c r="T75" s="2"/>
      <c r="U75" s="2"/>
      <c r="V75" s="2"/>
      <c r="W75" s="2"/>
      <c r="X75" s="2"/>
      <c r="Y75" s="2"/>
      <c r="Z75" s="2"/>
    </row>
    <row r="76" spans="1:26" ht="12.75" customHeight="1">
      <c r="A76" s="2"/>
      <c r="B76" s="27"/>
      <c r="C76" s="27"/>
      <c r="D76" s="27"/>
      <c r="E76" s="27"/>
      <c r="F76" s="27"/>
      <c r="G76" s="27"/>
      <c r="H76" s="27"/>
      <c r="I76" s="27"/>
      <c r="J76" s="27"/>
      <c r="K76" s="27"/>
      <c r="L76" s="27"/>
      <c r="M76" s="27"/>
      <c r="N76" s="27"/>
      <c r="O76" s="2"/>
      <c r="P76" s="2"/>
      <c r="Q76" s="2"/>
      <c r="R76" s="2"/>
      <c r="S76" s="2"/>
      <c r="T76" s="2"/>
      <c r="U76" s="2"/>
      <c r="V76" s="2"/>
      <c r="W76" s="2"/>
      <c r="X76" s="2"/>
      <c r="Y76" s="2"/>
      <c r="Z76" s="2"/>
    </row>
    <row r="77" spans="1:26" ht="12.75" customHeight="1">
      <c r="A77" s="2"/>
      <c r="B77" s="27"/>
      <c r="C77" s="27"/>
      <c r="D77" s="27"/>
      <c r="E77" s="27"/>
      <c r="F77" s="27"/>
      <c r="G77" s="27"/>
      <c r="H77" s="27"/>
      <c r="I77" s="27"/>
      <c r="J77" s="27"/>
      <c r="K77" s="27"/>
      <c r="L77" s="27"/>
      <c r="M77" s="27"/>
      <c r="N77" s="27"/>
      <c r="O77" s="2"/>
      <c r="P77" s="2"/>
      <c r="Q77" s="2"/>
      <c r="R77" s="2"/>
      <c r="S77" s="2"/>
      <c r="T77" s="2"/>
      <c r="U77" s="2"/>
      <c r="V77" s="2"/>
      <c r="W77" s="2"/>
      <c r="X77" s="2"/>
      <c r="Y77" s="2"/>
      <c r="Z77" s="2"/>
    </row>
    <row r="78" spans="1:26" ht="12.75" customHeight="1">
      <c r="A78" s="2"/>
      <c r="B78" s="27"/>
      <c r="C78" s="27"/>
      <c r="D78" s="27"/>
      <c r="E78" s="27"/>
      <c r="F78" s="27"/>
      <c r="G78" s="27"/>
      <c r="H78" s="27"/>
      <c r="I78" s="27"/>
      <c r="J78" s="27"/>
      <c r="K78" s="27"/>
      <c r="L78" s="27"/>
      <c r="M78" s="27"/>
      <c r="N78" s="27"/>
      <c r="O78" s="2"/>
      <c r="P78" s="2"/>
      <c r="Q78" s="2"/>
      <c r="R78" s="2"/>
      <c r="S78" s="2"/>
      <c r="T78" s="2"/>
      <c r="U78" s="2"/>
      <c r="V78" s="2"/>
      <c r="W78" s="2"/>
      <c r="X78" s="2"/>
      <c r="Y78" s="2"/>
      <c r="Z78" s="2"/>
    </row>
    <row r="79" spans="1:26" ht="12.75" customHeight="1">
      <c r="A79" s="2"/>
      <c r="B79" s="27"/>
      <c r="C79" s="27"/>
      <c r="D79" s="27"/>
      <c r="E79" s="27"/>
      <c r="F79" s="27"/>
      <c r="G79" s="27"/>
      <c r="H79" s="27"/>
      <c r="I79" s="27"/>
      <c r="J79" s="27"/>
      <c r="K79" s="27"/>
      <c r="L79" s="27"/>
      <c r="M79" s="27"/>
      <c r="N79" s="27"/>
      <c r="O79" s="2"/>
      <c r="P79" s="2"/>
      <c r="Q79" s="2"/>
      <c r="R79" s="2"/>
      <c r="S79" s="2"/>
      <c r="T79" s="2"/>
      <c r="U79" s="2"/>
      <c r="V79" s="2"/>
      <c r="W79" s="2"/>
      <c r="X79" s="2"/>
      <c r="Y79" s="2"/>
      <c r="Z79" s="2"/>
    </row>
    <row r="80" spans="1:26" ht="12.75" customHeight="1">
      <c r="A80" s="2"/>
      <c r="B80" s="27"/>
      <c r="C80" s="27"/>
      <c r="D80" s="27"/>
      <c r="E80" s="27"/>
      <c r="F80" s="27"/>
      <c r="G80" s="27"/>
      <c r="H80" s="27"/>
      <c r="I80" s="27"/>
      <c r="J80" s="27"/>
      <c r="K80" s="27"/>
      <c r="L80" s="27"/>
      <c r="M80" s="27"/>
      <c r="N80" s="27"/>
      <c r="O80" s="2"/>
      <c r="P80" s="2"/>
      <c r="Q80" s="2"/>
      <c r="R80" s="2"/>
      <c r="S80" s="2"/>
      <c r="T80" s="2"/>
      <c r="U80" s="2"/>
      <c r="V80" s="2"/>
      <c r="W80" s="2"/>
      <c r="X80" s="2"/>
      <c r="Y80" s="2"/>
      <c r="Z80" s="2"/>
    </row>
    <row r="81" spans="1:26" ht="12.75" customHeight="1">
      <c r="A81" s="2"/>
      <c r="B81" s="27"/>
      <c r="C81" s="27"/>
      <c r="D81" s="27"/>
      <c r="E81" s="27"/>
      <c r="F81" s="27"/>
      <c r="G81" s="27"/>
      <c r="H81" s="27"/>
      <c r="I81" s="27"/>
      <c r="J81" s="27"/>
      <c r="K81" s="27"/>
      <c r="L81" s="27"/>
      <c r="M81" s="27"/>
      <c r="N81" s="27"/>
      <c r="O81" s="2"/>
      <c r="P81" s="2"/>
      <c r="Q81" s="2"/>
      <c r="R81" s="2"/>
      <c r="S81" s="2"/>
      <c r="T81" s="2"/>
      <c r="U81" s="2"/>
      <c r="V81" s="2"/>
      <c r="W81" s="2"/>
      <c r="X81" s="2"/>
      <c r="Y81" s="2"/>
      <c r="Z81" s="2"/>
    </row>
    <row r="82" spans="1:26" ht="12.75" customHeight="1">
      <c r="A82" s="2"/>
      <c r="B82" s="27"/>
      <c r="C82" s="27"/>
      <c r="D82" s="27"/>
      <c r="E82" s="27"/>
      <c r="F82" s="27"/>
      <c r="G82" s="27"/>
      <c r="H82" s="27"/>
      <c r="I82" s="27"/>
      <c r="J82" s="27"/>
      <c r="K82" s="27"/>
      <c r="L82" s="27"/>
      <c r="M82" s="27"/>
      <c r="N82" s="27"/>
      <c r="O82" s="2"/>
      <c r="P82" s="2"/>
      <c r="Q82" s="2"/>
      <c r="R82" s="2"/>
      <c r="S82" s="2"/>
      <c r="T82" s="2"/>
      <c r="U82" s="2"/>
      <c r="V82" s="2"/>
      <c r="W82" s="2"/>
      <c r="X82" s="2"/>
      <c r="Y82" s="2"/>
      <c r="Z82" s="2"/>
    </row>
    <row r="83" spans="1:26" ht="12.75" customHeight="1">
      <c r="A83" s="2"/>
      <c r="B83" s="27"/>
      <c r="C83" s="27"/>
      <c r="D83" s="27"/>
      <c r="E83" s="27"/>
      <c r="F83" s="27"/>
      <c r="G83" s="27"/>
      <c r="H83" s="27"/>
      <c r="I83" s="27"/>
      <c r="J83" s="27"/>
      <c r="K83" s="27"/>
      <c r="L83" s="27"/>
      <c r="M83" s="27"/>
      <c r="N83" s="27"/>
      <c r="O83" s="2"/>
      <c r="P83" s="2"/>
      <c r="Q83" s="2"/>
      <c r="R83" s="2"/>
      <c r="S83" s="2"/>
      <c r="T83" s="2"/>
      <c r="U83" s="2"/>
      <c r="V83" s="2"/>
      <c r="W83" s="2"/>
      <c r="X83" s="2"/>
      <c r="Y83" s="2"/>
      <c r="Z83" s="2"/>
    </row>
    <row r="84" spans="1:26" ht="12.75" customHeight="1">
      <c r="A84" s="2"/>
      <c r="B84" s="27"/>
      <c r="C84" s="27"/>
      <c r="D84" s="27"/>
      <c r="E84" s="27"/>
      <c r="F84" s="27"/>
      <c r="G84" s="27"/>
      <c r="H84" s="27"/>
      <c r="I84" s="27"/>
      <c r="J84" s="27"/>
      <c r="K84" s="27"/>
      <c r="L84" s="27"/>
      <c r="M84" s="27"/>
      <c r="N84" s="27"/>
      <c r="O84" s="2"/>
      <c r="P84" s="2"/>
      <c r="Q84" s="2"/>
      <c r="R84" s="2"/>
      <c r="S84" s="2"/>
      <c r="T84" s="2"/>
      <c r="U84" s="2"/>
      <c r="V84" s="2"/>
      <c r="W84" s="2"/>
      <c r="X84" s="2"/>
      <c r="Y84" s="2"/>
      <c r="Z84" s="2"/>
    </row>
    <row r="85" spans="1:26" ht="12.75" customHeight="1">
      <c r="A85" s="2"/>
      <c r="B85" s="27"/>
      <c r="C85" s="27"/>
      <c r="D85" s="27"/>
      <c r="E85" s="27"/>
      <c r="F85" s="27"/>
      <c r="G85" s="27"/>
      <c r="H85" s="27"/>
      <c r="I85" s="27"/>
      <c r="J85" s="27"/>
      <c r="K85" s="27"/>
      <c r="L85" s="27"/>
      <c r="M85" s="27"/>
      <c r="N85" s="27"/>
      <c r="O85" s="2"/>
      <c r="P85" s="2"/>
      <c r="Q85" s="2"/>
      <c r="R85" s="2"/>
      <c r="S85" s="2"/>
      <c r="T85" s="2"/>
      <c r="U85" s="2"/>
      <c r="V85" s="2"/>
      <c r="W85" s="2"/>
      <c r="X85" s="2"/>
      <c r="Y85" s="2"/>
      <c r="Z85" s="2"/>
    </row>
    <row r="86" spans="1:26" ht="12.75" customHeight="1">
      <c r="A86" s="2"/>
      <c r="B86" s="27"/>
      <c r="C86" s="27"/>
      <c r="D86" s="27"/>
      <c r="E86" s="27"/>
      <c r="F86" s="27"/>
      <c r="G86" s="27"/>
      <c r="H86" s="27"/>
      <c r="I86" s="27"/>
      <c r="J86" s="27"/>
      <c r="K86" s="27"/>
      <c r="L86" s="27"/>
      <c r="M86" s="27"/>
      <c r="N86" s="27"/>
      <c r="O86" s="2"/>
      <c r="P86" s="2"/>
      <c r="Q86" s="2"/>
      <c r="R86" s="2"/>
      <c r="S86" s="2"/>
      <c r="T86" s="2"/>
      <c r="U86" s="2"/>
      <c r="V86" s="2"/>
      <c r="W86" s="2"/>
      <c r="X86" s="2"/>
      <c r="Y86" s="2"/>
      <c r="Z86" s="2"/>
    </row>
    <row r="87" spans="1:26" ht="12.75" customHeight="1">
      <c r="A87" s="2"/>
      <c r="B87" s="27"/>
      <c r="C87" s="27"/>
      <c r="D87" s="27"/>
      <c r="E87" s="27"/>
      <c r="F87" s="27"/>
      <c r="G87" s="27"/>
      <c r="H87" s="27"/>
      <c r="I87" s="27"/>
      <c r="J87" s="27"/>
      <c r="K87" s="27"/>
      <c r="L87" s="27"/>
      <c r="M87" s="27"/>
      <c r="N87" s="27"/>
      <c r="O87" s="2"/>
      <c r="P87" s="2"/>
      <c r="Q87" s="2"/>
      <c r="R87" s="2"/>
      <c r="S87" s="2"/>
      <c r="T87" s="2"/>
      <c r="U87" s="2"/>
      <c r="V87" s="2"/>
      <c r="W87" s="2"/>
      <c r="X87" s="2"/>
      <c r="Y87" s="2"/>
      <c r="Z87" s="2"/>
    </row>
    <row r="88" spans="1:26" ht="12.75" customHeight="1">
      <c r="A88" s="2"/>
      <c r="B88" s="27"/>
      <c r="C88" s="27"/>
      <c r="D88" s="27"/>
      <c r="E88" s="27"/>
      <c r="F88" s="27"/>
      <c r="G88" s="27"/>
      <c r="H88" s="27"/>
      <c r="I88" s="27"/>
      <c r="J88" s="27"/>
      <c r="K88" s="27"/>
      <c r="L88" s="27"/>
      <c r="M88" s="27"/>
      <c r="N88" s="27"/>
      <c r="O88" s="2"/>
      <c r="P88" s="2"/>
      <c r="Q88" s="2"/>
      <c r="R88" s="2"/>
      <c r="S88" s="2"/>
      <c r="T88" s="2"/>
      <c r="U88" s="2"/>
      <c r="V88" s="2"/>
      <c r="W88" s="2"/>
      <c r="X88" s="2"/>
      <c r="Y88" s="2"/>
      <c r="Z88" s="2"/>
    </row>
    <row r="89" spans="1:26" ht="12.75" customHeight="1">
      <c r="A89" s="2"/>
      <c r="B89" s="27"/>
      <c r="C89" s="27"/>
      <c r="D89" s="27"/>
      <c r="E89" s="27"/>
      <c r="F89" s="27"/>
      <c r="G89" s="27"/>
      <c r="H89" s="27"/>
      <c r="I89" s="27"/>
      <c r="J89" s="27"/>
      <c r="K89" s="27"/>
      <c r="L89" s="27"/>
      <c r="M89" s="27"/>
      <c r="N89" s="27"/>
      <c r="O89" s="2"/>
      <c r="P89" s="2"/>
      <c r="Q89" s="2"/>
      <c r="R89" s="2"/>
      <c r="S89" s="2"/>
      <c r="T89" s="2"/>
      <c r="U89" s="2"/>
      <c r="V89" s="2"/>
      <c r="W89" s="2"/>
      <c r="X89" s="2"/>
      <c r="Y89" s="2"/>
      <c r="Z89" s="2"/>
    </row>
    <row r="90" spans="1:26" ht="12.75" customHeight="1">
      <c r="A90" s="2"/>
      <c r="B90" s="27"/>
      <c r="C90" s="27"/>
      <c r="D90" s="27"/>
      <c r="E90" s="27"/>
      <c r="F90" s="27"/>
      <c r="G90" s="27"/>
      <c r="H90" s="27"/>
      <c r="I90" s="27"/>
      <c r="J90" s="27"/>
      <c r="K90" s="27"/>
      <c r="L90" s="27"/>
      <c r="M90" s="27"/>
      <c r="N90" s="27"/>
      <c r="O90" s="2"/>
      <c r="P90" s="2"/>
      <c r="Q90" s="2"/>
      <c r="R90" s="2"/>
      <c r="S90" s="2"/>
      <c r="T90" s="2"/>
      <c r="U90" s="2"/>
      <c r="V90" s="2"/>
      <c r="W90" s="2"/>
      <c r="X90" s="2"/>
      <c r="Y90" s="2"/>
      <c r="Z90" s="2"/>
    </row>
    <row r="91" spans="1:26" ht="12.75" customHeight="1">
      <c r="A91" s="2"/>
      <c r="B91" s="27"/>
      <c r="C91" s="27"/>
      <c r="D91" s="27"/>
      <c r="E91" s="27"/>
      <c r="F91" s="27"/>
      <c r="G91" s="27"/>
      <c r="H91" s="27"/>
      <c r="I91" s="27"/>
      <c r="J91" s="27"/>
      <c r="K91" s="27"/>
      <c r="L91" s="27"/>
      <c r="M91" s="27"/>
      <c r="N91" s="27"/>
      <c r="O91" s="2"/>
      <c r="P91" s="2"/>
      <c r="Q91" s="2"/>
      <c r="R91" s="2"/>
      <c r="S91" s="2"/>
      <c r="T91" s="2"/>
      <c r="U91" s="2"/>
      <c r="V91" s="2"/>
      <c r="W91" s="2"/>
      <c r="X91" s="2"/>
      <c r="Y91" s="2"/>
      <c r="Z91" s="2"/>
    </row>
    <row r="92" spans="1:26" ht="12.75" customHeight="1">
      <c r="A92" s="2"/>
      <c r="B92" s="27"/>
      <c r="C92" s="27"/>
      <c r="D92" s="27"/>
      <c r="E92" s="27"/>
      <c r="F92" s="27"/>
      <c r="G92" s="27"/>
      <c r="H92" s="27"/>
      <c r="I92" s="27"/>
      <c r="J92" s="27"/>
      <c r="K92" s="27"/>
      <c r="L92" s="27"/>
      <c r="M92" s="27"/>
      <c r="N92" s="27"/>
      <c r="O92" s="2"/>
      <c r="P92" s="2"/>
      <c r="Q92" s="2"/>
      <c r="R92" s="2"/>
      <c r="S92" s="2"/>
      <c r="T92" s="2"/>
      <c r="U92" s="2"/>
      <c r="V92" s="2"/>
      <c r="W92" s="2"/>
      <c r="X92" s="2"/>
      <c r="Y92" s="2"/>
      <c r="Z92" s="2"/>
    </row>
    <row r="93" spans="1:26" ht="12.75" customHeight="1">
      <c r="A93" s="2"/>
      <c r="B93" s="27"/>
      <c r="C93" s="27"/>
      <c r="D93" s="27"/>
      <c r="E93" s="27"/>
      <c r="F93" s="27"/>
      <c r="G93" s="27"/>
      <c r="H93" s="27"/>
      <c r="I93" s="27"/>
      <c r="J93" s="27"/>
      <c r="K93" s="27"/>
      <c r="L93" s="27"/>
      <c r="M93" s="27"/>
      <c r="N93" s="27"/>
      <c r="O93" s="2"/>
      <c r="P93" s="2"/>
      <c r="Q93" s="2"/>
      <c r="R93" s="2"/>
      <c r="S93" s="2"/>
      <c r="T93" s="2"/>
      <c r="U93" s="2"/>
      <c r="V93" s="2"/>
      <c r="W93" s="2"/>
      <c r="X93" s="2"/>
      <c r="Y93" s="2"/>
      <c r="Z93" s="2"/>
    </row>
    <row r="94" spans="1:26" ht="12.75" customHeight="1">
      <c r="A94" s="2"/>
      <c r="B94" s="27"/>
      <c r="C94" s="27"/>
      <c r="D94" s="27"/>
      <c r="E94" s="27"/>
      <c r="F94" s="27"/>
      <c r="G94" s="27"/>
      <c r="H94" s="27"/>
      <c r="I94" s="27"/>
      <c r="J94" s="27"/>
      <c r="K94" s="27"/>
      <c r="L94" s="27"/>
      <c r="M94" s="27"/>
      <c r="N94" s="27"/>
      <c r="O94" s="2"/>
      <c r="P94" s="2"/>
      <c r="Q94" s="2"/>
      <c r="R94" s="2"/>
      <c r="S94" s="2"/>
      <c r="T94" s="2"/>
      <c r="U94" s="2"/>
      <c r="V94" s="2"/>
      <c r="W94" s="2"/>
      <c r="X94" s="2"/>
      <c r="Y94" s="2"/>
      <c r="Z94" s="2"/>
    </row>
    <row r="95" spans="1:26" ht="12.75" customHeight="1">
      <c r="A95" s="2"/>
      <c r="B95" s="27"/>
      <c r="C95" s="27"/>
      <c r="D95" s="27"/>
      <c r="E95" s="27"/>
      <c r="F95" s="27"/>
      <c r="G95" s="27"/>
      <c r="H95" s="27"/>
      <c r="I95" s="27"/>
      <c r="J95" s="27"/>
      <c r="K95" s="27"/>
      <c r="L95" s="27"/>
      <c r="M95" s="27"/>
      <c r="N95" s="27"/>
      <c r="O95" s="2"/>
      <c r="P95" s="2"/>
      <c r="Q95" s="2"/>
      <c r="R95" s="2"/>
      <c r="S95" s="2"/>
      <c r="T95" s="2"/>
      <c r="U95" s="2"/>
      <c r="V95" s="2"/>
      <c r="W95" s="2"/>
      <c r="X95" s="2"/>
      <c r="Y95" s="2"/>
      <c r="Z95" s="2"/>
    </row>
    <row r="96" spans="1:26" ht="12.75" customHeight="1">
      <c r="A96" s="2"/>
      <c r="B96" s="27"/>
      <c r="C96" s="27"/>
      <c r="D96" s="27"/>
      <c r="E96" s="27"/>
      <c r="F96" s="27"/>
      <c r="G96" s="27"/>
      <c r="H96" s="27"/>
      <c r="I96" s="27"/>
      <c r="J96" s="27"/>
      <c r="K96" s="27"/>
      <c r="L96" s="27"/>
      <c r="M96" s="27"/>
      <c r="N96" s="27"/>
      <c r="O96" s="2"/>
      <c r="P96" s="2"/>
      <c r="Q96" s="2"/>
      <c r="R96" s="2"/>
      <c r="S96" s="2"/>
      <c r="T96" s="2"/>
      <c r="U96" s="2"/>
      <c r="V96" s="2"/>
      <c r="W96" s="2"/>
      <c r="X96" s="2"/>
      <c r="Y96" s="2"/>
      <c r="Z96" s="2"/>
    </row>
    <row r="97" spans="1:26" ht="12.75" customHeight="1">
      <c r="A97" s="2"/>
      <c r="B97" s="27"/>
      <c r="C97" s="27"/>
      <c r="D97" s="27"/>
      <c r="E97" s="27"/>
      <c r="F97" s="27"/>
      <c r="G97" s="27"/>
      <c r="H97" s="27"/>
      <c r="I97" s="27"/>
      <c r="J97" s="27"/>
      <c r="K97" s="27"/>
      <c r="L97" s="27"/>
      <c r="M97" s="27"/>
      <c r="N97" s="27"/>
      <c r="O97" s="2"/>
      <c r="P97" s="2"/>
      <c r="Q97" s="2"/>
      <c r="R97" s="2"/>
      <c r="S97" s="2"/>
      <c r="T97" s="2"/>
      <c r="U97" s="2"/>
      <c r="V97" s="2"/>
      <c r="W97" s="2"/>
      <c r="X97" s="2"/>
      <c r="Y97" s="2"/>
      <c r="Z97" s="2"/>
    </row>
    <row r="98" spans="1:26" ht="12.75" customHeight="1">
      <c r="A98" s="2"/>
      <c r="B98" s="27"/>
      <c r="C98" s="27"/>
      <c r="D98" s="27"/>
      <c r="E98" s="27"/>
      <c r="F98" s="27"/>
      <c r="G98" s="27"/>
      <c r="H98" s="27"/>
      <c r="I98" s="27"/>
      <c r="J98" s="27"/>
      <c r="K98" s="27"/>
      <c r="L98" s="27"/>
      <c r="M98" s="27"/>
      <c r="N98" s="27"/>
      <c r="O98" s="2"/>
      <c r="P98" s="2"/>
      <c r="Q98" s="2"/>
      <c r="R98" s="2"/>
      <c r="S98" s="2"/>
      <c r="T98" s="2"/>
      <c r="U98" s="2"/>
      <c r="V98" s="2"/>
      <c r="W98" s="2"/>
      <c r="X98" s="2"/>
      <c r="Y98" s="2"/>
      <c r="Z98" s="2"/>
    </row>
    <row r="99" spans="1:26" ht="12.75" customHeight="1">
      <c r="A99" s="2"/>
      <c r="B99" s="27"/>
      <c r="C99" s="27"/>
      <c r="D99" s="27"/>
      <c r="E99" s="27"/>
      <c r="F99" s="27"/>
      <c r="G99" s="27"/>
      <c r="H99" s="27"/>
      <c r="I99" s="27"/>
      <c r="J99" s="27"/>
      <c r="K99" s="27"/>
      <c r="L99" s="27"/>
      <c r="M99" s="27"/>
      <c r="N99" s="27"/>
      <c r="O99" s="2"/>
      <c r="P99" s="2"/>
      <c r="Q99" s="2"/>
      <c r="R99" s="2"/>
      <c r="S99" s="2"/>
      <c r="T99" s="2"/>
      <c r="U99" s="2"/>
      <c r="V99" s="2"/>
      <c r="W99" s="2"/>
      <c r="X99" s="2"/>
      <c r="Y99" s="2"/>
      <c r="Z99" s="2"/>
    </row>
    <row r="100" spans="1:26" ht="12.75" customHeight="1">
      <c r="A100" s="2"/>
      <c r="B100" s="27"/>
      <c r="C100" s="27"/>
      <c r="D100" s="27"/>
      <c r="E100" s="27"/>
      <c r="F100" s="27"/>
      <c r="G100" s="27"/>
      <c r="H100" s="27"/>
      <c r="I100" s="27"/>
      <c r="J100" s="27"/>
      <c r="K100" s="27"/>
      <c r="L100" s="27"/>
      <c r="M100" s="27"/>
      <c r="N100" s="27"/>
      <c r="O100" s="2"/>
      <c r="P100" s="2"/>
      <c r="Q100" s="2"/>
      <c r="R100" s="2"/>
      <c r="S100" s="2"/>
      <c r="T100" s="2"/>
      <c r="U100" s="2"/>
      <c r="V100" s="2"/>
      <c r="W100" s="2"/>
      <c r="X100" s="2"/>
      <c r="Y100" s="2"/>
      <c r="Z100" s="2"/>
    </row>
    <row r="101" spans="1:26" ht="12.75" customHeight="1">
      <c r="A101" s="2"/>
      <c r="B101" s="27"/>
      <c r="C101" s="27"/>
      <c r="D101" s="27"/>
      <c r="E101" s="27"/>
      <c r="F101" s="27"/>
      <c r="G101" s="27"/>
      <c r="H101" s="27"/>
      <c r="I101" s="27"/>
      <c r="J101" s="27"/>
      <c r="K101" s="27"/>
      <c r="L101" s="27"/>
      <c r="M101" s="27"/>
      <c r="N101" s="27"/>
      <c r="O101" s="2"/>
      <c r="P101" s="2"/>
      <c r="Q101" s="2"/>
      <c r="R101" s="2"/>
      <c r="S101" s="2"/>
      <c r="T101" s="2"/>
      <c r="U101" s="2"/>
      <c r="V101" s="2"/>
      <c r="W101" s="2"/>
      <c r="X101" s="2"/>
      <c r="Y101" s="2"/>
      <c r="Z101" s="2"/>
    </row>
    <row r="102" spans="1:26" ht="12.75" customHeight="1">
      <c r="A102" s="2"/>
      <c r="B102" s="27"/>
      <c r="C102" s="27"/>
      <c r="D102" s="27"/>
      <c r="E102" s="27"/>
      <c r="F102" s="27"/>
      <c r="G102" s="27"/>
      <c r="H102" s="27"/>
      <c r="I102" s="27"/>
      <c r="J102" s="27"/>
      <c r="K102" s="27"/>
      <c r="L102" s="27"/>
      <c r="M102" s="27"/>
      <c r="N102" s="27"/>
      <c r="O102" s="2"/>
      <c r="P102" s="2"/>
      <c r="Q102" s="2"/>
      <c r="R102" s="2"/>
      <c r="S102" s="2"/>
      <c r="T102" s="2"/>
      <c r="U102" s="2"/>
      <c r="V102" s="2"/>
      <c r="W102" s="2"/>
      <c r="X102" s="2"/>
      <c r="Y102" s="2"/>
      <c r="Z102" s="2"/>
    </row>
    <row r="103" spans="1:26" ht="12.75" customHeight="1">
      <c r="A103" s="2"/>
      <c r="B103" s="27"/>
      <c r="C103" s="27"/>
      <c r="D103" s="27"/>
      <c r="E103" s="27"/>
      <c r="F103" s="27"/>
      <c r="G103" s="27"/>
      <c r="H103" s="27"/>
      <c r="I103" s="27"/>
      <c r="J103" s="27"/>
      <c r="K103" s="27"/>
      <c r="L103" s="27"/>
      <c r="M103" s="27"/>
      <c r="N103" s="27"/>
      <c r="O103" s="2"/>
      <c r="P103" s="2"/>
      <c r="Q103" s="2"/>
      <c r="R103" s="2"/>
      <c r="S103" s="2"/>
      <c r="T103" s="2"/>
      <c r="U103" s="2"/>
      <c r="V103" s="2"/>
      <c r="W103" s="2"/>
      <c r="X103" s="2"/>
      <c r="Y103" s="2"/>
      <c r="Z103" s="2"/>
    </row>
    <row r="104" spans="1:26" ht="12.75" customHeight="1">
      <c r="A104" s="2"/>
      <c r="B104" s="27"/>
      <c r="C104" s="27"/>
      <c r="D104" s="27"/>
      <c r="E104" s="27"/>
      <c r="F104" s="27"/>
      <c r="G104" s="27"/>
      <c r="H104" s="27"/>
      <c r="I104" s="27"/>
      <c r="J104" s="27"/>
      <c r="K104" s="27"/>
      <c r="L104" s="27"/>
      <c r="M104" s="27"/>
      <c r="N104" s="27"/>
      <c r="O104" s="2"/>
      <c r="P104" s="2"/>
      <c r="Q104" s="2"/>
      <c r="R104" s="2"/>
      <c r="S104" s="2"/>
      <c r="T104" s="2"/>
      <c r="U104" s="2"/>
      <c r="V104" s="2"/>
      <c r="W104" s="2"/>
      <c r="X104" s="2"/>
      <c r="Y104" s="2"/>
      <c r="Z104" s="2"/>
    </row>
    <row r="105" spans="1:26" ht="12.75" customHeight="1">
      <c r="A105" s="2"/>
      <c r="B105" s="27"/>
      <c r="C105" s="27"/>
      <c r="D105" s="27"/>
      <c r="E105" s="27"/>
      <c r="F105" s="27"/>
      <c r="G105" s="27"/>
      <c r="H105" s="27"/>
      <c r="I105" s="27"/>
      <c r="J105" s="27"/>
      <c r="K105" s="27"/>
      <c r="L105" s="27"/>
      <c r="M105" s="27"/>
      <c r="N105" s="27"/>
      <c r="O105" s="2"/>
      <c r="P105" s="2"/>
      <c r="Q105" s="2"/>
      <c r="R105" s="2"/>
      <c r="S105" s="2"/>
      <c r="T105" s="2"/>
      <c r="U105" s="2"/>
      <c r="V105" s="2"/>
      <c r="W105" s="2"/>
      <c r="X105" s="2"/>
      <c r="Y105" s="2"/>
      <c r="Z105" s="2"/>
    </row>
    <row r="106" spans="1:26" ht="12.75" customHeight="1">
      <c r="A106" s="2"/>
      <c r="B106" s="27"/>
      <c r="C106" s="27"/>
      <c r="D106" s="27"/>
      <c r="E106" s="27"/>
      <c r="F106" s="27"/>
      <c r="G106" s="27"/>
      <c r="H106" s="27"/>
      <c r="I106" s="27"/>
      <c r="J106" s="27"/>
      <c r="K106" s="27"/>
      <c r="L106" s="27"/>
      <c r="M106" s="27"/>
      <c r="N106" s="27"/>
      <c r="O106" s="2"/>
      <c r="P106" s="2"/>
      <c r="Q106" s="2"/>
      <c r="R106" s="2"/>
      <c r="S106" s="2"/>
      <c r="T106" s="2"/>
      <c r="U106" s="2"/>
      <c r="V106" s="2"/>
      <c r="W106" s="2"/>
      <c r="X106" s="2"/>
      <c r="Y106" s="2"/>
      <c r="Z106" s="2"/>
    </row>
    <row r="107" spans="1:26" ht="12.75" customHeight="1">
      <c r="A107" s="2"/>
      <c r="B107" s="27"/>
      <c r="C107" s="27"/>
      <c r="D107" s="27"/>
      <c r="E107" s="27"/>
      <c r="F107" s="27"/>
      <c r="G107" s="27"/>
      <c r="H107" s="27"/>
      <c r="I107" s="27"/>
      <c r="J107" s="27"/>
      <c r="K107" s="27"/>
      <c r="L107" s="27"/>
      <c r="M107" s="27"/>
      <c r="N107" s="27"/>
      <c r="O107" s="2"/>
      <c r="P107" s="2"/>
      <c r="Q107" s="2"/>
      <c r="R107" s="2"/>
      <c r="S107" s="2"/>
      <c r="T107" s="2"/>
      <c r="U107" s="2"/>
      <c r="V107" s="2"/>
      <c r="W107" s="2"/>
      <c r="X107" s="2"/>
      <c r="Y107" s="2"/>
      <c r="Z107" s="2"/>
    </row>
    <row r="108" spans="1:26" ht="12.75" customHeight="1">
      <c r="A108" s="2"/>
      <c r="B108" s="27"/>
      <c r="C108" s="27"/>
      <c r="D108" s="27"/>
      <c r="E108" s="27"/>
      <c r="F108" s="27"/>
      <c r="G108" s="27"/>
      <c r="H108" s="27"/>
      <c r="I108" s="27"/>
      <c r="J108" s="27"/>
      <c r="K108" s="27"/>
      <c r="L108" s="27"/>
      <c r="M108" s="27"/>
      <c r="N108" s="27"/>
      <c r="O108" s="2"/>
      <c r="P108" s="2"/>
      <c r="Q108" s="2"/>
      <c r="R108" s="2"/>
      <c r="S108" s="2"/>
      <c r="T108" s="2"/>
      <c r="U108" s="2"/>
      <c r="V108" s="2"/>
      <c r="W108" s="2"/>
      <c r="X108" s="2"/>
      <c r="Y108" s="2"/>
      <c r="Z108" s="2"/>
    </row>
    <row r="109" spans="1:26" ht="12.75" customHeight="1">
      <c r="A109" s="2"/>
      <c r="B109" s="27"/>
      <c r="C109" s="27"/>
      <c r="D109" s="27"/>
      <c r="E109" s="27"/>
      <c r="F109" s="27"/>
      <c r="G109" s="27"/>
      <c r="H109" s="27"/>
      <c r="I109" s="27"/>
      <c r="J109" s="27"/>
      <c r="K109" s="27"/>
      <c r="L109" s="27"/>
      <c r="M109" s="27"/>
      <c r="N109" s="27"/>
      <c r="O109" s="2"/>
      <c r="P109" s="2"/>
      <c r="Q109" s="2"/>
      <c r="R109" s="2"/>
      <c r="S109" s="2"/>
      <c r="T109" s="2"/>
      <c r="U109" s="2"/>
      <c r="V109" s="2"/>
      <c r="W109" s="2"/>
      <c r="X109" s="2"/>
      <c r="Y109" s="2"/>
      <c r="Z109" s="2"/>
    </row>
    <row r="110" spans="1:26" ht="12.75" customHeight="1">
      <c r="A110" s="2"/>
      <c r="B110" s="27"/>
      <c r="C110" s="27"/>
      <c r="D110" s="27"/>
      <c r="E110" s="27"/>
      <c r="F110" s="27"/>
      <c r="G110" s="27"/>
      <c r="H110" s="27"/>
      <c r="I110" s="27"/>
      <c r="J110" s="27"/>
      <c r="K110" s="27"/>
      <c r="L110" s="27"/>
      <c r="M110" s="27"/>
      <c r="N110" s="27"/>
      <c r="O110" s="2"/>
      <c r="P110" s="2"/>
      <c r="Q110" s="2"/>
      <c r="R110" s="2"/>
      <c r="S110" s="2"/>
      <c r="T110" s="2"/>
      <c r="U110" s="2"/>
      <c r="V110" s="2"/>
      <c r="W110" s="2"/>
      <c r="X110" s="2"/>
      <c r="Y110" s="2"/>
      <c r="Z110" s="2"/>
    </row>
    <row r="111" spans="1:26" ht="12.75" customHeight="1">
      <c r="A111" s="2"/>
      <c r="B111" s="27"/>
      <c r="C111" s="27"/>
      <c r="D111" s="27"/>
      <c r="E111" s="27"/>
      <c r="F111" s="27"/>
      <c r="G111" s="27"/>
      <c r="H111" s="27"/>
      <c r="I111" s="27"/>
      <c r="J111" s="27"/>
      <c r="K111" s="27"/>
      <c r="L111" s="27"/>
      <c r="M111" s="27"/>
      <c r="N111" s="27"/>
      <c r="O111" s="2"/>
      <c r="P111" s="2"/>
      <c r="Q111" s="2"/>
      <c r="R111" s="2"/>
      <c r="S111" s="2"/>
      <c r="T111" s="2"/>
      <c r="U111" s="2"/>
      <c r="V111" s="2"/>
      <c r="W111" s="2"/>
      <c r="X111" s="2"/>
      <c r="Y111" s="2"/>
      <c r="Z111" s="2"/>
    </row>
    <row r="112" spans="1:26" ht="12.75" customHeight="1">
      <c r="A112" s="2"/>
      <c r="B112" s="27"/>
      <c r="C112" s="27"/>
      <c r="D112" s="27"/>
      <c r="E112" s="27"/>
      <c r="F112" s="27"/>
      <c r="G112" s="27"/>
      <c r="H112" s="27"/>
      <c r="I112" s="27"/>
      <c r="J112" s="27"/>
      <c r="K112" s="27"/>
      <c r="L112" s="27"/>
      <c r="M112" s="27"/>
      <c r="N112" s="27"/>
      <c r="O112" s="2"/>
      <c r="P112" s="2"/>
      <c r="Q112" s="2"/>
      <c r="R112" s="2"/>
      <c r="S112" s="2"/>
      <c r="T112" s="2"/>
      <c r="U112" s="2"/>
      <c r="V112" s="2"/>
      <c r="W112" s="2"/>
      <c r="X112" s="2"/>
      <c r="Y112" s="2"/>
      <c r="Z112" s="2"/>
    </row>
    <row r="113" spans="1:26" ht="12.75" customHeight="1">
      <c r="A113" s="2"/>
      <c r="B113" s="27"/>
      <c r="C113" s="27"/>
      <c r="D113" s="27"/>
      <c r="E113" s="27"/>
      <c r="F113" s="27"/>
      <c r="G113" s="27"/>
      <c r="H113" s="27"/>
      <c r="I113" s="27"/>
      <c r="J113" s="27"/>
      <c r="K113" s="27"/>
      <c r="L113" s="27"/>
      <c r="M113" s="27"/>
      <c r="N113" s="27"/>
      <c r="O113" s="2"/>
      <c r="P113" s="2"/>
      <c r="Q113" s="2"/>
      <c r="R113" s="2"/>
      <c r="S113" s="2"/>
      <c r="T113" s="2"/>
      <c r="U113" s="2"/>
      <c r="V113" s="2"/>
      <c r="W113" s="2"/>
      <c r="X113" s="2"/>
      <c r="Y113" s="2"/>
      <c r="Z113" s="2"/>
    </row>
    <row r="114" spans="1:26" ht="12.75" customHeight="1">
      <c r="A114" s="2"/>
      <c r="B114" s="27"/>
      <c r="C114" s="27"/>
      <c r="D114" s="27"/>
      <c r="E114" s="27"/>
      <c r="F114" s="27"/>
      <c r="G114" s="27"/>
      <c r="H114" s="27"/>
      <c r="I114" s="27"/>
      <c r="J114" s="27"/>
      <c r="K114" s="27"/>
      <c r="L114" s="27"/>
      <c r="M114" s="27"/>
      <c r="N114" s="27"/>
      <c r="O114" s="2"/>
      <c r="P114" s="2"/>
      <c r="Q114" s="2"/>
      <c r="R114" s="2"/>
      <c r="S114" s="2"/>
      <c r="T114" s="2"/>
      <c r="U114" s="2"/>
      <c r="V114" s="2"/>
      <c r="W114" s="2"/>
      <c r="X114" s="2"/>
      <c r="Y114" s="2"/>
      <c r="Z114" s="2"/>
    </row>
    <row r="115" spans="1:26" ht="12.75" customHeight="1">
      <c r="A115" s="2"/>
      <c r="B115" s="27"/>
      <c r="C115" s="27"/>
      <c r="D115" s="27"/>
      <c r="E115" s="27"/>
      <c r="F115" s="27"/>
      <c r="G115" s="27"/>
      <c r="H115" s="27"/>
      <c r="I115" s="27"/>
      <c r="J115" s="27"/>
      <c r="K115" s="27"/>
      <c r="L115" s="27"/>
      <c r="M115" s="27"/>
      <c r="N115" s="27"/>
      <c r="O115" s="2"/>
      <c r="P115" s="2"/>
      <c r="Q115" s="2"/>
      <c r="R115" s="2"/>
      <c r="S115" s="2"/>
      <c r="T115" s="2"/>
      <c r="U115" s="2"/>
      <c r="V115" s="2"/>
      <c r="W115" s="2"/>
      <c r="X115" s="2"/>
      <c r="Y115" s="2"/>
      <c r="Z115" s="2"/>
    </row>
    <row r="116" spans="1:26" ht="12.75" customHeight="1">
      <c r="A116" s="2"/>
      <c r="B116" s="27"/>
      <c r="C116" s="27"/>
      <c r="D116" s="27"/>
      <c r="E116" s="27"/>
      <c r="F116" s="27"/>
      <c r="G116" s="27"/>
      <c r="H116" s="27"/>
      <c r="I116" s="27"/>
      <c r="J116" s="27"/>
      <c r="K116" s="27"/>
      <c r="L116" s="27"/>
      <c r="M116" s="27"/>
      <c r="N116" s="27"/>
      <c r="O116" s="2"/>
      <c r="P116" s="2"/>
      <c r="Q116" s="2"/>
      <c r="R116" s="2"/>
      <c r="S116" s="2"/>
      <c r="T116" s="2"/>
      <c r="U116" s="2"/>
      <c r="V116" s="2"/>
      <c r="W116" s="2"/>
      <c r="X116" s="2"/>
      <c r="Y116" s="2"/>
      <c r="Z116" s="2"/>
    </row>
    <row r="117" spans="1:26" ht="12.75" customHeight="1">
      <c r="A117" s="2"/>
      <c r="B117" s="27"/>
      <c r="C117" s="27"/>
      <c r="D117" s="27"/>
      <c r="E117" s="27"/>
      <c r="F117" s="27"/>
      <c r="G117" s="27"/>
      <c r="H117" s="27"/>
      <c r="I117" s="27"/>
      <c r="J117" s="27"/>
      <c r="K117" s="27"/>
      <c r="L117" s="27"/>
      <c r="M117" s="27"/>
      <c r="N117" s="27"/>
      <c r="O117" s="2"/>
      <c r="P117" s="2"/>
      <c r="Q117" s="2"/>
      <c r="R117" s="2"/>
      <c r="S117" s="2"/>
      <c r="T117" s="2"/>
      <c r="U117" s="2"/>
      <c r="V117" s="2"/>
      <c r="W117" s="2"/>
      <c r="X117" s="2"/>
      <c r="Y117" s="2"/>
      <c r="Z117" s="2"/>
    </row>
    <row r="118" spans="1:26" ht="12.75" customHeight="1">
      <c r="A118" s="2"/>
      <c r="B118" s="27"/>
      <c r="C118" s="27"/>
      <c r="D118" s="27"/>
      <c r="E118" s="27"/>
      <c r="F118" s="27"/>
      <c r="G118" s="27"/>
      <c r="H118" s="27"/>
      <c r="I118" s="27"/>
      <c r="J118" s="27"/>
      <c r="K118" s="27"/>
      <c r="L118" s="27"/>
      <c r="M118" s="27"/>
      <c r="N118" s="27"/>
      <c r="O118" s="2"/>
      <c r="P118" s="2"/>
      <c r="Q118" s="2"/>
      <c r="R118" s="2"/>
      <c r="S118" s="2"/>
      <c r="T118" s="2"/>
      <c r="U118" s="2"/>
      <c r="V118" s="2"/>
      <c r="W118" s="2"/>
      <c r="X118" s="2"/>
      <c r="Y118" s="2"/>
      <c r="Z118" s="2"/>
    </row>
    <row r="119" spans="1:26" ht="12.75" customHeight="1">
      <c r="A119" s="2"/>
      <c r="B119" s="27"/>
      <c r="C119" s="27"/>
      <c r="D119" s="27"/>
      <c r="E119" s="27"/>
      <c r="F119" s="27"/>
      <c r="G119" s="27"/>
      <c r="H119" s="27"/>
      <c r="I119" s="27"/>
      <c r="J119" s="27"/>
      <c r="K119" s="27"/>
      <c r="L119" s="27"/>
      <c r="M119" s="27"/>
      <c r="N119" s="27"/>
      <c r="O119" s="2"/>
      <c r="P119" s="2"/>
      <c r="Q119" s="2"/>
      <c r="R119" s="2"/>
      <c r="S119" s="2"/>
      <c r="T119" s="2"/>
      <c r="U119" s="2"/>
      <c r="V119" s="2"/>
      <c r="W119" s="2"/>
      <c r="X119" s="2"/>
      <c r="Y119" s="2"/>
      <c r="Z119" s="2"/>
    </row>
    <row r="120" spans="1:26" ht="12.75" customHeight="1">
      <c r="A120" s="2"/>
      <c r="B120" s="27"/>
      <c r="C120" s="27"/>
      <c r="D120" s="27"/>
      <c r="E120" s="27"/>
      <c r="F120" s="27"/>
      <c r="G120" s="27"/>
      <c r="H120" s="27"/>
      <c r="I120" s="27"/>
      <c r="J120" s="27"/>
      <c r="K120" s="27"/>
      <c r="L120" s="27"/>
      <c r="M120" s="27"/>
      <c r="N120" s="27"/>
      <c r="O120" s="2"/>
      <c r="P120" s="2"/>
      <c r="Q120" s="2"/>
      <c r="R120" s="2"/>
      <c r="S120" s="2"/>
      <c r="T120" s="2"/>
      <c r="U120" s="2"/>
      <c r="V120" s="2"/>
      <c r="W120" s="2"/>
      <c r="X120" s="2"/>
      <c r="Y120" s="2"/>
      <c r="Z120" s="2"/>
    </row>
    <row r="121" spans="1:26" ht="12.75" customHeight="1">
      <c r="A121" s="2"/>
      <c r="B121" s="27"/>
      <c r="C121" s="27"/>
      <c r="D121" s="27"/>
      <c r="E121" s="27"/>
      <c r="F121" s="27"/>
      <c r="G121" s="27"/>
      <c r="H121" s="27"/>
      <c r="I121" s="27"/>
      <c r="J121" s="27"/>
      <c r="K121" s="27"/>
      <c r="L121" s="27"/>
      <c r="M121" s="27"/>
      <c r="N121" s="27"/>
      <c r="O121" s="2"/>
      <c r="P121" s="2"/>
      <c r="Q121" s="2"/>
      <c r="R121" s="2"/>
      <c r="S121" s="2"/>
      <c r="T121" s="2"/>
      <c r="U121" s="2"/>
      <c r="V121" s="2"/>
      <c r="W121" s="2"/>
      <c r="X121" s="2"/>
      <c r="Y121" s="2"/>
      <c r="Z121" s="2"/>
    </row>
    <row r="122" spans="1:26" ht="12.75" customHeight="1">
      <c r="A122" s="2"/>
      <c r="B122" s="27"/>
      <c r="C122" s="27"/>
      <c r="D122" s="27"/>
      <c r="E122" s="27"/>
      <c r="F122" s="27"/>
      <c r="G122" s="27"/>
      <c r="H122" s="27"/>
      <c r="I122" s="27"/>
      <c r="J122" s="27"/>
      <c r="K122" s="27"/>
      <c r="L122" s="27"/>
      <c r="M122" s="27"/>
      <c r="N122" s="27"/>
      <c r="O122" s="2"/>
      <c r="P122" s="2"/>
      <c r="Q122" s="2"/>
      <c r="R122" s="2"/>
      <c r="S122" s="2"/>
      <c r="T122" s="2"/>
      <c r="U122" s="2"/>
      <c r="V122" s="2"/>
      <c r="W122" s="2"/>
      <c r="X122" s="2"/>
      <c r="Y122" s="2"/>
      <c r="Z122" s="2"/>
    </row>
    <row r="123" spans="1:26" ht="12.75" customHeight="1">
      <c r="A123" s="2"/>
      <c r="B123" s="27"/>
      <c r="C123" s="27"/>
      <c r="D123" s="27"/>
      <c r="E123" s="27"/>
      <c r="F123" s="27"/>
      <c r="G123" s="27"/>
      <c r="H123" s="27"/>
      <c r="I123" s="27"/>
      <c r="J123" s="27"/>
      <c r="K123" s="27"/>
      <c r="L123" s="27"/>
      <c r="M123" s="27"/>
      <c r="N123" s="27"/>
      <c r="O123" s="2"/>
      <c r="P123" s="2"/>
      <c r="Q123" s="2"/>
      <c r="R123" s="2"/>
      <c r="S123" s="2"/>
      <c r="T123" s="2"/>
      <c r="U123" s="2"/>
      <c r="V123" s="2"/>
      <c r="W123" s="2"/>
      <c r="X123" s="2"/>
      <c r="Y123" s="2"/>
      <c r="Z123" s="2"/>
    </row>
    <row r="124" spans="1:26" ht="12.75" customHeight="1">
      <c r="A124" s="2"/>
      <c r="B124" s="27"/>
      <c r="C124" s="27"/>
      <c r="D124" s="27"/>
      <c r="E124" s="27"/>
      <c r="F124" s="27"/>
      <c r="G124" s="27"/>
      <c r="H124" s="27"/>
      <c r="I124" s="27"/>
      <c r="J124" s="27"/>
      <c r="K124" s="27"/>
      <c r="L124" s="27"/>
      <c r="M124" s="27"/>
      <c r="N124" s="27"/>
      <c r="O124" s="2"/>
      <c r="P124" s="2"/>
      <c r="Q124" s="2"/>
      <c r="R124" s="2"/>
      <c r="S124" s="2"/>
      <c r="T124" s="2"/>
      <c r="U124" s="2"/>
      <c r="V124" s="2"/>
      <c r="W124" s="2"/>
      <c r="X124" s="2"/>
      <c r="Y124" s="2"/>
      <c r="Z124" s="2"/>
    </row>
    <row r="125" spans="1:26" ht="12.75" customHeight="1">
      <c r="A125" s="2"/>
      <c r="B125" s="27"/>
      <c r="C125" s="27"/>
      <c r="D125" s="27"/>
      <c r="E125" s="27"/>
      <c r="F125" s="27"/>
      <c r="G125" s="27"/>
      <c r="H125" s="27"/>
      <c r="I125" s="27"/>
      <c r="J125" s="27"/>
      <c r="K125" s="27"/>
      <c r="L125" s="27"/>
      <c r="M125" s="27"/>
      <c r="N125" s="27"/>
      <c r="O125" s="2"/>
      <c r="P125" s="2"/>
      <c r="Q125" s="2"/>
      <c r="R125" s="2"/>
      <c r="S125" s="2"/>
      <c r="T125" s="2"/>
      <c r="U125" s="2"/>
      <c r="V125" s="2"/>
      <c r="W125" s="2"/>
      <c r="X125" s="2"/>
      <c r="Y125" s="2"/>
      <c r="Z125" s="2"/>
    </row>
    <row r="126" spans="1:26" ht="12.75" customHeight="1">
      <c r="A126" s="2"/>
      <c r="B126" s="27"/>
      <c r="C126" s="27"/>
      <c r="D126" s="27"/>
      <c r="E126" s="27"/>
      <c r="F126" s="27"/>
      <c r="G126" s="27"/>
      <c r="H126" s="27"/>
      <c r="I126" s="27"/>
      <c r="J126" s="27"/>
      <c r="K126" s="27"/>
      <c r="L126" s="27"/>
      <c r="M126" s="27"/>
      <c r="N126" s="27"/>
      <c r="O126" s="2"/>
      <c r="P126" s="2"/>
      <c r="Q126" s="2"/>
      <c r="R126" s="2"/>
      <c r="S126" s="2"/>
      <c r="T126" s="2"/>
      <c r="U126" s="2"/>
      <c r="V126" s="2"/>
      <c r="W126" s="2"/>
      <c r="X126" s="2"/>
      <c r="Y126" s="2"/>
      <c r="Z126" s="2"/>
    </row>
    <row r="127" spans="1:26" ht="12.75" customHeight="1">
      <c r="A127" s="2"/>
      <c r="B127" s="27"/>
      <c r="C127" s="27"/>
      <c r="D127" s="27"/>
      <c r="E127" s="27"/>
      <c r="F127" s="27"/>
      <c r="G127" s="27"/>
      <c r="H127" s="27"/>
      <c r="I127" s="27"/>
      <c r="J127" s="27"/>
      <c r="K127" s="27"/>
      <c r="L127" s="27"/>
      <c r="M127" s="27"/>
      <c r="N127" s="27"/>
      <c r="O127" s="2"/>
      <c r="P127" s="2"/>
      <c r="Q127" s="2"/>
      <c r="R127" s="2"/>
      <c r="S127" s="2"/>
      <c r="T127" s="2"/>
      <c r="U127" s="2"/>
      <c r="V127" s="2"/>
      <c r="W127" s="2"/>
      <c r="X127" s="2"/>
      <c r="Y127" s="2"/>
      <c r="Z127" s="2"/>
    </row>
    <row r="128" spans="1:26" ht="12.75" customHeight="1">
      <c r="A128" s="2"/>
      <c r="B128" s="27"/>
      <c r="C128" s="27"/>
      <c r="D128" s="27"/>
      <c r="E128" s="27"/>
      <c r="F128" s="27"/>
      <c r="G128" s="27"/>
      <c r="H128" s="27"/>
      <c r="I128" s="27"/>
      <c r="J128" s="27"/>
      <c r="K128" s="27"/>
      <c r="L128" s="27"/>
      <c r="M128" s="27"/>
      <c r="N128" s="27"/>
      <c r="O128" s="2"/>
      <c r="P128" s="2"/>
      <c r="Q128" s="2"/>
      <c r="R128" s="2"/>
      <c r="S128" s="2"/>
      <c r="T128" s="2"/>
      <c r="U128" s="2"/>
      <c r="V128" s="2"/>
      <c r="W128" s="2"/>
      <c r="X128" s="2"/>
      <c r="Y128" s="2"/>
      <c r="Z128" s="2"/>
    </row>
    <row r="129" spans="1:26" ht="12.75" customHeight="1">
      <c r="A129" s="2"/>
      <c r="B129" s="27"/>
      <c r="C129" s="27"/>
      <c r="D129" s="27"/>
      <c r="E129" s="27"/>
      <c r="F129" s="27"/>
      <c r="G129" s="27"/>
      <c r="H129" s="27"/>
      <c r="I129" s="27"/>
      <c r="J129" s="27"/>
      <c r="K129" s="27"/>
      <c r="L129" s="27"/>
      <c r="M129" s="27"/>
      <c r="N129" s="27"/>
      <c r="O129" s="2"/>
      <c r="P129" s="2"/>
      <c r="Q129" s="2"/>
      <c r="R129" s="2"/>
      <c r="S129" s="2"/>
      <c r="T129" s="2"/>
      <c r="U129" s="2"/>
      <c r="V129" s="2"/>
      <c r="W129" s="2"/>
      <c r="X129" s="2"/>
      <c r="Y129" s="2"/>
      <c r="Z129" s="2"/>
    </row>
    <row r="130" spans="1:26" ht="12.75" customHeight="1">
      <c r="A130" s="2"/>
      <c r="B130" s="27"/>
      <c r="C130" s="27"/>
      <c r="D130" s="27"/>
      <c r="E130" s="27"/>
      <c r="F130" s="27"/>
      <c r="G130" s="27"/>
      <c r="H130" s="27"/>
      <c r="I130" s="27"/>
      <c r="J130" s="27"/>
      <c r="K130" s="27"/>
      <c r="L130" s="27"/>
      <c r="M130" s="27"/>
      <c r="N130" s="27"/>
      <c r="O130" s="2"/>
      <c r="P130" s="2"/>
      <c r="Q130" s="2"/>
      <c r="R130" s="2"/>
      <c r="S130" s="2"/>
      <c r="T130" s="2"/>
      <c r="U130" s="2"/>
      <c r="V130" s="2"/>
      <c r="W130" s="2"/>
      <c r="X130" s="2"/>
      <c r="Y130" s="2"/>
      <c r="Z130" s="2"/>
    </row>
    <row r="131" spans="1:26" ht="12.75" customHeight="1">
      <c r="A131" s="2"/>
      <c r="B131" s="27"/>
      <c r="C131" s="27"/>
      <c r="D131" s="27"/>
      <c r="E131" s="27"/>
      <c r="F131" s="27"/>
      <c r="G131" s="27"/>
      <c r="H131" s="27"/>
      <c r="I131" s="27"/>
      <c r="J131" s="27"/>
      <c r="K131" s="27"/>
      <c r="L131" s="27"/>
      <c r="M131" s="27"/>
      <c r="N131" s="27"/>
      <c r="O131" s="2"/>
      <c r="P131" s="2"/>
      <c r="Q131" s="2"/>
      <c r="R131" s="2"/>
      <c r="S131" s="2"/>
      <c r="T131" s="2"/>
      <c r="U131" s="2"/>
      <c r="V131" s="2"/>
      <c r="W131" s="2"/>
      <c r="X131" s="2"/>
      <c r="Y131" s="2"/>
      <c r="Z131" s="2"/>
    </row>
    <row r="132" spans="1:26" ht="12.75" customHeight="1">
      <c r="A132" s="2"/>
      <c r="B132" s="27"/>
      <c r="C132" s="27"/>
      <c r="D132" s="27"/>
      <c r="E132" s="27"/>
      <c r="F132" s="27"/>
      <c r="G132" s="27"/>
      <c r="H132" s="27"/>
      <c r="I132" s="27"/>
      <c r="J132" s="27"/>
      <c r="K132" s="27"/>
      <c r="L132" s="27"/>
      <c r="M132" s="27"/>
      <c r="N132" s="27"/>
      <c r="O132" s="2"/>
      <c r="P132" s="2"/>
      <c r="Q132" s="2"/>
      <c r="R132" s="2"/>
      <c r="S132" s="2"/>
      <c r="T132" s="2"/>
      <c r="U132" s="2"/>
      <c r="V132" s="2"/>
      <c r="W132" s="2"/>
      <c r="X132" s="2"/>
      <c r="Y132" s="2"/>
      <c r="Z132" s="2"/>
    </row>
    <row r="133" spans="1:26" ht="12.75" customHeight="1">
      <c r="A133" s="2"/>
      <c r="B133" s="27"/>
      <c r="C133" s="27"/>
      <c r="D133" s="27"/>
      <c r="E133" s="27"/>
      <c r="F133" s="27"/>
      <c r="G133" s="27"/>
      <c r="H133" s="27"/>
      <c r="I133" s="27"/>
      <c r="J133" s="27"/>
      <c r="K133" s="27"/>
      <c r="L133" s="27"/>
      <c r="M133" s="27"/>
      <c r="N133" s="27"/>
      <c r="O133" s="2"/>
      <c r="P133" s="2"/>
      <c r="Q133" s="2"/>
      <c r="R133" s="2"/>
      <c r="S133" s="2"/>
      <c r="T133" s="2"/>
      <c r="U133" s="2"/>
      <c r="V133" s="2"/>
      <c r="W133" s="2"/>
      <c r="X133" s="2"/>
      <c r="Y133" s="2"/>
      <c r="Z133" s="2"/>
    </row>
    <row r="134" spans="1:26" ht="12.75" customHeight="1">
      <c r="A134" s="2"/>
      <c r="B134" s="27"/>
      <c r="C134" s="27"/>
      <c r="D134" s="27"/>
      <c r="E134" s="27"/>
      <c r="F134" s="27"/>
      <c r="G134" s="27"/>
      <c r="H134" s="27"/>
      <c r="I134" s="27"/>
      <c r="J134" s="27"/>
      <c r="K134" s="27"/>
      <c r="L134" s="27"/>
      <c r="M134" s="27"/>
      <c r="N134" s="27"/>
      <c r="O134" s="2"/>
      <c r="P134" s="2"/>
      <c r="Q134" s="2"/>
      <c r="R134" s="2"/>
      <c r="S134" s="2"/>
      <c r="T134" s="2"/>
      <c r="U134" s="2"/>
      <c r="V134" s="2"/>
      <c r="W134" s="2"/>
      <c r="X134" s="2"/>
      <c r="Y134" s="2"/>
      <c r="Z134" s="2"/>
    </row>
    <row r="135" spans="1:26" ht="12.75" customHeight="1">
      <c r="A135" s="2"/>
      <c r="B135" s="27"/>
      <c r="C135" s="27"/>
      <c r="D135" s="27"/>
      <c r="E135" s="27"/>
      <c r="F135" s="27"/>
      <c r="G135" s="27"/>
      <c r="H135" s="27"/>
      <c r="I135" s="27"/>
      <c r="J135" s="27"/>
      <c r="K135" s="27"/>
      <c r="L135" s="27"/>
      <c r="M135" s="27"/>
      <c r="N135" s="27"/>
      <c r="O135" s="2"/>
      <c r="P135" s="2"/>
      <c r="Q135" s="2"/>
      <c r="R135" s="2"/>
      <c r="S135" s="2"/>
      <c r="T135" s="2"/>
      <c r="U135" s="2"/>
      <c r="V135" s="2"/>
      <c r="W135" s="2"/>
      <c r="X135" s="2"/>
      <c r="Y135" s="2"/>
      <c r="Z135" s="2"/>
    </row>
    <row r="136" spans="1:26" ht="12.75" customHeight="1">
      <c r="A136" s="2"/>
      <c r="B136" s="27"/>
      <c r="C136" s="27"/>
      <c r="D136" s="27"/>
      <c r="E136" s="27"/>
      <c r="F136" s="27"/>
      <c r="G136" s="27"/>
      <c r="H136" s="27"/>
      <c r="I136" s="27"/>
      <c r="J136" s="27"/>
      <c r="K136" s="27"/>
      <c r="L136" s="27"/>
      <c r="M136" s="27"/>
      <c r="N136" s="27"/>
      <c r="O136" s="2"/>
      <c r="P136" s="2"/>
      <c r="Q136" s="2"/>
      <c r="R136" s="2"/>
      <c r="S136" s="2"/>
      <c r="T136" s="2"/>
      <c r="U136" s="2"/>
      <c r="V136" s="2"/>
      <c r="W136" s="2"/>
      <c r="X136" s="2"/>
      <c r="Y136" s="2"/>
      <c r="Z136" s="2"/>
    </row>
    <row r="137" spans="1:26" ht="12.75" customHeight="1">
      <c r="A137" s="2"/>
      <c r="B137" s="27"/>
      <c r="C137" s="27"/>
      <c r="D137" s="27"/>
      <c r="E137" s="27"/>
      <c r="F137" s="27"/>
      <c r="G137" s="27"/>
      <c r="H137" s="27"/>
      <c r="I137" s="27"/>
      <c r="J137" s="27"/>
      <c r="K137" s="27"/>
      <c r="L137" s="27"/>
      <c r="M137" s="27"/>
      <c r="N137" s="27"/>
      <c r="O137" s="2"/>
      <c r="P137" s="2"/>
      <c r="Q137" s="2"/>
      <c r="R137" s="2"/>
      <c r="S137" s="2"/>
      <c r="T137" s="2"/>
      <c r="U137" s="2"/>
      <c r="V137" s="2"/>
      <c r="W137" s="2"/>
      <c r="X137" s="2"/>
      <c r="Y137" s="2"/>
      <c r="Z137" s="2"/>
    </row>
    <row r="138" spans="1:26" ht="12.75" customHeight="1">
      <c r="A138" s="2"/>
      <c r="B138" s="27"/>
      <c r="C138" s="27"/>
      <c r="D138" s="27"/>
      <c r="E138" s="27"/>
      <c r="F138" s="27"/>
      <c r="G138" s="27"/>
      <c r="H138" s="27"/>
      <c r="I138" s="27"/>
      <c r="J138" s="27"/>
      <c r="K138" s="27"/>
      <c r="L138" s="27"/>
      <c r="M138" s="27"/>
      <c r="N138" s="27"/>
      <c r="O138" s="2"/>
      <c r="P138" s="2"/>
      <c r="Q138" s="2"/>
      <c r="R138" s="2"/>
      <c r="S138" s="2"/>
      <c r="T138" s="2"/>
      <c r="U138" s="2"/>
      <c r="V138" s="2"/>
      <c r="W138" s="2"/>
      <c r="X138" s="2"/>
      <c r="Y138" s="2"/>
      <c r="Z138" s="2"/>
    </row>
    <row r="139" spans="1:26" ht="12.75" customHeight="1">
      <c r="A139" s="2"/>
      <c r="B139" s="27"/>
      <c r="C139" s="27"/>
      <c r="D139" s="27"/>
      <c r="E139" s="27"/>
      <c r="F139" s="27"/>
      <c r="G139" s="27"/>
      <c r="H139" s="27"/>
      <c r="I139" s="27"/>
      <c r="J139" s="27"/>
      <c r="K139" s="27"/>
      <c r="L139" s="27"/>
      <c r="M139" s="27"/>
      <c r="N139" s="27"/>
      <c r="O139" s="2"/>
      <c r="P139" s="2"/>
      <c r="Q139" s="2"/>
      <c r="R139" s="2"/>
      <c r="S139" s="2"/>
      <c r="T139" s="2"/>
      <c r="U139" s="2"/>
      <c r="V139" s="2"/>
      <c r="W139" s="2"/>
      <c r="X139" s="2"/>
      <c r="Y139" s="2"/>
      <c r="Z139" s="2"/>
    </row>
    <row r="140" spans="1:26" ht="12.75" customHeight="1">
      <c r="A140" s="2"/>
      <c r="B140" s="27"/>
      <c r="C140" s="27"/>
      <c r="D140" s="27"/>
      <c r="E140" s="27"/>
      <c r="F140" s="27"/>
      <c r="G140" s="27"/>
      <c r="H140" s="27"/>
      <c r="I140" s="27"/>
      <c r="J140" s="27"/>
      <c r="K140" s="27"/>
      <c r="L140" s="27"/>
      <c r="M140" s="27"/>
      <c r="N140" s="27"/>
      <c r="O140" s="2"/>
      <c r="P140" s="2"/>
      <c r="Q140" s="2"/>
      <c r="R140" s="2"/>
      <c r="S140" s="2"/>
      <c r="T140" s="2"/>
      <c r="U140" s="2"/>
      <c r="V140" s="2"/>
      <c r="W140" s="2"/>
      <c r="X140" s="2"/>
      <c r="Y140" s="2"/>
      <c r="Z140" s="2"/>
    </row>
    <row r="141" spans="1:26" ht="12.75" customHeight="1">
      <c r="A141" s="2"/>
      <c r="B141" s="27"/>
      <c r="C141" s="27"/>
      <c r="D141" s="27"/>
      <c r="E141" s="27"/>
      <c r="F141" s="27"/>
      <c r="G141" s="27"/>
      <c r="H141" s="27"/>
      <c r="I141" s="27"/>
      <c r="J141" s="27"/>
      <c r="K141" s="27"/>
      <c r="L141" s="27"/>
      <c r="M141" s="27"/>
      <c r="N141" s="27"/>
      <c r="O141" s="2"/>
      <c r="P141" s="2"/>
      <c r="Q141" s="2"/>
      <c r="R141" s="2"/>
      <c r="S141" s="2"/>
      <c r="T141" s="2"/>
      <c r="U141" s="2"/>
      <c r="V141" s="2"/>
      <c r="W141" s="2"/>
      <c r="X141" s="2"/>
      <c r="Y141" s="2"/>
      <c r="Z141" s="2"/>
    </row>
    <row r="142" spans="1:26" ht="12.75" customHeight="1">
      <c r="A142" s="2"/>
      <c r="B142" s="27"/>
      <c r="C142" s="27"/>
      <c r="D142" s="27"/>
      <c r="E142" s="27"/>
      <c r="F142" s="27"/>
      <c r="G142" s="27"/>
      <c r="H142" s="27"/>
      <c r="I142" s="27"/>
      <c r="J142" s="27"/>
      <c r="K142" s="27"/>
      <c r="L142" s="27"/>
      <c r="M142" s="27"/>
      <c r="N142" s="27"/>
      <c r="O142" s="2"/>
      <c r="P142" s="2"/>
      <c r="Q142" s="2"/>
      <c r="R142" s="2"/>
      <c r="S142" s="2"/>
      <c r="T142" s="2"/>
      <c r="U142" s="2"/>
      <c r="V142" s="2"/>
      <c r="W142" s="2"/>
      <c r="X142" s="2"/>
      <c r="Y142" s="2"/>
      <c r="Z142" s="2"/>
    </row>
    <row r="143" spans="1:26" ht="12.75" customHeight="1">
      <c r="A143" s="2"/>
      <c r="B143" s="27"/>
      <c r="C143" s="27"/>
      <c r="D143" s="27"/>
      <c r="E143" s="27"/>
      <c r="F143" s="27"/>
      <c r="G143" s="27"/>
      <c r="H143" s="27"/>
      <c r="I143" s="27"/>
      <c r="J143" s="27"/>
      <c r="K143" s="27"/>
      <c r="L143" s="27"/>
      <c r="M143" s="27"/>
      <c r="N143" s="27"/>
      <c r="O143" s="2"/>
      <c r="P143" s="2"/>
      <c r="Q143" s="2"/>
      <c r="R143" s="2"/>
      <c r="S143" s="2"/>
      <c r="T143" s="2"/>
      <c r="U143" s="2"/>
      <c r="V143" s="2"/>
      <c r="W143" s="2"/>
      <c r="X143" s="2"/>
      <c r="Y143" s="2"/>
      <c r="Z143" s="2"/>
    </row>
    <row r="144" spans="1:26" ht="12.75" customHeight="1">
      <c r="A144" s="2"/>
      <c r="B144" s="27"/>
      <c r="C144" s="27"/>
      <c r="D144" s="27"/>
      <c r="E144" s="27"/>
      <c r="F144" s="27"/>
      <c r="G144" s="27"/>
      <c r="H144" s="27"/>
      <c r="I144" s="27"/>
      <c r="J144" s="27"/>
      <c r="K144" s="27"/>
      <c r="L144" s="27"/>
      <c r="M144" s="27"/>
      <c r="N144" s="27"/>
      <c r="O144" s="2"/>
      <c r="P144" s="2"/>
      <c r="Q144" s="2"/>
      <c r="R144" s="2"/>
      <c r="S144" s="2"/>
      <c r="T144" s="2"/>
      <c r="U144" s="2"/>
      <c r="V144" s="2"/>
      <c r="W144" s="2"/>
      <c r="X144" s="2"/>
      <c r="Y144" s="2"/>
      <c r="Z144" s="2"/>
    </row>
    <row r="145" spans="1:26" ht="12.75" customHeight="1">
      <c r="A145" s="2"/>
      <c r="B145" s="27"/>
      <c r="C145" s="27"/>
      <c r="D145" s="27"/>
      <c r="E145" s="27"/>
      <c r="F145" s="27"/>
      <c r="G145" s="27"/>
      <c r="H145" s="27"/>
      <c r="I145" s="27"/>
      <c r="J145" s="27"/>
      <c r="K145" s="27"/>
      <c r="L145" s="27"/>
      <c r="M145" s="27"/>
      <c r="N145" s="27"/>
      <c r="O145" s="2"/>
      <c r="P145" s="2"/>
      <c r="Q145" s="2"/>
      <c r="R145" s="2"/>
      <c r="S145" s="2"/>
      <c r="T145" s="2"/>
      <c r="U145" s="2"/>
      <c r="V145" s="2"/>
      <c r="W145" s="2"/>
      <c r="X145" s="2"/>
      <c r="Y145" s="2"/>
      <c r="Z145" s="2"/>
    </row>
    <row r="146" spans="1:26" ht="12.75" customHeight="1">
      <c r="A146" s="2"/>
      <c r="B146" s="27"/>
      <c r="C146" s="27"/>
      <c r="D146" s="27"/>
      <c r="E146" s="27"/>
      <c r="F146" s="27"/>
      <c r="G146" s="27"/>
      <c r="H146" s="27"/>
      <c r="I146" s="27"/>
      <c r="J146" s="27"/>
      <c r="K146" s="27"/>
      <c r="L146" s="27"/>
      <c r="M146" s="27"/>
      <c r="N146" s="27"/>
      <c r="O146" s="2"/>
      <c r="P146" s="2"/>
      <c r="Q146" s="2"/>
      <c r="R146" s="2"/>
      <c r="S146" s="2"/>
      <c r="T146" s="2"/>
      <c r="U146" s="2"/>
      <c r="V146" s="2"/>
      <c r="W146" s="2"/>
      <c r="X146" s="2"/>
      <c r="Y146" s="2"/>
      <c r="Z146" s="2"/>
    </row>
    <row r="147" spans="1:26" ht="12.75" customHeight="1">
      <c r="A147" s="2"/>
      <c r="B147" s="27"/>
      <c r="C147" s="27"/>
      <c r="D147" s="27"/>
      <c r="E147" s="27"/>
      <c r="F147" s="27"/>
      <c r="G147" s="27"/>
      <c r="H147" s="27"/>
      <c r="I147" s="27"/>
      <c r="J147" s="27"/>
      <c r="K147" s="27"/>
      <c r="L147" s="27"/>
      <c r="M147" s="27"/>
      <c r="N147" s="27"/>
      <c r="O147" s="2"/>
      <c r="P147" s="2"/>
      <c r="Q147" s="2"/>
      <c r="R147" s="2"/>
      <c r="S147" s="2"/>
      <c r="T147" s="2"/>
      <c r="U147" s="2"/>
      <c r="V147" s="2"/>
      <c r="W147" s="2"/>
      <c r="X147" s="2"/>
      <c r="Y147" s="2"/>
      <c r="Z147" s="2"/>
    </row>
    <row r="148" spans="1:26" ht="12.75" customHeight="1">
      <c r="A148" s="2"/>
      <c r="B148" s="27"/>
      <c r="C148" s="27"/>
      <c r="D148" s="27"/>
      <c r="E148" s="27"/>
      <c r="F148" s="27"/>
      <c r="G148" s="27"/>
      <c r="H148" s="27"/>
      <c r="I148" s="27"/>
      <c r="J148" s="27"/>
      <c r="K148" s="27"/>
      <c r="L148" s="27"/>
      <c r="M148" s="27"/>
      <c r="N148" s="27"/>
      <c r="O148" s="2"/>
      <c r="P148" s="2"/>
      <c r="Q148" s="2"/>
      <c r="R148" s="2"/>
      <c r="S148" s="2"/>
      <c r="T148" s="2"/>
      <c r="U148" s="2"/>
      <c r="V148" s="2"/>
      <c r="W148" s="2"/>
      <c r="X148" s="2"/>
      <c r="Y148" s="2"/>
      <c r="Z148" s="2"/>
    </row>
    <row r="149" spans="1:26" ht="12.75" customHeight="1">
      <c r="A149" s="2"/>
      <c r="B149" s="27"/>
      <c r="C149" s="27"/>
      <c r="D149" s="27"/>
      <c r="E149" s="27"/>
      <c r="F149" s="27"/>
      <c r="G149" s="27"/>
      <c r="H149" s="27"/>
      <c r="I149" s="27"/>
      <c r="J149" s="27"/>
      <c r="K149" s="27"/>
      <c r="L149" s="27"/>
      <c r="M149" s="27"/>
      <c r="N149" s="27"/>
      <c r="O149" s="2"/>
      <c r="P149" s="2"/>
      <c r="Q149" s="2"/>
      <c r="R149" s="2"/>
      <c r="S149" s="2"/>
      <c r="T149" s="2"/>
      <c r="U149" s="2"/>
      <c r="V149" s="2"/>
      <c r="W149" s="2"/>
      <c r="X149" s="2"/>
      <c r="Y149" s="2"/>
      <c r="Z149" s="2"/>
    </row>
    <row r="150" spans="1:26" ht="12.75" customHeight="1">
      <c r="A150" s="2"/>
      <c r="B150" s="27"/>
      <c r="C150" s="27"/>
      <c r="D150" s="27"/>
      <c r="E150" s="27"/>
      <c r="F150" s="27"/>
      <c r="G150" s="27"/>
      <c r="H150" s="27"/>
      <c r="I150" s="27"/>
      <c r="J150" s="27"/>
      <c r="K150" s="27"/>
      <c r="L150" s="27"/>
      <c r="M150" s="27"/>
      <c r="N150" s="27"/>
      <c r="O150" s="2"/>
      <c r="P150" s="2"/>
      <c r="Q150" s="2"/>
      <c r="R150" s="2"/>
      <c r="S150" s="2"/>
      <c r="T150" s="2"/>
      <c r="U150" s="2"/>
      <c r="V150" s="2"/>
      <c r="W150" s="2"/>
      <c r="X150" s="2"/>
      <c r="Y150" s="2"/>
      <c r="Z150" s="2"/>
    </row>
    <row r="151" spans="1:26" ht="12.75" customHeight="1">
      <c r="A151" s="2"/>
      <c r="B151" s="27"/>
      <c r="C151" s="27"/>
      <c r="D151" s="27"/>
      <c r="E151" s="27"/>
      <c r="F151" s="27"/>
      <c r="G151" s="27"/>
      <c r="H151" s="27"/>
      <c r="I151" s="27"/>
      <c r="J151" s="27"/>
      <c r="K151" s="27"/>
      <c r="L151" s="27"/>
      <c r="M151" s="27"/>
      <c r="N151" s="27"/>
      <c r="O151" s="2"/>
      <c r="P151" s="2"/>
      <c r="Q151" s="2"/>
      <c r="R151" s="2"/>
      <c r="S151" s="2"/>
      <c r="T151" s="2"/>
      <c r="U151" s="2"/>
      <c r="V151" s="2"/>
      <c r="W151" s="2"/>
      <c r="X151" s="2"/>
      <c r="Y151" s="2"/>
      <c r="Z151" s="2"/>
    </row>
    <row r="152" spans="1:26" ht="12.75" customHeight="1">
      <c r="A152" s="2"/>
      <c r="B152" s="27"/>
      <c r="C152" s="27"/>
      <c r="D152" s="27"/>
      <c r="E152" s="27"/>
      <c r="F152" s="27"/>
      <c r="G152" s="27"/>
      <c r="H152" s="27"/>
      <c r="I152" s="27"/>
      <c r="J152" s="27"/>
      <c r="K152" s="27"/>
      <c r="L152" s="27"/>
      <c r="M152" s="27"/>
      <c r="N152" s="27"/>
      <c r="O152" s="2"/>
      <c r="P152" s="2"/>
      <c r="Q152" s="2"/>
      <c r="R152" s="2"/>
      <c r="S152" s="2"/>
      <c r="T152" s="2"/>
      <c r="U152" s="2"/>
      <c r="V152" s="2"/>
      <c r="W152" s="2"/>
      <c r="X152" s="2"/>
      <c r="Y152" s="2"/>
      <c r="Z152" s="2"/>
    </row>
    <row r="153" spans="1:26" ht="12.75" customHeight="1">
      <c r="A153" s="2"/>
      <c r="B153" s="27"/>
      <c r="C153" s="27"/>
      <c r="D153" s="27"/>
      <c r="E153" s="27"/>
      <c r="F153" s="27"/>
      <c r="G153" s="27"/>
      <c r="H153" s="27"/>
      <c r="I153" s="27"/>
      <c r="J153" s="27"/>
      <c r="K153" s="27"/>
      <c r="L153" s="27"/>
      <c r="M153" s="27"/>
      <c r="N153" s="27"/>
      <c r="O153" s="2"/>
      <c r="P153" s="2"/>
      <c r="Q153" s="2"/>
      <c r="R153" s="2"/>
      <c r="S153" s="2"/>
      <c r="T153" s="2"/>
      <c r="U153" s="2"/>
      <c r="V153" s="2"/>
      <c r="W153" s="2"/>
      <c r="X153" s="2"/>
      <c r="Y153" s="2"/>
      <c r="Z153" s="2"/>
    </row>
    <row r="154" spans="1:26" ht="12.75" customHeight="1">
      <c r="A154" s="2"/>
      <c r="B154" s="27"/>
      <c r="C154" s="27"/>
      <c r="D154" s="27"/>
      <c r="E154" s="27"/>
      <c r="F154" s="27"/>
      <c r="G154" s="27"/>
      <c r="H154" s="27"/>
      <c r="I154" s="27"/>
      <c r="J154" s="27"/>
      <c r="K154" s="27"/>
      <c r="L154" s="27"/>
      <c r="M154" s="27"/>
      <c r="N154" s="27"/>
      <c r="O154" s="2"/>
      <c r="P154" s="2"/>
      <c r="Q154" s="2"/>
      <c r="R154" s="2"/>
      <c r="S154" s="2"/>
      <c r="T154" s="2"/>
      <c r="U154" s="2"/>
      <c r="V154" s="2"/>
      <c r="W154" s="2"/>
      <c r="X154" s="2"/>
      <c r="Y154" s="2"/>
      <c r="Z154" s="2"/>
    </row>
    <row r="155" spans="1:26" ht="12.75" customHeight="1">
      <c r="A155" s="2"/>
      <c r="B155" s="27"/>
      <c r="C155" s="27"/>
      <c r="D155" s="27"/>
      <c r="E155" s="27"/>
      <c r="F155" s="27"/>
      <c r="G155" s="27"/>
      <c r="H155" s="27"/>
      <c r="I155" s="27"/>
      <c r="J155" s="27"/>
      <c r="K155" s="27"/>
      <c r="L155" s="27"/>
      <c r="M155" s="27"/>
      <c r="N155" s="27"/>
      <c r="O155" s="2"/>
      <c r="P155" s="2"/>
      <c r="Q155" s="2"/>
      <c r="R155" s="2"/>
      <c r="S155" s="2"/>
      <c r="T155" s="2"/>
      <c r="U155" s="2"/>
      <c r="V155" s="2"/>
      <c r="W155" s="2"/>
      <c r="X155" s="2"/>
      <c r="Y155" s="2"/>
      <c r="Z155" s="2"/>
    </row>
    <row r="156" spans="1:26" ht="12.75" customHeight="1">
      <c r="A156" s="2"/>
      <c r="B156" s="27"/>
      <c r="C156" s="27"/>
      <c r="D156" s="27"/>
      <c r="E156" s="27"/>
      <c r="F156" s="27"/>
      <c r="G156" s="27"/>
      <c r="H156" s="27"/>
      <c r="I156" s="27"/>
      <c r="J156" s="27"/>
      <c r="K156" s="27"/>
      <c r="L156" s="27"/>
      <c r="M156" s="27"/>
      <c r="N156" s="27"/>
      <c r="O156" s="2"/>
      <c r="P156" s="2"/>
      <c r="Q156" s="2"/>
      <c r="R156" s="2"/>
      <c r="S156" s="2"/>
      <c r="T156" s="2"/>
      <c r="U156" s="2"/>
      <c r="V156" s="2"/>
      <c r="W156" s="2"/>
      <c r="X156" s="2"/>
      <c r="Y156" s="2"/>
      <c r="Z156" s="2"/>
    </row>
    <row r="157" spans="1:26" ht="12.75" customHeight="1">
      <c r="A157" s="2"/>
      <c r="B157" s="27"/>
      <c r="C157" s="27"/>
      <c r="D157" s="27"/>
      <c r="E157" s="27"/>
      <c r="F157" s="27"/>
      <c r="G157" s="27"/>
      <c r="H157" s="27"/>
      <c r="I157" s="27"/>
      <c r="J157" s="27"/>
      <c r="K157" s="27"/>
      <c r="L157" s="27"/>
      <c r="M157" s="27"/>
      <c r="N157" s="27"/>
      <c r="O157" s="2"/>
      <c r="P157" s="2"/>
      <c r="Q157" s="2"/>
      <c r="R157" s="2"/>
      <c r="S157" s="2"/>
      <c r="T157" s="2"/>
      <c r="U157" s="2"/>
      <c r="V157" s="2"/>
      <c r="W157" s="2"/>
      <c r="X157" s="2"/>
      <c r="Y157" s="2"/>
      <c r="Z157" s="2"/>
    </row>
    <row r="158" spans="1:26" ht="12.75" customHeight="1">
      <c r="A158" s="2"/>
      <c r="B158" s="27"/>
      <c r="C158" s="27"/>
      <c r="D158" s="27"/>
      <c r="E158" s="27"/>
      <c r="F158" s="27"/>
      <c r="G158" s="27"/>
      <c r="H158" s="27"/>
      <c r="I158" s="27"/>
      <c r="J158" s="27"/>
      <c r="K158" s="27"/>
      <c r="L158" s="27"/>
      <c r="M158" s="27"/>
      <c r="N158" s="27"/>
      <c r="O158" s="2"/>
      <c r="P158" s="2"/>
      <c r="Q158" s="2"/>
      <c r="R158" s="2"/>
      <c r="S158" s="2"/>
      <c r="T158" s="2"/>
      <c r="U158" s="2"/>
      <c r="V158" s="2"/>
      <c r="W158" s="2"/>
      <c r="X158" s="2"/>
      <c r="Y158" s="2"/>
      <c r="Z158" s="2"/>
    </row>
    <row r="159" spans="1:26" ht="12.75" customHeight="1">
      <c r="A159" s="2"/>
      <c r="B159" s="27"/>
      <c r="C159" s="27"/>
      <c r="D159" s="27"/>
      <c r="E159" s="27"/>
      <c r="F159" s="27"/>
      <c r="G159" s="27"/>
      <c r="H159" s="27"/>
      <c r="I159" s="27"/>
      <c r="J159" s="27"/>
      <c r="K159" s="27"/>
      <c r="L159" s="27"/>
      <c r="M159" s="27"/>
      <c r="N159" s="27"/>
      <c r="O159" s="2"/>
      <c r="P159" s="2"/>
      <c r="Q159" s="2"/>
      <c r="R159" s="2"/>
      <c r="S159" s="2"/>
      <c r="T159" s="2"/>
      <c r="U159" s="2"/>
      <c r="V159" s="2"/>
      <c r="W159" s="2"/>
      <c r="X159" s="2"/>
      <c r="Y159" s="2"/>
      <c r="Z159" s="2"/>
    </row>
    <row r="160" spans="1:26" ht="12.75" customHeight="1">
      <c r="A160" s="2"/>
      <c r="B160" s="27"/>
      <c r="C160" s="27"/>
      <c r="D160" s="27"/>
      <c r="E160" s="27"/>
      <c r="F160" s="27"/>
      <c r="G160" s="27"/>
      <c r="H160" s="27"/>
      <c r="I160" s="27"/>
      <c r="J160" s="27"/>
      <c r="K160" s="27"/>
      <c r="L160" s="27"/>
      <c r="M160" s="27"/>
      <c r="N160" s="27"/>
      <c r="O160" s="2"/>
      <c r="P160" s="2"/>
      <c r="Q160" s="2"/>
      <c r="R160" s="2"/>
      <c r="S160" s="2"/>
      <c r="T160" s="2"/>
      <c r="U160" s="2"/>
      <c r="V160" s="2"/>
      <c r="W160" s="2"/>
      <c r="X160" s="2"/>
      <c r="Y160" s="2"/>
      <c r="Z160" s="2"/>
    </row>
    <row r="161" spans="1:26" ht="12.75" customHeight="1">
      <c r="A161" s="2"/>
      <c r="B161" s="27"/>
      <c r="C161" s="27"/>
      <c r="D161" s="27"/>
      <c r="E161" s="27"/>
      <c r="F161" s="27"/>
      <c r="G161" s="27"/>
      <c r="H161" s="27"/>
      <c r="I161" s="27"/>
      <c r="J161" s="27"/>
      <c r="K161" s="27"/>
      <c r="L161" s="27"/>
      <c r="M161" s="27"/>
      <c r="N161" s="27"/>
      <c r="O161" s="2"/>
      <c r="P161" s="2"/>
      <c r="Q161" s="2"/>
      <c r="R161" s="2"/>
      <c r="S161" s="2"/>
      <c r="T161" s="2"/>
      <c r="U161" s="2"/>
      <c r="V161" s="2"/>
      <c r="W161" s="2"/>
      <c r="X161" s="2"/>
      <c r="Y161" s="2"/>
      <c r="Z161" s="2"/>
    </row>
    <row r="162" spans="1:26" ht="12.75" customHeight="1">
      <c r="A162" s="2"/>
      <c r="B162" s="27"/>
      <c r="C162" s="27"/>
      <c r="D162" s="27"/>
      <c r="E162" s="27"/>
      <c r="F162" s="27"/>
      <c r="G162" s="27"/>
      <c r="H162" s="27"/>
      <c r="I162" s="27"/>
      <c r="J162" s="27"/>
      <c r="K162" s="27"/>
      <c r="L162" s="27"/>
      <c r="M162" s="27"/>
      <c r="N162" s="27"/>
      <c r="O162" s="2"/>
      <c r="P162" s="2"/>
      <c r="Q162" s="2"/>
      <c r="R162" s="2"/>
      <c r="S162" s="2"/>
      <c r="T162" s="2"/>
      <c r="U162" s="2"/>
      <c r="V162" s="2"/>
      <c r="W162" s="2"/>
      <c r="X162" s="2"/>
      <c r="Y162" s="2"/>
      <c r="Z162" s="2"/>
    </row>
    <row r="163" spans="1:26" ht="12.75" customHeight="1">
      <c r="A163" s="2"/>
      <c r="B163" s="27"/>
      <c r="C163" s="27"/>
      <c r="D163" s="27"/>
      <c r="E163" s="27"/>
      <c r="F163" s="27"/>
      <c r="G163" s="27"/>
      <c r="H163" s="27"/>
      <c r="I163" s="27"/>
      <c r="J163" s="27"/>
      <c r="K163" s="27"/>
      <c r="L163" s="27"/>
      <c r="M163" s="27"/>
      <c r="N163" s="27"/>
      <c r="O163" s="2"/>
      <c r="P163" s="2"/>
      <c r="Q163" s="2"/>
      <c r="R163" s="2"/>
      <c r="S163" s="2"/>
      <c r="T163" s="2"/>
      <c r="U163" s="2"/>
      <c r="V163" s="2"/>
      <c r="W163" s="2"/>
      <c r="X163" s="2"/>
      <c r="Y163" s="2"/>
      <c r="Z163" s="2"/>
    </row>
    <row r="164" spans="1:26" ht="12.75" customHeight="1">
      <c r="A164" s="2"/>
      <c r="B164" s="27"/>
      <c r="C164" s="27"/>
      <c r="D164" s="27"/>
      <c r="E164" s="27"/>
      <c r="F164" s="27"/>
      <c r="G164" s="27"/>
      <c r="H164" s="27"/>
      <c r="I164" s="27"/>
      <c r="J164" s="27"/>
      <c r="K164" s="27"/>
      <c r="L164" s="27"/>
      <c r="M164" s="27"/>
      <c r="N164" s="27"/>
      <c r="O164" s="2"/>
      <c r="P164" s="2"/>
      <c r="Q164" s="2"/>
      <c r="R164" s="2"/>
      <c r="S164" s="2"/>
      <c r="T164" s="2"/>
      <c r="U164" s="2"/>
      <c r="V164" s="2"/>
      <c r="W164" s="2"/>
      <c r="X164" s="2"/>
      <c r="Y164" s="2"/>
      <c r="Z164" s="2"/>
    </row>
    <row r="165" spans="1:26" ht="12.75" customHeight="1">
      <c r="A165" s="2"/>
      <c r="B165" s="27"/>
      <c r="C165" s="27"/>
      <c r="D165" s="27"/>
      <c r="E165" s="27"/>
      <c r="F165" s="27"/>
      <c r="G165" s="27"/>
      <c r="H165" s="27"/>
      <c r="I165" s="27"/>
      <c r="J165" s="27"/>
      <c r="K165" s="27"/>
      <c r="L165" s="27"/>
      <c r="M165" s="27"/>
      <c r="N165" s="27"/>
      <c r="O165" s="2"/>
      <c r="P165" s="2"/>
      <c r="Q165" s="2"/>
      <c r="R165" s="2"/>
      <c r="S165" s="2"/>
      <c r="T165" s="2"/>
      <c r="U165" s="2"/>
      <c r="V165" s="2"/>
      <c r="W165" s="2"/>
      <c r="X165" s="2"/>
      <c r="Y165" s="2"/>
      <c r="Z165" s="2"/>
    </row>
    <row r="166" spans="1:26" ht="12.75" customHeight="1">
      <c r="A166" s="2"/>
      <c r="B166" s="27"/>
      <c r="C166" s="27"/>
      <c r="D166" s="27"/>
      <c r="E166" s="27"/>
      <c r="F166" s="27"/>
      <c r="G166" s="27"/>
      <c r="H166" s="27"/>
      <c r="I166" s="27"/>
      <c r="J166" s="27"/>
      <c r="K166" s="27"/>
      <c r="L166" s="27"/>
      <c r="M166" s="27"/>
      <c r="N166" s="27"/>
      <c r="O166" s="2"/>
      <c r="P166" s="2"/>
      <c r="Q166" s="2"/>
      <c r="R166" s="2"/>
      <c r="S166" s="2"/>
      <c r="T166" s="2"/>
      <c r="U166" s="2"/>
      <c r="V166" s="2"/>
      <c r="W166" s="2"/>
      <c r="X166" s="2"/>
      <c r="Y166" s="2"/>
      <c r="Z166" s="2"/>
    </row>
    <row r="167" spans="1:26" ht="12.75" customHeight="1">
      <c r="A167" s="2"/>
      <c r="B167" s="27"/>
      <c r="C167" s="27"/>
      <c r="D167" s="27"/>
      <c r="E167" s="27"/>
      <c r="F167" s="27"/>
      <c r="G167" s="27"/>
      <c r="H167" s="27"/>
      <c r="I167" s="27"/>
      <c r="J167" s="27"/>
      <c r="K167" s="27"/>
      <c r="L167" s="27"/>
      <c r="M167" s="27"/>
      <c r="N167" s="27"/>
      <c r="O167" s="2"/>
      <c r="P167" s="2"/>
      <c r="Q167" s="2"/>
      <c r="R167" s="2"/>
      <c r="S167" s="2"/>
      <c r="T167" s="2"/>
      <c r="U167" s="2"/>
      <c r="V167" s="2"/>
      <c r="W167" s="2"/>
      <c r="X167" s="2"/>
      <c r="Y167" s="2"/>
      <c r="Z167" s="2"/>
    </row>
    <row r="168" spans="1:26" ht="12.75" customHeight="1">
      <c r="A168" s="2"/>
      <c r="B168" s="27"/>
      <c r="C168" s="27"/>
      <c r="D168" s="27"/>
      <c r="E168" s="27"/>
      <c r="F168" s="27"/>
      <c r="G168" s="27"/>
      <c r="H168" s="27"/>
      <c r="I168" s="27"/>
      <c r="J168" s="27"/>
      <c r="K168" s="27"/>
      <c r="L168" s="27"/>
      <c r="M168" s="27"/>
      <c r="N168" s="27"/>
      <c r="O168" s="2"/>
      <c r="P168" s="2"/>
      <c r="Q168" s="2"/>
      <c r="R168" s="2"/>
      <c r="S168" s="2"/>
      <c r="T168" s="2"/>
      <c r="U168" s="2"/>
      <c r="V168" s="2"/>
      <c r="W168" s="2"/>
      <c r="X168" s="2"/>
      <c r="Y168" s="2"/>
      <c r="Z168" s="2"/>
    </row>
    <row r="169" spans="1:26" ht="12.75" customHeight="1">
      <c r="A169" s="2"/>
      <c r="B169" s="27"/>
      <c r="C169" s="27"/>
      <c r="D169" s="27"/>
      <c r="E169" s="27"/>
      <c r="F169" s="27"/>
      <c r="G169" s="27"/>
      <c r="H169" s="27"/>
      <c r="I169" s="27"/>
      <c r="J169" s="27"/>
      <c r="K169" s="27"/>
      <c r="L169" s="27"/>
      <c r="M169" s="27"/>
      <c r="N169" s="27"/>
      <c r="O169" s="2"/>
      <c r="P169" s="2"/>
      <c r="Q169" s="2"/>
      <c r="R169" s="2"/>
      <c r="S169" s="2"/>
      <c r="T169" s="2"/>
      <c r="U169" s="2"/>
      <c r="V169" s="2"/>
      <c r="W169" s="2"/>
      <c r="X169" s="2"/>
      <c r="Y169" s="2"/>
      <c r="Z169" s="2"/>
    </row>
    <row r="170" spans="1:26" ht="12.75" customHeight="1">
      <c r="A170" s="2"/>
      <c r="B170" s="27"/>
      <c r="C170" s="27"/>
      <c r="D170" s="27"/>
      <c r="E170" s="27"/>
      <c r="F170" s="27"/>
      <c r="G170" s="27"/>
      <c r="H170" s="27"/>
      <c r="I170" s="27"/>
      <c r="J170" s="27"/>
      <c r="K170" s="27"/>
      <c r="L170" s="27"/>
      <c r="M170" s="27"/>
      <c r="N170" s="27"/>
      <c r="O170" s="2"/>
      <c r="P170" s="2"/>
      <c r="Q170" s="2"/>
      <c r="R170" s="2"/>
      <c r="S170" s="2"/>
      <c r="T170" s="2"/>
      <c r="U170" s="2"/>
      <c r="V170" s="2"/>
      <c r="W170" s="2"/>
      <c r="X170" s="2"/>
      <c r="Y170" s="2"/>
      <c r="Z170" s="2"/>
    </row>
    <row r="171" spans="1:26" ht="12.75" customHeight="1">
      <c r="A171" s="2"/>
      <c r="B171" s="27"/>
      <c r="C171" s="27"/>
      <c r="D171" s="27"/>
      <c r="E171" s="27"/>
      <c r="F171" s="27"/>
      <c r="G171" s="27"/>
      <c r="H171" s="27"/>
      <c r="I171" s="27"/>
      <c r="J171" s="27"/>
      <c r="K171" s="27"/>
      <c r="L171" s="27"/>
      <c r="M171" s="27"/>
      <c r="N171" s="27"/>
      <c r="O171" s="2"/>
      <c r="P171" s="2"/>
      <c r="Q171" s="2"/>
      <c r="R171" s="2"/>
      <c r="S171" s="2"/>
      <c r="T171" s="2"/>
      <c r="U171" s="2"/>
      <c r="V171" s="2"/>
      <c r="W171" s="2"/>
      <c r="X171" s="2"/>
      <c r="Y171" s="2"/>
      <c r="Z171" s="2"/>
    </row>
    <row r="172" spans="1:26" ht="12.75" customHeight="1">
      <c r="A172" s="2"/>
      <c r="B172" s="27"/>
      <c r="C172" s="27"/>
      <c r="D172" s="27"/>
      <c r="E172" s="27"/>
      <c r="F172" s="27"/>
      <c r="G172" s="27"/>
      <c r="H172" s="27"/>
      <c r="I172" s="27"/>
      <c r="J172" s="27"/>
      <c r="K172" s="27"/>
      <c r="L172" s="27"/>
      <c r="M172" s="27"/>
      <c r="N172" s="27"/>
      <c r="O172" s="2"/>
      <c r="P172" s="2"/>
      <c r="Q172" s="2"/>
      <c r="R172" s="2"/>
      <c r="S172" s="2"/>
      <c r="T172" s="2"/>
      <c r="U172" s="2"/>
      <c r="V172" s="2"/>
      <c r="W172" s="2"/>
      <c r="X172" s="2"/>
      <c r="Y172" s="2"/>
      <c r="Z172" s="2"/>
    </row>
    <row r="173" spans="1:26" ht="12.75" customHeight="1">
      <c r="A173" s="2"/>
      <c r="B173" s="27"/>
      <c r="C173" s="27"/>
      <c r="D173" s="27"/>
      <c r="E173" s="27"/>
      <c r="F173" s="27"/>
      <c r="G173" s="27"/>
      <c r="H173" s="27"/>
      <c r="I173" s="27"/>
      <c r="J173" s="27"/>
      <c r="K173" s="27"/>
      <c r="L173" s="27"/>
      <c r="M173" s="27"/>
      <c r="N173" s="27"/>
      <c r="O173" s="2"/>
      <c r="P173" s="2"/>
      <c r="Q173" s="2"/>
      <c r="R173" s="2"/>
      <c r="S173" s="2"/>
      <c r="T173" s="2"/>
      <c r="U173" s="2"/>
      <c r="V173" s="2"/>
      <c r="W173" s="2"/>
      <c r="X173" s="2"/>
      <c r="Y173" s="2"/>
      <c r="Z173" s="2"/>
    </row>
    <row r="174" spans="1:26" ht="12.75" customHeight="1">
      <c r="A174" s="2"/>
      <c r="B174" s="27"/>
      <c r="C174" s="27"/>
      <c r="D174" s="27"/>
      <c r="E174" s="27"/>
      <c r="F174" s="27"/>
      <c r="G174" s="27"/>
      <c r="H174" s="27"/>
      <c r="I174" s="27"/>
      <c r="J174" s="27"/>
      <c r="K174" s="27"/>
      <c r="L174" s="27"/>
      <c r="M174" s="27"/>
      <c r="N174" s="27"/>
      <c r="O174" s="2"/>
      <c r="P174" s="2"/>
      <c r="Q174" s="2"/>
      <c r="R174" s="2"/>
      <c r="S174" s="2"/>
      <c r="T174" s="2"/>
      <c r="U174" s="2"/>
      <c r="V174" s="2"/>
      <c r="W174" s="2"/>
      <c r="X174" s="2"/>
      <c r="Y174" s="2"/>
      <c r="Z174" s="2"/>
    </row>
    <row r="175" spans="1:26" ht="12.75" customHeight="1">
      <c r="A175" s="2"/>
      <c r="B175" s="27"/>
      <c r="C175" s="27"/>
      <c r="D175" s="27"/>
      <c r="E175" s="27"/>
      <c r="F175" s="27"/>
      <c r="G175" s="27"/>
      <c r="H175" s="27"/>
      <c r="I175" s="27"/>
      <c r="J175" s="27"/>
      <c r="K175" s="27"/>
      <c r="L175" s="27"/>
      <c r="M175" s="27"/>
      <c r="N175" s="27"/>
      <c r="O175" s="2"/>
      <c r="P175" s="2"/>
      <c r="Q175" s="2"/>
      <c r="R175" s="2"/>
      <c r="S175" s="2"/>
      <c r="T175" s="2"/>
      <c r="U175" s="2"/>
      <c r="V175" s="2"/>
      <c r="W175" s="2"/>
      <c r="X175" s="2"/>
      <c r="Y175" s="2"/>
      <c r="Z175" s="2"/>
    </row>
    <row r="176" spans="1:26" ht="12.75" customHeight="1">
      <c r="A176" s="2"/>
      <c r="B176" s="27"/>
      <c r="C176" s="27"/>
      <c r="D176" s="27"/>
      <c r="E176" s="27"/>
      <c r="F176" s="27"/>
      <c r="G176" s="27"/>
      <c r="H176" s="27"/>
      <c r="I176" s="27"/>
      <c r="J176" s="27"/>
      <c r="K176" s="27"/>
      <c r="L176" s="27"/>
      <c r="M176" s="27"/>
      <c r="N176" s="27"/>
      <c r="O176" s="2"/>
      <c r="P176" s="2"/>
      <c r="Q176" s="2"/>
      <c r="R176" s="2"/>
      <c r="S176" s="2"/>
      <c r="T176" s="2"/>
      <c r="U176" s="2"/>
      <c r="V176" s="2"/>
      <c r="W176" s="2"/>
      <c r="X176" s="2"/>
      <c r="Y176" s="2"/>
      <c r="Z176" s="2"/>
    </row>
    <row r="177" spans="1:26" ht="12.75" customHeight="1">
      <c r="A177" s="2"/>
      <c r="B177" s="27"/>
      <c r="C177" s="27"/>
      <c r="D177" s="27"/>
      <c r="E177" s="27"/>
      <c r="F177" s="27"/>
      <c r="G177" s="27"/>
      <c r="H177" s="27"/>
      <c r="I177" s="27"/>
      <c r="J177" s="27"/>
      <c r="K177" s="27"/>
      <c r="L177" s="27"/>
      <c r="M177" s="27"/>
      <c r="N177" s="27"/>
      <c r="O177" s="2"/>
      <c r="P177" s="2"/>
      <c r="Q177" s="2"/>
      <c r="R177" s="2"/>
      <c r="S177" s="2"/>
      <c r="T177" s="2"/>
      <c r="U177" s="2"/>
      <c r="V177" s="2"/>
      <c r="W177" s="2"/>
      <c r="X177" s="2"/>
      <c r="Y177" s="2"/>
      <c r="Z177" s="2"/>
    </row>
    <row r="178" spans="1:26" ht="12.75" customHeight="1">
      <c r="A178" s="2"/>
      <c r="B178" s="27"/>
      <c r="C178" s="27"/>
      <c r="D178" s="27"/>
      <c r="E178" s="27"/>
      <c r="F178" s="27"/>
      <c r="G178" s="27"/>
      <c r="H178" s="27"/>
      <c r="I178" s="27"/>
      <c r="J178" s="27"/>
      <c r="K178" s="27"/>
      <c r="L178" s="27"/>
      <c r="M178" s="27"/>
      <c r="N178" s="27"/>
      <c r="O178" s="2"/>
      <c r="P178" s="2"/>
      <c r="Q178" s="2"/>
      <c r="R178" s="2"/>
      <c r="S178" s="2"/>
      <c r="T178" s="2"/>
      <c r="U178" s="2"/>
      <c r="V178" s="2"/>
      <c r="W178" s="2"/>
      <c r="X178" s="2"/>
      <c r="Y178" s="2"/>
      <c r="Z178" s="2"/>
    </row>
    <row r="179" spans="1:26" ht="12.75" customHeight="1">
      <c r="A179" s="2"/>
      <c r="B179" s="27"/>
      <c r="C179" s="27"/>
      <c r="D179" s="27"/>
      <c r="E179" s="27"/>
      <c r="F179" s="27"/>
      <c r="G179" s="27"/>
      <c r="H179" s="27"/>
      <c r="I179" s="27"/>
      <c r="J179" s="27"/>
      <c r="K179" s="27"/>
      <c r="L179" s="27"/>
      <c r="M179" s="27"/>
      <c r="N179" s="27"/>
      <c r="O179" s="2"/>
      <c r="P179" s="2"/>
      <c r="Q179" s="2"/>
      <c r="R179" s="2"/>
      <c r="S179" s="2"/>
      <c r="T179" s="2"/>
      <c r="U179" s="2"/>
      <c r="V179" s="2"/>
      <c r="W179" s="2"/>
      <c r="X179" s="2"/>
      <c r="Y179" s="2"/>
      <c r="Z179" s="2"/>
    </row>
    <row r="180" spans="1:26" ht="12.75" customHeight="1">
      <c r="A180" s="2"/>
      <c r="B180" s="27"/>
      <c r="C180" s="27"/>
      <c r="D180" s="27"/>
      <c r="E180" s="27"/>
      <c r="F180" s="27"/>
      <c r="G180" s="27"/>
      <c r="H180" s="27"/>
      <c r="I180" s="27"/>
      <c r="J180" s="27"/>
      <c r="K180" s="27"/>
      <c r="L180" s="27"/>
      <c r="M180" s="27"/>
      <c r="N180" s="27"/>
      <c r="O180" s="2"/>
      <c r="P180" s="2"/>
      <c r="Q180" s="2"/>
      <c r="R180" s="2"/>
      <c r="S180" s="2"/>
      <c r="T180" s="2"/>
      <c r="U180" s="2"/>
      <c r="V180" s="2"/>
      <c r="W180" s="2"/>
      <c r="X180" s="2"/>
      <c r="Y180" s="2"/>
      <c r="Z180" s="2"/>
    </row>
    <row r="181" spans="1:26" ht="12.75" customHeight="1">
      <c r="A181" s="2"/>
      <c r="B181" s="27"/>
      <c r="C181" s="27"/>
      <c r="D181" s="27"/>
      <c r="E181" s="27"/>
      <c r="F181" s="27"/>
      <c r="G181" s="27"/>
      <c r="H181" s="27"/>
      <c r="I181" s="27"/>
      <c r="J181" s="27"/>
      <c r="K181" s="27"/>
      <c r="L181" s="27"/>
      <c r="M181" s="27"/>
      <c r="N181" s="27"/>
      <c r="O181" s="2"/>
      <c r="P181" s="2"/>
      <c r="Q181" s="2"/>
      <c r="R181" s="2"/>
      <c r="S181" s="2"/>
      <c r="T181" s="2"/>
      <c r="U181" s="2"/>
      <c r="V181" s="2"/>
      <c r="W181" s="2"/>
      <c r="X181" s="2"/>
      <c r="Y181" s="2"/>
      <c r="Z181" s="2"/>
    </row>
    <row r="182" spans="1:26" ht="12.75" customHeight="1">
      <c r="A182" s="2"/>
      <c r="B182" s="27"/>
      <c r="C182" s="27"/>
      <c r="D182" s="27"/>
      <c r="E182" s="27"/>
      <c r="F182" s="27"/>
      <c r="G182" s="27"/>
      <c r="H182" s="27"/>
      <c r="I182" s="27"/>
      <c r="J182" s="27"/>
      <c r="K182" s="27"/>
      <c r="L182" s="27"/>
      <c r="M182" s="27"/>
      <c r="N182" s="27"/>
      <c r="O182" s="2"/>
      <c r="P182" s="2"/>
      <c r="Q182" s="2"/>
      <c r="R182" s="2"/>
      <c r="S182" s="2"/>
      <c r="T182" s="2"/>
      <c r="U182" s="2"/>
      <c r="V182" s="2"/>
      <c r="W182" s="2"/>
      <c r="X182" s="2"/>
      <c r="Y182" s="2"/>
      <c r="Z182" s="2"/>
    </row>
    <row r="183" spans="1:26" ht="12.75" customHeight="1">
      <c r="A183" s="2"/>
      <c r="B183" s="27"/>
      <c r="C183" s="27"/>
      <c r="D183" s="27"/>
      <c r="E183" s="27"/>
      <c r="F183" s="27"/>
      <c r="G183" s="27"/>
      <c r="H183" s="27"/>
      <c r="I183" s="27"/>
      <c r="J183" s="27"/>
      <c r="K183" s="27"/>
      <c r="L183" s="27"/>
      <c r="M183" s="27"/>
      <c r="N183" s="27"/>
      <c r="O183" s="2"/>
      <c r="P183" s="2"/>
      <c r="Q183" s="2"/>
      <c r="R183" s="2"/>
      <c r="S183" s="2"/>
      <c r="T183" s="2"/>
      <c r="U183" s="2"/>
      <c r="V183" s="2"/>
      <c r="W183" s="2"/>
      <c r="X183" s="2"/>
      <c r="Y183" s="2"/>
      <c r="Z183" s="2"/>
    </row>
    <row r="184" spans="1:26" ht="12.75" customHeight="1">
      <c r="A184" s="2"/>
      <c r="B184" s="27"/>
      <c r="C184" s="27"/>
      <c r="D184" s="27"/>
      <c r="E184" s="27"/>
      <c r="F184" s="27"/>
      <c r="G184" s="27"/>
      <c r="H184" s="27"/>
      <c r="I184" s="27"/>
      <c r="J184" s="27"/>
      <c r="K184" s="27"/>
      <c r="L184" s="27"/>
      <c r="M184" s="27"/>
      <c r="N184" s="27"/>
      <c r="O184" s="2"/>
      <c r="P184" s="2"/>
      <c r="Q184" s="2"/>
      <c r="R184" s="2"/>
      <c r="S184" s="2"/>
      <c r="T184" s="2"/>
      <c r="U184" s="2"/>
      <c r="V184" s="2"/>
      <c r="W184" s="2"/>
      <c r="X184" s="2"/>
      <c r="Y184" s="2"/>
      <c r="Z184" s="2"/>
    </row>
    <row r="185" spans="1:26" ht="12.75" customHeight="1">
      <c r="A185" s="2"/>
      <c r="B185" s="27"/>
      <c r="C185" s="27"/>
      <c r="D185" s="27"/>
      <c r="E185" s="27"/>
      <c r="F185" s="27"/>
      <c r="G185" s="27"/>
      <c r="H185" s="27"/>
      <c r="I185" s="27"/>
      <c r="J185" s="27"/>
      <c r="K185" s="27"/>
      <c r="L185" s="27"/>
      <c r="M185" s="27"/>
      <c r="N185" s="27"/>
      <c r="O185" s="2"/>
      <c r="P185" s="2"/>
      <c r="Q185" s="2"/>
      <c r="R185" s="2"/>
      <c r="S185" s="2"/>
      <c r="T185" s="2"/>
      <c r="U185" s="2"/>
      <c r="V185" s="2"/>
      <c r="W185" s="2"/>
      <c r="X185" s="2"/>
      <c r="Y185" s="2"/>
      <c r="Z185" s="2"/>
    </row>
    <row r="186" spans="1:26" ht="12.75" customHeight="1">
      <c r="A186" s="2"/>
      <c r="B186" s="27"/>
      <c r="C186" s="27"/>
      <c r="D186" s="27"/>
      <c r="E186" s="27"/>
      <c r="F186" s="27"/>
      <c r="G186" s="27"/>
      <c r="H186" s="27"/>
      <c r="I186" s="27"/>
      <c r="J186" s="27"/>
      <c r="K186" s="27"/>
      <c r="L186" s="27"/>
      <c r="M186" s="27"/>
      <c r="N186" s="27"/>
      <c r="O186" s="2"/>
      <c r="P186" s="2"/>
      <c r="Q186" s="2"/>
      <c r="R186" s="2"/>
      <c r="S186" s="2"/>
      <c r="T186" s="2"/>
      <c r="U186" s="2"/>
      <c r="V186" s="2"/>
      <c r="W186" s="2"/>
      <c r="X186" s="2"/>
      <c r="Y186" s="2"/>
      <c r="Z186" s="2"/>
    </row>
    <row r="187" spans="1:26" ht="12.75" customHeight="1">
      <c r="A187" s="2"/>
      <c r="B187" s="27"/>
      <c r="C187" s="27"/>
      <c r="D187" s="27"/>
      <c r="E187" s="27"/>
      <c r="F187" s="27"/>
      <c r="G187" s="27"/>
      <c r="H187" s="27"/>
      <c r="I187" s="27"/>
      <c r="J187" s="27"/>
      <c r="K187" s="27"/>
      <c r="L187" s="27"/>
      <c r="M187" s="27"/>
      <c r="N187" s="27"/>
      <c r="O187" s="2"/>
      <c r="P187" s="2"/>
      <c r="Q187" s="2"/>
      <c r="R187" s="2"/>
      <c r="S187" s="2"/>
      <c r="T187" s="2"/>
      <c r="U187" s="2"/>
      <c r="V187" s="2"/>
      <c r="W187" s="2"/>
      <c r="X187" s="2"/>
      <c r="Y187" s="2"/>
      <c r="Z187" s="2"/>
    </row>
    <row r="188" spans="1:26" ht="12.75" customHeight="1">
      <c r="A188" s="2"/>
      <c r="B188" s="27"/>
      <c r="C188" s="27"/>
      <c r="D188" s="27"/>
      <c r="E188" s="27"/>
      <c r="F188" s="27"/>
      <c r="G188" s="27"/>
      <c r="H188" s="27"/>
      <c r="I188" s="27"/>
      <c r="J188" s="27"/>
      <c r="K188" s="27"/>
      <c r="L188" s="27"/>
      <c r="M188" s="27"/>
      <c r="N188" s="27"/>
      <c r="O188" s="2"/>
      <c r="P188" s="2"/>
      <c r="Q188" s="2"/>
      <c r="R188" s="2"/>
      <c r="S188" s="2"/>
      <c r="T188" s="2"/>
      <c r="U188" s="2"/>
      <c r="V188" s="2"/>
      <c r="W188" s="2"/>
      <c r="X188" s="2"/>
      <c r="Y188" s="2"/>
      <c r="Z188" s="2"/>
    </row>
    <row r="189" spans="1:26" ht="12.75" customHeight="1">
      <c r="A189" s="2"/>
      <c r="B189" s="27"/>
      <c r="C189" s="27"/>
      <c r="D189" s="27"/>
      <c r="E189" s="27"/>
      <c r="F189" s="27"/>
      <c r="G189" s="27"/>
      <c r="H189" s="27"/>
      <c r="I189" s="27"/>
      <c r="J189" s="27"/>
      <c r="K189" s="27"/>
      <c r="L189" s="27"/>
      <c r="M189" s="27"/>
      <c r="N189" s="27"/>
      <c r="O189" s="2"/>
      <c r="P189" s="2"/>
      <c r="Q189" s="2"/>
      <c r="R189" s="2"/>
      <c r="S189" s="2"/>
      <c r="T189" s="2"/>
      <c r="U189" s="2"/>
      <c r="V189" s="2"/>
      <c r="W189" s="2"/>
      <c r="X189" s="2"/>
      <c r="Y189" s="2"/>
      <c r="Z189" s="2"/>
    </row>
    <row r="190" spans="1:26" ht="12.75" customHeight="1">
      <c r="A190" s="2"/>
      <c r="B190" s="27"/>
      <c r="C190" s="27"/>
      <c r="D190" s="27"/>
      <c r="E190" s="27"/>
      <c r="F190" s="27"/>
      <c r="G190" s="27"/>
      <c r="H190" s="27"/>
      <c r="I190" s="27"/>
      <c r="J190" s="27"/>
      <c r="K190" s="27"/>
      <c r="L190" s="27"/>
      <c r="M190" s="27"/>
      <c r="N190" s="27"/>
      <c r="O190" s="2"/>
      <c r="P190" s="2"/>
      <c r="Q190" s="2"/>
      <c r="R190" s="2"/>
      <c r="S190" s="2"/>
      <c r="T190" s="2"/>
      <c r="U190" s="2"/>
      <c r="V190" s="2"/>
      <c r="W190" s="2"/>
      <c r="X190" s="2"/>
      <c r="Y190" s="2"/>
      <c r="Z190" s="2"/>
    </row>
    <row r="191" spans="1:26" ht="12.75" customHeight="1">
      <c r="A191" s="2"/>
      <c r="B191" s="27"/>
      <c r="C191" s="27"/>
      <c r="D191" s="27"/>
      <c r="E191" s="27"/>
      <c r="F191" s="27"/>
      <c r="G191" s="27"/>
      <c r="H191" s="27"/>
      <c r="I191" s="27"/>
      <c r="J191" s="27"/>
      <c r="K191" s="27"/>
      <c r="L191" s="27"/>
      <c r="M191" s="27"/>
      <c r="N191" s="27"/>
      <c r="O191" s="2"/>
      <c r="P191" s="2"/>
      <c r="Q191" s="2"/>
      <c r="R191" s="2"/>
      <c r="S191" s="2"/>
      <c r="T191" s="2"/>
      <c r="U191" s="2"/>
      <c r="V191" s="2"/>
      <c r="W191" s="2"/>
      <c r="X191" s="2"/>
      <c r="Y191" s="2"/>
      <c r="Z191" s="2"/>
    </row>
    <row r="192" spans="1:26" ht="12.75" customHeight="1">
      <c r="A192" s="2"/>
      <c r="B192" s="27"/>
      <c r="C192" s="27"/>
      <c r="D192" s="27"/>
      <c r="E192" s="27"/>
      <c r="F192" s="27"/>
      <c r="G192" s="27"/>
      <c r="H192" s="27"/>
      <c r="I192" s="27"/>
      <c r="J192" s="27"/>
      <c r="K192" s="27"/>
      <c r="L192" s="27"/>
      <c r="M192" s="27"/>
      <c r="N192" s="27"/>
      <c r="O192" s="2"/>
      <c r="P192" s="2"/>
      <c r="Q192" s="2"/>
      <c r="R192" s="2"/>
      <c r="S192" s="2"/>
      <c r="T192" s="2"/>
      <c r="U192" s="2"/>
      <c r="V192" s="2"/>
      <c r="W192" s="2"/>
      <c r="X192" s="2"/>
      <c r="Y192" s="2"/>
      <c r="Z192" s="2"/>
    </row>
    <row r="193" spans="1:26" ht="12.75" customHeight="1">
      <c r="A193" s="2"/>
      <c r="B193" s="27"/>
      <c r="C193" s="27"/>
      <c r="D193" s="27"/>
      <c r="E193" s="27"/>
      <c r="F193" s="27"/>
      <c r="G193" s="27"/>
      <c r="H193" s="27"/>
      <c r="I193" s="27"/>
      <c r="J193" s="27"/>
      <c r="K193" s="27"/>
      <c r="L193" s="27"/>
      <c r="M193" s="27"/>
      <c r="N193" s="27"/>
      <c r="O193" s="2"/>
      <c r="P193" s="2"/>
      <c r="Q193" s="2"/>
      <c r="R193" s="2"/>
      <c r="S193" s="2"/>
      <c r="T193" s="2"/>
      <c r="U193" s="2"/>
      <c r="V193" s="2"/>
      <c r="W193" s="2"/>
      <c r="X193" s="2"/>
      <c r="Y193" s="2"/>
      <c r="Z193" s="2"/>
    </row>
    <row r="194" spans="1:26" ht="12.75" customHeight="1">
      <c r="A194" s="2"/>
      <c r="B194" s="27"/>
      <c r="C194" s="27"/>
      <c r="D194" s="27"/>
      <c r="E194" s="27"/>
      <c r="F194" s="27"/>
      <c r="G194" s="27"/>
      <c r="H194" s="27"/>
      <c r="I194" s="27"/>
      <c r="J194" s="27"/>
      <c r="K194" s="27"/>
      <c r="L194" s="27"/>
      <c r="M194" s="27"/>
      <c r="N194" s="27"/>
      <c r="O194" s="2"/>
      <c r="P194" s="2"/>
      <c r="Q194" s="2"/>
      <c r="R194" s="2"/>
      <c r="S194" s="2"/>
      <c r="T194" s="2"/>
      <c r="U194" s="2"/>
      <c r="V194" s="2"/>
      <c r="W194" s="2"/>
      <c r="X194" s="2"/>
      <c r="Y194" s="2"/>
      <c r="Z194" s="2"/>
    </row>
    <row r="195" spans="1:26" ht="12.75" customHeight="1">
      <c r="A195" s="2"/>
      <c r="B195" s="27"/>
      <c r="C195" s="27"/>
      <c r="D195" s="27"/>
      <c r="E195" s="27"/>
      <c r="F195" s="27"/>
      <c r="G195" s="27"/>
      <c r="H195" s="27"/>
      <c r="I195" s="27"/>
      <c r="J195" s="27"/>
      <c r="K195" s="27"/>
      <c r="L195" s="27"/>
      <c r="M195" s="27"/>
      <c r="N195" s="27"/>
      <c r="O195" s="2"/>
      <c r="P195" s="2"/>
      <c r="Q195" s="2"/>
      <c r="R195" s="2"/>
      <c r="S195" s="2"/>
      <c r="T195" s="2"/>
      <c r="U195" s="2"/>
      <c r="V195" s="2"/>
      <c r="W195" s="2"/>
      <c r="X195" s="2"/>
      <c r="Y195" s="2"/>
      <c r="Z195" s="2"/>
    </row>
    <row r="196" spans="1:26" ht="12.75" customHeight="1">
      <c r="A196" s="2"/>
      <c r="B196" s="27"/>
      <c r="C196" s="27"/>
      <c r="D196" s="27"/>
      <c r="E196" s="27"/>
      <c r="F196" s="27"/>
      <c r="G196" s="27"/>
      <c r="H196" s="27"/>
      <c r="I196" s="27"/>
      <c r="J196" s="27"/>
      <c r="K196" s="27"/>
      <c r="L196" s="27"/>
      <c r="M196" s="27"/>
      <c r="N196" s="27"/>
      <c r="O196" s="2"/>
      <c r="P196" s="2"/>
      <c r="Q196" s="2"/>
      <c r="R196" s="2"/>
      <c r="S196" s="2"/>
      <c r="T196" s="2"/>
      <c r="U196" s="2"/>
      <c r="V196" s="2"/>
      <c r="W196" s="2"/>
      <c r="X196" s="2"/>
      <c r="Y196" s="2"/>
      <c r="Z196" s="2"/>
    </row>
    <row r="197" spans="1:26" ht="12.75" customHeight="1">
      <c r="A197" s="2"/>
      <c r="B197" s="27"/>
      <c r="C197" s="27"/>
      <c r="D197" s="27"/>
      <c r="E197" s="27"/>
      <c r="F197" s="27"/>
      <c r="G197" s="27"/>
      <c r="H197" s="27"/>
      <c r="I197" s="27"/>
      <c r="J197" s="27"/>
      <c r="K197" s="27"/>
      <c r="L197" s="27"/>
      <c r="M197" s="27"/>
      <c r="N197" s="27"/>
      <c r="O197" s="2"/>
      <c r="P197" s="2"/>
      <c r="Q197" s="2"/>
      <c r="R197" s="2"/>
      <c r="S197" s="2"/>
      <c r="T197" s="2"/>
      <c r="U197" s="2"/>
      <c r="V197" s="2"/>
      <c r="W197" s="2"/>
      <c r="X197" s="2"/>
      <c r="Y197" s="2"/>
      <c r="Z197" s="2"/>
    </row>
    <row r="198" spans="1:26" ht="12.75" customHeight="1">
      <c r="A198" s="2"/>
      <c r="B198" s="27"/>
      <c r="C198" s="27"/>
      <c r="D198" s="27"/>
      <c r="E198" s="27"/>
      <c r="F198" s="27"/>
      <c r="G198" s="27"/>
      <c r="H198" s="27"/>
      <c r="I198" s="27"/>
      <c r="J198" s="27"/>
      <c r="K198" s="27"/>
      <c r="L198" s="27"/>
      <c r="M198" s="27"/>
      <c r="N198" s="27"/>
      <c r="O198" s="2"/>
      <c r="P198" s="2"/>
      <c r="Q198" s="2"/>
      <c r="R198" s="2"/>
      <c r="S198" s="2"/>
      <c r="T198" s="2"/>
      <c r="U198" s="2"/>
      <c r="V198" s="2"/>
      <c r="W198" s="2"/>
      <c r="X198" s="2"/>
      <c r="Y198" s="2"/>
      <c r="Z198" s="2"/>
    </row>
    <row r="199" spans="1:26" ht="12.75" customHeight="1">
      <c r="A199" s="2"/>
      <c r="B199" s="27"/>
      <c r="C199" s="27"/>
      <c r="D199" s="27"/>
      <c r="E199" s="27"/>
      <c r="F199" s="27"/>
      <c r="G199" s="27"/>
      <c r="H199" s="27"/>
      <c r="I199" s="27"/>
      <c r="J199" s="27"/>
      <c r="K199" s="27"/>
      <c r="L199" s="27"/>
      <c r="M199" s="27"/>
      <c r="N199" s="27"/>
      <c r="O199" s="2"/>
      <c r="P199" s="2"/>
      <c r="Q199" s="2"/>
      <c r="R199" s="2"/>
      <c r="S199" s="2"/>
      <c r="T199" s="2"/>
      <c r="U199" s="2"/>
      <c r="V199" s="2"/>
      <c r="W199" s="2"/>
      <c r="X199" s="2"/>
      <c r="Y199" s="2"/>
      <c r="Z199" s="2"/>
    </row>
    <row r="200" spans="1:26" ht="12.75" customHeight="1">
      <c r="A200" s="2"/>
      <c r="B200" s="27"/>
      <c r="C200" s="27"/>
      <c r="D200" s="27"/>
      <c r="E200" s="27"/>
      <c r="F200" s="27"/>
      <c r="G200" s="27"/>
      <c r="H200" s="27"/>
      <c r="I200" s="27"/>
      <c r="J200" s="27"/>
      <c r="K200" s="27"/>
      <c r="L200" s="27"/>
      <c r="M200" s="27"/>
      <c r="N200" s="27"/>
      <c r="O200" s="2"/>
      <c r="P200" s="2"/>
      <c r="Q200" s="2"/>
      <c r="R200" s="2"/>
      <c r="S200" s="2"/>
      <c r="T200" s="2"/>
      <c r="U200" s="2"/>
      <c r="V200" s="2"/>
      <c r="W200" s="2"/>
      <c r="X200" s="2"/>
      <c r="Y200" s="2"/>
      <c r="Z200" s="2"/>
    </row>
    <row r="201" spans="1:26" ht="12.75" customHeight="1">
      <c r="A201" s="2"/>
      <c r="B201" s="27"/>
      <c r="C201" s="27"/>
      <c r="D201" s="27"/>
      <c r="E201" s="27"/>
      <c r="F201" s="27"/>
      <c r="G201" s="27"/>
      <c r="H201" s="27"/>
      <c r="I201" s="27"/>
      <c r="J201" s="27"/>
      <c r="K201" s="27"/>
      <c r="L201" s="27"/>
      <c r="M201" s="27"/>
      <c r="N201" s="27"/>
      <c r="O201" s="2"/>
      <c r="P201" s="2"/>
      <c r="Q201" s="2"/>
      <c r="R201" s="2"/>
      <c r="S201" s="2"/>
      <c r="T201" s="2"/>
      <c r="U201" s="2"/>
      <c r="V201" s="2"/>
      <c r="W201" s="2"/>
      <c r="X201" s="2"/>
      <c r="Y201" s="2"/>
      <c r="Z201" s="2"/>
    </row>
    <row r="202" spans="1:26" ht="12.75" customHeight="1">
      <c r="A202" s="2"/>
      <c r="B202" s="27"/>
      <c r="C202" s="27"/>
      <c r="D202" s="27"/>
      <c r="E202" s="27"/>
      <c r="F202" s="27"/>
      <c r="G202" s="27"/>
      <c r="H202" s="27"/>
      <c r="I202" s="27"/>
      <c r="J202" s="27"/>
      <c r="K202" s="27"/>
      <c r="L202" s="27"/>
      <c r="M202" s="27"/>
      <c r="N202" s="27"/>
      <c r="O202" s="2"/>
      <c r="P202" s="2"/>
      <c r="Q202" s="2"/>
      <c r="R202" s="2"/>
      <c r="S202" s="2"/>
      <c r="T202" s="2"/>
      <c r="U202" s="2"/>
      <c r="V202" s="2"/>
      <c r="W202" s="2"/>
      <c r="X202" s="2"/>
      <c r="Y202" s="2"/>
      <c r="Z202" s="2"/>
    </row>
    <row r="203" spans="1:26" ht="12.75" customHeight="1">
      <c r="A203" s="2"/>
      <c r="B203" s="27"/>
      <c r="C203" s="27"/>
      <c r="D203" s="27"/>
      <c r="E203" s="27"/>
      <c r="F203" s="27"/>
      <c r="G203" s="27"/>
      <c r="H203" s="27"/>
      <c r="I203" s="27"/>
      <c r="J203" s="27"/>
      <c r="K203" s="27"/>
      <c r="L203" s="27"/>
      <c r="M203" s="27"/>
      <c r="N203" s="27"/>
      <c r="O203" s="2"/>
      <c r="P203" s="2"/>
      <c r="Q203" s="2"/>
      <c r="R203" s="2"/>
      <c r="S203" s="2"/>
      <c r="T203" s="2"/>
      <c r="U203" s="2"/>
      <c r="V203" s="2"/>
      <c r="W203" s="2"/>
      <c r="X203" s="2"/>
      <c r="Y203" s="2"/>
      <c r="Z203" s="2"/>
    </row>
    <row r="204" spans="1:26" ht="12.75" customHeight="1">
      <c r="A204" s="2"/>
      <c r="B204" s="27"/>
      <c r="C204" s="27"/>
      <c r="D204" s="27"/>
      <c r="E204" s="27"/>
      <c r="F204" s="27"/>
      <c r="G204" s="27"/>
      <c r="H204" s="27"/>
      <c r="I204" s="27"/>
      <c r="J204" s="27"/>
      <c r="K204" s="27"/>
      <c r="L204" s="27"/>
      <c r="M204" s="27"/>
      <c r="N204" s="27"/>
      <c r="O204" s="2"/>
      <c r="P204" s="2"/>
      <c r="Q204" s="2"/>
      <c r="R204" s="2"/>
      <c r="S204" s="2"/>
      <c r="T204" s="2"/>
      <c r="U204" s="2"/>
      <c r="V204" s="2"/>
      <c r="W204" s="2"/>
      <c r="X204" s="2"/>
      <c r="Y204" s="2"/>
      <c r="Z204" s="2"/>
    </row>
    <row r="205" spans="1:26" ht="12.75" customHeight="1">
      <c r="A205" s="2"/>
      <c r="B205" s="27"/>
      <c r="C205" s="27"/>
      <c r="D205" s="27"/>
      <c r="E205" s="27"/>
      <c r="F205" s="27"/>
      <c r="G205" s="27"/>
      <c r="H205" s="27"/>
      <c r="I205" s="27"/>
      <c r="J205" s="27"/>
      <c r="K205" s="27"/>
      <c r="L205" s="27"/>
      <c r="M205" s="27"/>
      <c r="N205" s="27"/>
      <c r="O205" s="2"/>
      <c r="P205" s="2"/>
      <c r="Q205" s="2"/>
      <c r="R205" s="2"/>
      <c r="S205" s="2"/>
      <c r="T205" s="2"/>
      <c r="U205" s="2"/>
      <c r="V205" s="2"/>
      <c r="W205" s="2"/>
      <c r="X205" s="2"/>
      <c r="Y205" s="2"/>
      <c r="Z205" s="2"/>
    </row>
    <row r="206" spans="1:26" ht="12.75" customHeight="1">
      <c r="A206" s="2"/>
      <c r="B206" s="27"/>
      <c r="C206" s="27"/>
      <c r="D206" s="27"/>
      <c r="E206" s="27"/>
      <c r="F206" s="27"/>
      <c r="G206" s="27"/>
      <c r="H206" s="27"/>
      <c r="I206" s="27"/>
      <c r="J206" s="27"/>
      <c r="K206" s="27"/>
      <c r="L206" s="27"/>
      <c r="M206" s="27"/>
      <c r="N206" s="27"/>
      <c r="O206" s="2"/>
      <c r="P206" s="2"/>
      <c r="Q206" s="2"/>
      <c r="R206" s="2"/>
      <c r="S206" s="2"/>
      <c r="T206" s="2"/>
      <c r="U206" s="2"/>
      <c r="V206" s="2"/>
      <c r="W206" s="2"/>
      <c r="X206" s="2"/>
      <c r="Y206" s="2"/>
      <c r="Z206" s="2"/>
    </row>
    <row r="207" spans="1:26" ht="12.75" customHeight="1">
      <c r="A207" s="2"/>
      <c r="B207" s="27"/>
      <c r="C207" s="27"/>
      <c r="D207" s="27"/>
      <c r="E207" s="27"/>
      <c r="F207" s="27"/>
      <c r="G207" s="27"/>
      <c r="H207" s="27"/>
      <c r="I207" s="27"/>
      <c r="J207" s="27"/>
      <c r="K207" s="27"/>
      <c r="L207" s="27"/>
      <c r="M207" s="27"/>
      <c r="N207" s="27"/>
      <c r="O207" s="2"/>
      <c r="P207" s="2"/>
      <c r="Q207" s="2"/>
      <c r="R207" s="2"/>
      <c r="S207" s="2"/>
      <c r="T207" s="2"/>
      <c r="U207" s="2"/>
      <c r="V207" s="2"/>
      <c r="W207" s="2"/>
      <c r="X207" s="2"/>
      <c r="Y207" s="2"/>
      <c r="Z207" s="2"/>
    </row>
    <row r="208" spans="1:26" ht="12.75" customHeight="1">
      <c r="A208" s="2"/>
      <c r="B208" s="27"/>
      <c r="C208" s="27"/>
      <c r="D208" s="27"/>
      <c r="E208" s="27"/>
      <c r="F208" s="27"/>
      <c r="G208" s="27"/>
      <c r="H208" s="27"/>
      <c r="I208" s="27"/>
      <c r="J208" s="27"/>
      <c r="K208" s="27"/>
      <c r="L208" s="27"/>
      <c r="M208" s="27"/>
      <c r="N208" s="27"/>
      <c r="O208" s="2"/>
      <c r="P208" s="2"/>
      <c r="Q208" s="2"/>
      <c r="R208" s="2"/>
      <c r="S208" s="2"/>
      <c r="T208" s="2"/>
      <c r="U208" s="2"/>
      <c r="V208" s="2"/>
      <c r="W208" s="2"/>
      <c r="X208" s="2"/>
      <c r="Y208" s="2"/>
      <c r="Z208" s="2"/>
    </row>
    <row r="209" spans="1:26" ht="12.75" customHeight="1">
      <c r="A209" s="2"/>
      <c r="B209" s="27"/>
      <c r="C209" s="27"/>
      <c r="D209" s="27"/>
      <c r="E209" s="27"/>
      <c r="F209" s="27"/>
      <c r="G209" s="27"/>
      <c r="H209" s="27"/>
      <c r="I209" s="27"/>
      <c r="J209" s="27"/>
      <c r="K209" s="27"/>
      <c r="L209" s="27"/>
      <c r="M209" s="27"/>
      <c r="N209" s="27"/>
      <c r="O209" s="2"/>
      <c r="P209" s="2"/>
      <c r="Q209" s="2"/>
      <c r="R209" s="2"/>
      <c r="S209" s="2"/>
      <c r="T209" s="2"/>
      <c r="U209" s="2"/>
      <c r="V209" s="2"/>
      <c r="W209" s="2"/>
      <c r="X209" s="2"/>
      <c r="Y209" s="2"/>
      <c r="Z209" s="2"/>
    </row>
    <row r="210" spans="1:26" ht="12.75" customHeight="1">
      <c r="A210" s="2"/>
      <c r="B210" s="27"/>
      <c r="C210" s="27"/>
      <c r="D210" s="27"/>
      <c r="E210" s="27"/>
      <c r="F210" s="27"/>
      <c r="G210" s="27"/>
      <c r="H210" s="27"/>
      <c r="I210" s="27"/>
      <c r="J210" s="27"/>
      <c r="K210" s="27"/>
      <c r="L210" s="27"/>
      <c r="M210" s="27"/>
      <c r="N210" s="27"/>
      <c r="O210" s="2"/>
      <c r="P210" s="2"/>
      <c r="Q210" s="2"/>
      <c r="R210" s="2"/>
      <c r="S210" s="2"/>
      <c r="T210" s="2"/>
      <c r="U210" s="2"/>
      <c r="V210" s="2"/>
      <c r="W210" s="2"/>
      <c r="X210" s="2"/>
      <c r="Y210" s="2"/>
      <c r="Z210" s="2"/>
    </row>
    <row r="211" spans="1:26" ht="12.75" customHeight="1">
      <c r="A211" s="2"/>
      <c r="B211" s="27"/>
      <c r="C211" s="27"/>
      <c r="D211" s="27"/>
      <c r="E211" s="27"/>
      <c r="F211" s="27"/>
      <c r="G211" s="27"/>
      <c r="H211" s="27"/>
      <c r="I211" s="27"/>
      <c r="J211" s="27"/>
      <c r="K211" s="27"/>
      <c r="L211" s="27"/>
      <c r="M211" s="27"/>
      <c r="N211" s="27"/>
      <c r="O211" s="2"/>
      <c r="P211" s="2"/>
      <c r="Q211" s="2"/>
      <c r="R211" s="2"/>
      <c r="S211" s="2"/>
      <c r="T211" s="2"/>
      <c r="U211" s="2"/>
      <c r="V211" s="2"/>
      <c r="W211" s="2"/>
      <c r="X211" s="2"/>
      <c r="Y211" s="2"/>
      <c r="Z211" s="2"/>
    </row>
    <row r="212" spans="1:26" ht="12.75" customHeight="1">
      <c r="A212" s="2"/>
      <c r="B212" s="27"/>
      <c r="C212" s="27"/>
      <c r="D212" s="27"/>
      <c r="E212" s="27"/>
      <c r="F212" s="27"/>
      <c r="G212" s="27"/>
      <c r="H212" s="27"/>
      <c r="I212" s="27"/>
      <c r="J212" s="27"/>
      <c r="K212" s="27"/>
      <c r="L212" s="27"/>
      <c r="M212" s="27"/>
      <c r="N212" s="27"/>
      <c r="O212" s="2"/>
      <c r="P212" s="2"/>
      <c r="Q212" s="2"/>
      <c r="R212" s="2"/>
      <c r="S212" s="2"/>
      <c r="T212" s="2"/>
      <c r="U212" s="2"/>
      <c r="V212" s="2"/>
      <c r="W212" s="2"/>
      <c r="X212" s="2"/>
      <c r="Y212" s="2"/>
      <c r="Z212" s="2"/>
    </row>
    <row r="213" spans="1:26" ht="12.75" customHeight="1">
      <c r="A213" s="2"/>
      <c r="B213" s="27"/>
      <c r="C213" s="27"/>
      <c r="D213" s="27"/>
      <c r="E213" s="27"/>
      <c r="F213" s="27"/>
      <c r="G213" s="27"/>
      <c r="H213" s="27"/>
      <c r="I213" s="27"/>
      <c r="J213" s="27"/>
      <c r="K213" s="27"/>
      <c r="L213" s="27"/>
      <c r="M213" s="27"/>
      <c r="N213" s="27"/>
      <c r="O213" s="2"/>
      <c r="P213" s="2"/>
      <c r="Q213" s="2"/>
      <c r="R213" s="2"/>
      <c r="S213" s="2"/>
      <c r="T213" s="2"/>
      <c r="U213" s="2"/>
      <c r="V213" s="2"/>
      <c r="W213" s="2"/>
      <c r="X213" s="2"/>
      <c r="Y213" s="2"/>
      <c r="Z213" s="2"/>
    </row>
    <row r="214" spans="1:26" ht="12.75" customHeight="1">
      <c r="A214" s="2"/>
      <c r="B214" s="27"/>
      <c r="C214" s="27"/>
      <c r="D214" s="27"/>
      <c r="E214" s="27"/>
      <c r="F214" s="27"/>
      <c r="G214" s="27"/>
      <c r="H214" s="27"/>
      <c r="I214" s="27"/>
      <c r="J214" s="27"/>
      <c r="K214" s="27"/>
      <c r="L214" s="27"/>
      <c r="M214" s="27"/>
      <c r="N214" s="27"/>
      <c r="O214" s="2"/>
      <c r="P214" s="2"/>
      <c r="Q214" s="2"/>
      <c r="R214" s="2"/>
      <c r="S214" s="2"/>
      <c r="T214" s="2"/>
      <c r="U214" s="2"/>
      <c r="V214" s="2"/>
      <c r="W214" s="2"/>
      <c r="X214" s="2"/>
      <c r="Y214" s="2"/>
      <c r="Z214" s="2"/>
    </row>
    <row r="215" spans="1:26" ht="12.75" customHeight="1">
      <c r="A215" s="2"/>
      <c r="B215" s="27"/>
      <c r="C215" s="27"/>
      <c r="D215" s="27"/>
      <c r="E215" s="27"/>
      <c r="F215" s="27"/>
      <c r="G215" s="27"/>
      <c r="H215" s="27"/>
      <c r="I215" s="27"/>
      <c r="J215" s="27"/>
      <c r="K215" s="27"/>
      <c r="L215" s="27"/>
      <c r="M215" s="27"/>
      <c r="N215" s="27"/>
      <c r="O215" s="2"/>
      <c r="P215" s="2"/>
      <c r="Q215" s="2"/>
      <c r="R215" s="2"/>
      <c r="S215" s="2"/>
      <c r="T215" s="2"/>
      <c r="U215" s="2"/>
      <c r="V215" s="2"/>
      <c r="W215" s="2"/>
      <c r="X215" s="2"/>
      <c r="Y215" s="2"/>
      <c r="Z215" s="2"/>
    </row>
    <row r="216" spans="1:26" ht="12.75" customHeight="1">
      <c r="A216" s="2"/>
      <c r="B216" s="27"/>
      <c r="C216" s="27"/>
      <c r="D216" s="27"/>
      <c r="E216" s="27"/>
      <c r="F216" s="27"/>
      <c r="G216" s="27"/>
      <c r="H216" s="27"/>
      <c r="I216" s="27"/>
      <c r="J216" s="27"/>
      <c r="K216" s="27"/>
      <c r="L216" s="27"/>
      <c r="M216" s="27"/>
      <c r="N216" s="27"/>
      <c r="O216" s="2"/>
      <c r="P216" s="2"/>
      <c r="Q216" s="2"/>
      <c r="R216" s="2"/>
      <c r="S216" s="2"/>
      <c r="T216" s="2"/>
      <c r="U216" s="2"/>
      <c r="V216" s="2"/>
      <c r="W216" s="2"/>
      <c r="X216" s="2"/>
      <c r="Y216" s="2"/>
      <c r="Z216" s="2"/>
    </row>
    <row r="217" spans="1:26" ht="12.75" customHeight="1">
      <c r="A217" s="2"/>
      <c r="B217" s="27"/>
      <c r="C217" s="27"/>
      <c r="D217" s="27"/>
      <c r="E217" s="27"/>
      <c r="F217" s="27"/>
      <c r="G217" s="27"/>
      <c r="H217" s="27"/>
      <c r="I217" s="27"/>
      <c r="J217" s="27"/>
      <c r="K217" s="27"/>
      <c r="L217" s="27"/>
      <c r="M217" s="27"/>
      <c r="N217" s="27"/>
      <c r="O217" s="2"/>
      <c r="P217" s="2"/>
      <c r="Q217" s="2"/>
      <c r="R217" s="2"/>
      <c r="S217" s="2"/>
      <c r="T217" s="2"/>
      <c r="U217" s="2"/>
      <c r="V217" s="2"/>
      <c r="W217" s="2"/>
      <c r="X217" s="2"/>
      <c r="Y217" s="2"/>
      <c r="Z217" s="2"/>
    </row>
    <row r="218" spans="1:26" ht="12.75" customHeight="1">
      <c r="A218" s="2"/>
      <c r="B218" s="27"/>
      <c r="C218" s="27"/>
      <c r="D218" s="27"/>
      <c r="E218" s="27"/>
      <c r="F218" s="27"/>
      <c r="G218" s="27"/>
      <c r="H218" s="27"/>
      <c r="I218" s="27"/>
      <c r="J218" s="27"/>
      <c r="K218" s="27"/>
      <c r="L218" s="27"/>
      <c r="M218" s="27"/>
      <c r="N218" s="27"/>
      <c r="O218" s="2"/>
      <c r="P218" s="2"/>
      <c r="Q218" s="2"/>
      <c r="R218" s="2"/>
      <c r="S218" s="2"/>
      <c r="T218" s="2"/>
      <c r="U218" s="2"/>
      <c r="V218" s="2"/>
      <c r="W218" s="2"/>
      <c r="X218" s="2"/>
      <c r="Y218" s="2"/>
      <c r="Z218" s="2"/>
    </row>
    <row r="219" spans="1:26" ht="12.75" customHeight="1">
      <c r="A219" s="2"/>
      <c r="B219" s="27"/>
      <c r="C219" s="27"/>
      <c r="D219" s="27"/>
      <c r="E219" s="27"/>
      <c r="F219" s="27"/>
      <c r="G219" s="27"/>
      <c r="H219" s="27"/>
      <c r="I219" s="27"/>
      <c r="J219" s="27"/>
      <c r="K219" s="27"/>
      <c r="L219" s="27"/>
      <c r="M219" s="27"/>
      <c r="N219" s="27"/>
      <c r="O219" s="2"/>
      <c r="P219" s="2"/>
      <c r="Q219" s="2"/>
      <c r="R219" s="2"/>
      <c r="S219" s="2"/>
      <c r="T219" s="2"/>
      <c r="U219" s="2"/>
      <c r="V219" s="2"/>
      <c r="W219" s="2"/>
      <c r="X219" s="2"/>
      <c r="Y219" s="2"/>
      <c r="Z219" s="2"/>
    </row>
    <row r="220" spans="1:26" ht="12.75" customHeight="1">
      <c r="A220" s="2"/>
      <c r="B220" s="27"/>
      <c r="C220" s="27"/>
      <c r="D220" s="27"/>
      <c r="E220" s="27"/>
      <c r="F220" s="27"/>
      <c r="G220" s="27"/>
      <c r="H220" s="27"/>
      <c r="I220" s="27"/>
      <c r="J220" s="27"/>
      <c r="K220" s="27"/>
      <c r="L220" s="27"/>
      <c r="M220" s="27"/>
      <c r="N220" s="27"/>
      <c r="O220" s="2"/>
      <c r="P220" s="2"/>
      <c r="Q220" s="2"/>
      <c r="R220" s="2"/>
      <c r="S220" s="2"/>
      <c r="T220" s="2"/>
      <c r="U220" s="2"/>
      <c r="V220" s="2"/>
      <c r="W220" s="2"/>
      <c r="X220" s="2"/>
      <c r="Y220" s="2"/>
      <c r="Z220" s="2"/>
    </row>
    <row r="221" spans="1:26" ht="12.75" customHeight="1">
      <c r="A221" s="2"/>
      <c r="B221" s="27"/>
      <c r="C221" s="27"/>
      <c r="D221" s="27"/>
      <c r="E221" s="27"/>
      <c r="F221" s="27"/>
      <c r="G221" s="27"/>
      <c r="H221" s="27"/>
      <c r="I221" s="27"/>
      <c r="J221" s="27"/>
      <c r="K221" s="27"/>
      <c r="L221" s="27"/>
      <c r="M221" s="27"/>
      <c r="N221" s="27"/>
      <c r="O221" s="2"/>
      <c r="P221" s="2"/>
      <c r="Q221" s="2"/>
      <c r="R221" s="2"/>
      <c r="S221" s="2"/>
      <c r="T221" s="2"/>
      <c r="U221" s="2"/>
      <c r="V221" s="2"/>
      <c r="W221" s="2"/>
      <c r="X221" s="2"/>
      <c r="Y221" s="2"/>
      <c r="Z221" s="2"/>
    </row>
    <row r="222" spans="1:26" ht="12.75" customHeight="1">
      <c r="A222" s="2"/>
      <c r="B222" s="27"/>
      <c r="C222" s="27"/>
      <c r="D222" s="27"/>
      <c r="E222" s="27"/>
      <c r="F222" s="27"/>
      <c r="G222" s="27"/>
      <c r="H222" s="27"/>
      <c r="I222" s="27"/>
      <c r="J222" s="27"/>
      <c r="K222" s="27"/>
      <c r="L222" s="27"/>
      <c r="M222" s="27"/>
      <c r="N222" s="27"/>
      <c r="O222" s="2"/>
      <c r="P222" s="2"/>
      <c r="Q222" s="2"/>
      <c r="R222" s="2"/>
      <c r="S222" s="2"/>
      <c r="T222" s="2"/>
      <c r="U222" s="2"/>
      <c r="V222" s="2"/>
      <c r="W222" s="2"/>
      <c r="X222" s="2"/>
      <c r="Y222" s="2"/>
      <c r="Z222" s="2"/>
    </row>
    <row r="223" spans="1:26" ht="12.75" customHeight="1">
      <c r="A223" s="2"/>
      <c r="B223" s="27"/>
      <c r="C223" s="27"/>
      <c r="D223" s="27"/>
      <c r="E223" s="27"/>
      <c r="F223" s="27"/>
      <c r="G223" s="27"/>
      <c r="H223" s="27"/>
      <c r="I223" s="27"/>
      <c r="J223" s="27"/>
      <c r="K223" s="27"/>
      <c r="L223" s="27"/>
      <c r="M223" s="27"/>
      <c r="N223" s="27"/>
      <c r="O223" s="2"/>
      <c r="P223" s="2"/>
      <c r="Q223" s="2"/>
      <c r="R223" s="2"/>
      <c r="S223" s="2"/>
      <c r="T223" s="2"/>
      <c r="U223" s="2"/>
      <c r="V223" s="2"/>
      <c r="W223" s="2"/>
      <c r="X223" s="2"/>
      <c r="Y223" s="2"/>
      <c r="Z223" s="2"/>
    </row>
    <row r="224" spans="1:26" ht="12.75" customHeight="1">
      <c r="A224" s="2"/>
      <c r="B224" s="27"/>
      <c r="C224" s="27"/>
      <c r="D224" s="27"/>
      <c r="E224" s="27"/>
      <c r="F224" s="27"/>
      <c r="G224" s="27"/>
      <c r="H224" s="27"/>
      <c r="I224" s="27"/>
      <c r="J224" s="27"/>
      <c r="K224" s="27"/>
      <c r="L224" s="27"/>
      <c r="M224" s="27"/>
      <c r="N224" s="27"/>
      <c r="O224" s="2"/>
      <c r="P224" s="2"/>
      <c r="Q224" s="2"/>
      <c r="R224" s="2"/>
      <c r="S224" s="2"/>
      <c r="T224" s="2"/>
      <c r="U224" s="2"/>
      <c r="V224" s="2"/>
      <c r="W224" s="2"/>
      <c r="X224" s="2"/>
      <c r="Y224" s="2"/>
      <c r="Z224" s="2"/>
    </row>
    <row r="225" spans="1:26" ht="12.75" customHeight="1">
      <c r="A225" s="2"/>
      <c r="B225" s="27"/>
      <c r="C225" s="27"/>
      <c r="D225" s="27"/>
      <c r="E225" s="27"/>
      <c r="F225" s="27"/>
      <c r="G225" s="27"/>
      <c r="H225" s="27"/>
      <c r="I225" s="27"/>
      <c r="J225" s="27"/>
      <c r="K225" s="27"/>
      <c r="L225" s="27"/>
      <c r="M225" s="27"/>
      <c r="N225" s="27"/>
      <c r="O225" s="2"/>
      <c r="P225" s="2"/>
      <c r="Q225" s="2"/>
      <c r="R225" s="2"/>
      <c r="S225" s="2"/>
      <c r="T225" s="2"/>
      <c r="U225" s="2"/>
      <c r="V225" s="2"/>
      <c r="W225" s="2"/>
      <c r="X225" s="2"/>
      <c r="Y225" s="2"/>
      <c r="Z225" s="2"/>
    </row>
    <row r="226" spans="1:26" ht="12.75" customHeight="1">
      <c r="A226" s="2"/>
      <c r="B226" s="27"/>
      <c r="C226" s="27"/>
      <c r="D226" s="27"/>
      <c r="E226" s="27"/>
      <c r="F226" s="27"/>
      <c r="G226" s="27"/>
      <c r="H226" s="27"/>
      <c r="I226" s="27"/>
      <c r="J226" s="27"/>
      <c r="K226" s="27"/>
      <c r="L226" s="27"/>
      <c r="M226" s="27"/>
      <c r="N226" s="27"/>
      <c r="O226" s="2"/>
      <c r="P226" s="2"/>
      <c r="Q226" s="2"/>
      <c r="R226" s="2"/>
      <c r="S226" s="2"/>
      <c r="T226" s="2"/>
      <c r="U226" s="2"/>
      <c r="V226" s="2"/>
      <c r="W226" s="2"/>
      <c r="X226" s="2"/>
      <c r="Y226" s="2"/>
      <c r="Z226" s="2"/>
    </row>
    <row r="227" spans="1:26" ht="12.75" customHeight="1">
      <c r="A227" s="2"/>
      <c r="B227" s="27"/>
      <c r="C227" s="27"/>
      <c r="D227" s="27"/>
      <c r="E227" s="27"/>
      <c r="F227" s="27"/>
      <c r="G227" s="27"/>
      <c r="H227" s="27"/>
      <c r="I227" s="27"/>
      <c r="J227" s="27"/>
      <c r="K227" s="27"/>
      <c r="L227" s="27"/>
      <c r="M227" s="27"/>
      <c r="N227" s="27"/>
      <c r="O227" s="2"/>
      <c r="P227" s="2"/>
      <c r="Q227" s="2"/>
      <c r="R227" s="2"/>
      <c r="S227" s="2"/>
      <c r="T227" s="2"/>
      <c r="U227" s="2"/>
      <c r="V227" s="2"/>
      <c r="W227" s="2"/>
      <c r="X227" s="2"/>
      <c r="Y227" s="2"/>
      <c r="Z227" s="2"/>
    </row>
    <row r="228" spans="1:26" ht="12.75" customHeight="1">
      <c r="A228" s="2"/>
      <c r="B228" s="27"/>
      <c r="C228" s="27"/>
      <c r="D228" s="27"/>
      <c r="E228" s="27"/>
      <c r="F228" s="27"/>
      <c r="G228" s="27"/>
      <c r="H228" s="27"/>
      <c r="I228" s="27"/>
      <c r="J228" s="27"/>
      <c r="K228" s="27"/>
      <c r="L228" s="27"/>
      <c r="M228" s="27"/>
      <c r="N228" s="27"/>
      <c r="O228" s="2"/>
      <c r="P228" s="2"/>
      <c r="Q228" s="2"/>
      <c r="R228" s="2"/>
      <c r="S228" s="2"/>
      <c r="T228" s="2"/>
      <c r="U228" s="2"/>
      <c r="V228" s="2"/>
      <c r="W228" s="2"/>
      <c r="X228" s="2"/>
      <c r="Y228" s="2"/>
      <c r="Z228" s="2"/>
    </row>
    <row r="229" spans="1:26" ht="12.75" customHeight="1">
      <c r="A229" s="2"/>
      <c r="B229" s="27"/>
      <c r="C229" s="27"/>
      <c r="D229" s="27"/>
      <c r="E229" s="27"/>
      <c r="F229" s="27"/>
      <c r="G229" s="27"/>
      <c r="H229" s="27"/>
      <c r="I229" s="27"/>
      <c r="J229" s="27"/>
      <c r="K229" s="27"/>
      <c r="L229" s="27"/>
      <c r="M229" s="27"/>
      <c r="N229" s="27"/>
      <c r="O229" s="2"/>
      <c r="P229" s="2"/>
      <c r="Q229" s="2"/>
      <c r="R229" s="2"/>
      <c r="S229" s="2"/>
      <c r="T229" s="2"/>
      <c r="U229" s="2"/>
      <c r="V229" s="2"/>
      <c r="W229" s="2"/>
      <c r="X229" s="2"/>
      <c r="Y229" s="2"/>
      <c r="Z229" s="2"/>
    </row>
    <row r="230" spans="1:26" ht="12.75" customHeight="1">
      <c r="A230" s="2"/>
      <c r="B230" s="27"/>
      <c r="C230" s="27"/>
      <c r="D230" s="27"/>
      <c r="E230" s="27"/>
      <c r="F230" s="27"/>
      <c r="G230" s="27"/>
      <c r="H230" s="27"/>
      <c r="I230" s="27"/>
      <c r="J230" s="27"/>
      <c r="K230" s="27"/>
      <c r="L230" s="27"/>
      <c r="M230" s="27"/>
      <c r="N230" s="27"/>
      <c r="O230" s="2"/>
      <c r="P230" s="2"/>
      <c r="Q230" s="2"/>
      <c r="R230" s="2"/>
      <c r="S230" s="2"/>
      <c r="T230" s="2"/>
      <c r="U230" s="2"/>
      <c r="V230" s="2"/>
      <c r="W230" s="2"/>
      <c r="X230" s="2"/>
      <c r="Y230" s="2"/>
      <c r="Z230" s="2"/>
    </row>
    <row r="231" spans="1:26" ht="12.75" customHeight="1">
      <c r="A231" s="2"/>
      <c r="B231" s="27"/>
      <c r="C231" s="27"/>
      <c r="D231" s="27"/>
      <c r="E231" s="27"/>
      <c r="F231" s="27"/>
      <c r="G231" s="27"/>
      <c r="H231" s="27"/>
      <c r="I231" s="27"/>
      <c r="J231" s="27"/>
      <c r="K231" s="27"/>
      <c r="L231" s="27"/>
      <c r="M231" s="27"/>
      <c r="N231" s="27"/>
      <c r="O231" s="2"/>
      <c r="P231" s="2"/>
      <c r="Q231" s="2"/>
      <c r="R231" s="2"/>
      <c r="S231" s="2"/>
      <c r="T231" s="2"/>
      <c r="U231" s="2"/>
      <c r="V231" s="2"/>
      <c r="W231" s="2"/>
      <c r="X231" s="2"/>
      <c r="Y231" s="2"/>
      <c r="Z231" s="2"/>
    </row>
    <row r="232" spans="1:26" ht="12.75" customHeight="1">
      <c r="A232" s="2"/>
      <c r="B232" s="27"/>
      <c r="C232" s="27"/>
      <c r="D232" s="27"/>
      <c r="E232" s="27"/>
      <c r="F232" s="27"/>
      <c r="G232" s="27"/>
      <c r="H232" s="27"/>
      <c r="I232" s="27"/>
      <c r="J232" s="27"/>
      <c r="K232" s="27"/>
      <c r="L232" s="27"/>
      <c r="M232" s="27"/>
      <c r="N232" s="27"/>
      <c r="O232" s="2"/>
      <c r="P232" s="2"/>
      <c r="Q232" s="2"/>
      <c r="R232" s="2"/>
      <c r="S232" s="2"/>
      <c r="T232" s="2"/>
      <c r="U232" s="2"/>
      <c r="V232" s="2"/>
      <c r="W232" s="2"/>
      <c r="X232" s="2"/>
      <c r="Y232" s="2"/>
      <c r="Z232" s="2"/>
    </row>
    <row r="233" spans="1:26" ht="12.75" customHeight="1">
      <c r="A233" s="2"/>
      <c r="B233" s="27"/>
      <c r="C233" s="27"/>
      <c r="D233" s="27"/>
      <c r="E233" s="27"/>
      <c r="F233" s="27"/>
      <c r="G233" s="27"/>
      <c r="H233" s="27"/>
      <c r="I233" s="27"/>
      <c r="J233" s="27"/>
      <c r="K233" s="27"/>
      <c r="L233" s="27"/>
      <c r="M233" s="27"/>
      <c r="N233" s="27"/>
      <c r="O233" s="2"/>
      <c r="P233" s="2"/>
      <c r="Q233" s="2"/>
      <c r="R233" s="2"/>
      <c r="S233" s="2"/>
      <c r="T233" s="2"/>
      <c r="U233" s="2"/>
      <c r="V233" s="2"/>
      <c r="W233" s="2"/>
      <c r="X233" s="2"/>
      <c r="Y233" s="2"/>
      <c r="Z233" s="2"/>
    </row>
    <row r="234" spans="1:26" ht="12.75" customHeight="1">
      <c r="A234" s="2"/>
      <c r="B234" s="27"/>
      <c r="C234" s="27"/>
      <c r="D234" s="27"/>
      <c r="E234" s="27"/>
      <c r="F234" s="27"/>
      <c r="G234" s="27"/>
      <c r="H234" s="27"/>
      <c r="I234" s="27"/>
      <c r="J234" s="27"/>
      <c r="K234" s="27"/>
      <c r="L234" s="27"/>
      <c r="M234" s="27"/>
      <c r="N234" s="27"/>
      <c r="O234" s="2"/>
      <c r="P234" s="2"/>
      <c r="Q234" s="2"/>
      <c r="R234" s="2"/>
      <c r="S234" s="2"/>
      <c r="T234" s="2"/>
      <c r="U234" s="2"/>
      <c r="V234" s="2"/>
      <c r="W234" s="2"/>
      <c r="X234" s="2"/>
      <c r="Y234" s="2"/>
      <c r="Z234" s="2"/>
    </row>
    <row r="235" spans="1:26" ht="12.75" customHeight="1">
      <c r="A235" s="2"/>
      <c r="B235" s="27"/>
      <c r="C235" s="27"/>
      <c r="D235" s="27"/>
      <c r="E235" s="27"/>
      <c r="F235" s="27"/>
      <c r="G235" s="27"/>
      <c r="H235" s="27"/>
      <c r="I235" s="27"/>
      <c r="J235" s="27"/>
      <c r="K235" s="27"/>
      <c r="L235" s="27"/>
      <c r="M235" s="27"/>
      <c r="N235" s="27"/>
      <c r="O235" s="2"/>
      <c r="P235" s="2"/>
      <c r="Q235" s="2"/>
      <c r="R235" s="2"/>
      <c r="S235" s="2"/>
      <c r="T235" s="2"/>
      <c r="U235" s="2"/>
      <c r="V235" s="2"/>
      <c r="W235" s="2"/>
      <c r="X235" s="2"/>
      <c r="Y235" s="2"/>
      <c r="Z235" s="2"/>
    </row>
    <row r="236" spans="1:26" ht="12.75" customHeight="1">
      <c r="A236" s="2"/>
      <c r="B236" s="27"/>
      <c r="C236" s="27"/>
      <c r="D236" s="27"/>
      <c r="E236" s="27"/>
      <c r="F236" s="27"/>
      <c r="G236" s="27"/>
      <c r="H236" s="27"/>
      <c r="I236" s="27"/>
      <c r="J236" s="27"/>
      <c r="K236" s="27"/>
      <c r="L236" s="27"/>
      <c r="M236" s="27"/>
      <c r="N236" s="27"/>
      <c r="O236" s="2"/>
      <c r="P236" s="2"/>
      <c r="Q236" s="2"/>
      <c r="R236" s="2"/>
      <c r="S236" s="2"/>
      <c r="T236" s="2"/>
      <c r="U236" s="2"/>
      <c r="V236" s="2"/>
      <c r="W236" s="2"/>
      <c r="X236" s="2"/>
      <c r="Y236" s="2"/>
      <c r="Z236" s="2"/>
    </row>
    <row r="237" spans="1:26" ht="12.75" customHeight="1">
      <c r="A237" s="2"/>
      <c r="B237" s="27"/>
      <c r="C237" s="27"/>
      <c r="D237" s="27"/>
      <c r="E237" s="27"/>
      <c r="F237" s="27"/>
      <c r="G237" s="27"/>
      <c r="H237" s="27"/>
      <c r="I237" s="27"/>
      <c r="J237" s="27"/>
      <c r="K237" s="27"/>
      <c r="L237" s="27"/>
      <c r="M237" s="27"/>
      <c r="N237" s="27"/>
      <c r="O237" s="2"/>
      <c r="P237" s="2"/>
      <c r="Q237" s="2"/>
      <c r="R237" s="2"/>
      <c r="S237" s="2"/>
      <c r="T237" s="2"/>
      <c r="U237" s="2"/>
      <c r="V237" s="2"/>
      <c r="W237" s="2"/>
      <c r="X237" s="2"/>
      <c r="Y237" s="2"/>
      <c r="Z237" s="2"/>
    </row>
    <row r="238" spans="1:26" ht="12.75" customHeight="1">
      <c r="A238" s="2"/>
      <c r="B238" s="27"/>
      <c r="C238" s="27"/>
      <c r="D238" s="27"/>
      <c r="E238" s="27"/>
      <c r="F238" s="27"/>
      <c r="G238" s="27"/>
      <c r="H238" s="27"/>
      <c r="I238" s="27"/>
      <c r="J238" s="27"/>
      <c r="K238" s="27"/>
      <c r="L238" s="27"/>
      <c r="M238" s="27"/>
      <c r="N238" s="27"/>
      <c r="O238" s="2"/>
      <c r="P238" s="2"/>
      <c r="Q238" s="2"/>
      <c r="R238" s="2"/>
      <c r="S238" s="2"/>
      <c r="T238" s="2"/>
      <c r="U238" s="2"/>
      <c r="V238" s="2"/>
      <c r="W238" s="2"/>
      <c r="X238" s="2"/>
      <c r="Y238" s="2"/>
      <c r="Z238" s="2"/>
    </row>
    <row r="239" spans="1:26" ht="12.75" customHeight="1">
      <c r="A239" s="2"/>
      <c r="B239" s="27"/>
      <c r="C239" s="27"/>
      <c r="D239" s="27"/>
      <c r="E239" s="27"/>
      <c r="F239" s="27"/>
      <c r="G239" s="27"/>
      <c r="H239" s="27"/>
      <c r="I239" s="27"/>
      <c r="J239" s="27"/>
      <c r="K239" s="27"/>
      <c r="L239" s="27"/>
      <c r="M239" s="27"/>
      <c r="N239" s="27"/>
      <c r="O239" s="2"/>
      <c r="P239" s="2"/>
      <c r="Q239" s="2"/>
      <c r="R239" s="2"/>
      <c r="S239" s="2"/>
      <c r="T239" s="2"/>
      <c r="U239" s="2"/>
      <c r="V239" s="2"/>
      <c r="W239" s="2"/>
      <c r="X239" s="2"/>
      <c r="Y239" s="2"/>
      <c r="Z239" s="2"/>
    </row>
    <row r="240" spans="1:26" ht="12.75" customHeight="1">
      <c r="A240" s="2"/>
      <c r="B240" s="27"/>
      <c r="C240" s="27"/>
      <c r="D240" s="27"/>
      <c r="E240" s="27"/>
      <c r="F240" s="27"/>
      <c r="G240" s="27"/>
      <c r="H240" s="27"/>
      <c r="I240" s="27"/>
      <c r="J240" s="27"/>
      <c r="K240" s="27"/>
      <c r="L240" s="27"/>
      <c r="M240" s="27"/>
      <c r="N240" s="27"/>
      <c r="O240" s="2"/>
      <c r="P240" s="2"/>
      <c r="Q240" s="2"/>
      <c r="R240" s="2"/>
      <c r="S240" s="2"/>
      <c r="T240" s="2"/>
      <c r="U240" s="2"/>
      <c r="V240" s="2"/>
      <c r="W240" s="2"/>
      <c r="X240" s="2"/>
      <c r="Y240" s="2"/>
      <c r="Z240" s="2"/>
    </row>
    <row r="241" spans="1:26" ht="12.75" customHeight="1">
      <c r="A241" s="2"/>
      <c r="B241" s="27"/>
      <c r="C241" s="27"/>
      <c r="D241" s="27"/>
      <c r="E241" s="27"/>
      <c r="F241" s="27"/>
      <c r="G241" s="27"/>
      <c r="H241" s="27"/>
      <c r="I241" s="27"/>
      <c r="J241" s="27"/>
      <c r="K241" s="27"/>
      <c r="L241" s="27"/>
      <c r="M241" s="27"/>
      <c r="N241" s="27"/>
      <c r="O241" s="2"/>
      <c r="P241" s="2"/>
      <c r="Q241" s="2"/>
      <c r="R241" s="2"/>
      <c r="S241" s="2"/>
      <c r="T241" s="2"/>
      <c r="U241" s="2"/>
      <c r="V241" s="2"/>
      <c r="W241" s="2"/>
      <c r="X241" s="2"/>
      <c r="Y241" s="2"/>
      <c r="Z241" s="2"/>
    </row>
    <row r="242" spans="1:26" ht="12.75" customHeight="1">
      <c r="A242" s="2"/>
      <c r="B242" s="27"/>
      <c r="C242" s="27"/>
      <c r="D242" s="27"/>
      <c r="E242" s="27"/>
      <c r="F242" s="27"/>
      <c r="G242" s="27"/>
      <c r="H242" s="27"/>
      <c r="I242" s="27"/>
      <c r="J242" s="27"/>
      <c r="K242" s="27"/>
      <c r="L242" s="27"/>
      <c r="M242" s="27"/>
      <c r="N242" s="27"/>
      <c r="O242" s="2"/>
      <c r="P242" s="2"/>
      <c r="Q242" s="2"/>
      <c r="R242" s="2"/>
      <c r="S242" s="2"/>
      <c r="T242" s="2"/>
      <c r="U242" s="2"/>
      <c r="V242" s="2"/>
      <c r="W242" s="2"/>
      <c r="X242" s="2"/>
      <c r="Y242" s="2"/>
      <c r="Z242" s="2"/>
    </row>
    <row r="243" spans="1:26" ht="12.75" customHeight="1">
      <c r="A243" s="2"/>
      <c r="B243" s="27"/>
      <c r="C243" s="27"/>
      <c r="D243" s="27"/>
      <c r="E243" s="27"/>
      <c r="F243" s="27"/>
      <c r="G243" s="27"/>
      <c r="H243" s="27"/>
      <c r="I243" s="27"/>
      <c r="J243" s="27"/>
      <c r="K243" s="27"/>
      <c r="L243" s="27"/>
      <c r="M243" s="27"/>
      <c r="N243" s="27"/>
      <c r="O243" s="2"/>
      <c r="P243" s="2"/>
      <c r="Q243" s="2"/>
      <c r="R243" s="2"/>
      <c r="S243" s="2"/>
      <c r="T243" s="2"/>
      <c r="U243" s="2"/>
      <c r="V243" s="2"/>
      <c r="W243" s="2"/>
      <c r="X243" s="2"/>
      <c r="Y243" s="2"/>
      <c r="Z243" s="2"/>
    </row>
    <row r="244" spans="1:26" ht="12.75" customHeight="1">
      <c r="A244" s="2"/>
      <c r="B244" s="27"/>
      <c r="C244" s="27"/>
      <c r="D244" s="27"/>
      <c r="E244" s="27"/>
      <c r="F244" s="27"/>
      <c r="G244" s="27"/>
      <c r="H244" s="27"/>
      <c r="I244" s="27"/>
      <c r="J244" s="27"/>
      <c r="K244" s="27"/>
      <c r="L244" s="27"/>
      <c r="M244" s="27"/>
      <c r="N244" s="27"/>
      <c r="O244" s="2"/>
      <c r="P244" s="2"/>
      <c r="Q244" s="2"/>
      <c r="R244" s="2"/>
      <c r="S244" s="2"/>
      <c r="T244" s="2"/>
      <c r="U244" s="2"/>
      <c r="V244" s="2"/>
      <c r="W244" s="2"/>
      <c r="X244" s="2"/>
      <c r="Y244" s="2"/>
      <c r="Z244" s="2"/>
    </row>
    <row r="245" spans="1:26" ht="12.75" customHeight="1">
      <c r="A245" s="2"/>
      <c r="B245" s="27"/>
      <c r="C245" s="27"/>
      <c r="D245" s="27"/>
      <c r="E245" s="27"/>
      <c r="F245" s="27"/>
      <c r="G245" s="27"/>
      <c r="H245" s="27"/>
      <c r="I245" s="27"/>
      <c r="J245" s="27"/>
      <c r="K245" s="27"/>
      <c r="L245" s="27"/>
      <c r="M245" s="27"/>
      <c r="N245" s="27"/>
      <c r="O245" s="2"/>
      <c r="P245" s="2"/>
      <c r="Q245" s="2"/>
      <c r="R245" s="2"/>
      <c r="S245" s="2"/>
      <c r="T245" s="2"/>
      <c r="U245" s="2"/>
      <c r="V245" s="2"/>
      <c r="W245" s="2"/>
      <c r="X245" s="2"/>
      <c r="Y245" s="2"/>
      <c r="Z245" s="2"/>
    </row>
    <row r="246" spans="1:26" ht="12.75" customHeight="1">
      <c r="A246" s="2"/>
      <c r="B246" s="27"/>
      <c r="C246" s="27"/>
      <c r="D246" s="27"/>
      <c r="E246" s="27"/>
      <c r="F246" s="27"/>
      <c r="G246" s="27"/>
      <c r="H246" s="27"/>
      <c r="I246" s="27"/>
      <c r="J246" s="27"/>
      <c r="K246" s="27"/>
      <c r="L246" s="27"/>
      <c r="M246" s="27"/>
      <c r="N246" s="27"/>
      <c r="O246" s="2"/>
      <c r="P246" s="2"/>
      <c r="Q246" s="2"/>
      <c r="R246" s="2"/>
      <c r="S246" s="2"/>
      <c r="T246" s="2"/>
      <c r="U246" s="2"/>
      <c r="V246" s="2"/>
      <c r="W246" s="2"/>
      <c r="X246" s="2"/>
      <c r="Y246" s="2"/>
      <c r="Z246" s="2"/>
    </row>
    <row r="247" spans="1:26" ht="12.75" customHeight="1">
      <c r="A247" s="2"/>
      <c r="B247" s="27"/>
      <c r="C247" s="27"/>
      <c r="D247" s="27"/>
      <c r="E247" s="27"/>
      <c r="F247" s="27"/>
      <c r="G247" s="27"/>
      <c r="H247" s="27"/>
      <c r="I247" s="27"/>
      <c r="J247" s="27"/>
      <c r="K247" s="27"/>
      <c r="L247" s="27"/>
      <c r="M247" s="27"/>
      <c r="N247" s="27"/>
      <c r="O247" s="2"/>
      <c r="P247" s="2"/>
      <c r="Q247" s="2"/>
      <c r="R247" s="2"/>
      <c r="S247" s="2"/>
      <c r="T247" s="2"/>
      <c r="U247" s="2"/>
      <c r="V247" s="2"/>
      <c r="W247" s="2"/>
      <c r="X247" s="2"/>
      <c r="Y247" s="2"/>
      <c r="Z247" s="2"/>
    </row>
    <row r="248" spans="1:26" ht="12.75" customHeight="1">
      <c r="A248" s="2"/>
      <c r="B248" s="27"/>
      <c r="C248" s="27"/>
      <c r="D248" s="27"/>
      <c r="E248" s="27"/>
      <c r="F248" s="27"/>
      <c r="G248" s="27"/>
      <c r="H248" s="27"/>
      <c r="I248" s="27"/>
      <c r="J248" s="27"/>
      <c r="K248" s="27"/>
      <c r="L248" s="27"/>
      <c r="M248" s="27"/>
      <c r="N248" s="27"/>
      <c r="O248" s="2"/>
      <c r="P248" s="2"/>
      <c r="Q248" s="2"/>
      <c r="R248" s="2"/>
      <c r="S248" s="2"/>
      <c r="T248" s="2"/>
      <c r="U248" s="2"/>
      <c r="V248" s="2"/>
      <c r="W248" s="2"/>
      <c r="X248" s="2"/>
      <c r="Y248" s="2"/>
      <c r="Z248" s="2"/>
    </row>
    <row r="249" spans="1:26" ht="12.75" customHeight="1">
      <c r="A249" s="2"/>
      <c r="B249" s="27"/>
      <c r="C249" s="27"/>
      <c r="D249" s="27"/>
      <c r="E249" s="27"/>
      <c r="F249" s="27"/>
      <c r="G249" s="27"/>
      <c r="H249" s="27"/>
      <c r="I249" s="27"/>
      <c r="J249" s="27"/>
      <c r="K249" s="27"/>
      <c r="L249" s="27"/>
      <c r="M249" s="27"/>
      <c r="N249" s="27"/>
      <c r="O249" s="2"/>
      <c r="P249" s="2"/>
      <c r="Q249" s="2"/>
      <c r="R249" s="2"/>
      <c r="S249" s="2"/>
      <c r="T249" s="2"/>
      <c r="U249" s="2"/>
      <c r="V249" s="2"/>
      <c r="W249" s="2"/>
      <c r="X249" s="2"/>
      <c r="Y249" s="2"/>
      <c r="Z249" s="2"/>
    </row>
    <row r="250" spans="1:26" ht="12.75" customHeight="1">
      <c r="A250" s="2"/>
      <c r="B250" s="27"/>
      <c r="C250" s="27"/>
      <c r="D250" s="27"/>
      <c r="E250" s="27"/>
      <c r="F250" s="27"/>
      <c r="G250" s="27"/>
      <c r="H250" s="27"/>
      <c r="I250" s="27"/>
      <c r="J250" s="27"/>
      <c r="K250" s="27"/>
      <c r="L250" s="27"/>
      <c r="M250" s="27"/>
      <c r="N250" s="27"/>
      <c r="O250" s="2"/>
      <c r="P250" s="2"/>
      <c r="Q250" s="2"/>
      <c r="R250" s="2"/>
      <c r="S250" s="2"/>
      <c r="T250" s="2"/>
      <c r="U250" s="2"/>
      <c r="V250" s="2"/>
      <c r="W250" s="2"/>
      <c r="X250" s="2"/>
      <c r="Y250" s="2"/>
      <c r="Z250" s="2"/>
    </row>
    <row r="251" spans="1:26" ht="12.75" customHeight="1">
      <c r="A251" s="2"/>
      <c r="B251" s="27"/>
      <c r="C251" s="27"/>
      <c r="D251" s="27"/>
      <c r="E251" s="27"/>
      <c r="F251" s="27"/>
      <c r="G251" s="27"/>
      <c r="H251" s="27"/>
      <c r="I251" s="27"/>
      <c r="J251" s="27"/>
      <c r="K251" s="27"/>
      <c r="L251" s="27"/>
      <c r="M251" s="27"/>
      <c r="N251" s="27"/>
      <c r="O251" s="2"/>
      <c r="P251" s="2"/>
      <c r="Q251" s="2"/>
      <c r="R251" s="2"/>
      <c r="S251" s="2"/>
      <c r="T251" s="2"/>
      <c r="U251" s="2"/>
      <c r="V251" s="2"/>
      <c r="W251" s="2"/>
      <c r="X251" s="2"/>
      <c r="Y251" s="2"/>
      <c r="Z251" s="2"/>
    </row>
    <row r="252" spans="1:26" ht="12.75" customHeight="1">
      <c r="A252" s="2"/>
      <c r="B252" s="27"/>
      <c r="C252" s="27"/>
      <c r="D252" s="27"/>
      <c r="E252" s="27"/>
      <c r="F252" s="27"/>
      <c r="G252" s="27"/>
      <c r="H252" s="27"/>
      <c r="I252" s="27"/>
      <c r="J252" s="27"/>
      <c r="K252" s="27"/>
      <c r="L252" s="27"/>
      <c r="M252" s="27"/>
      <c r="N252" s="27"/>
      <c r="O252" s="2"/>
      <c r="P252" s="2"/>
      <c r="Q252" s="2"/>
      <c r="R252" s="2"/>
      <c r="S252" s="2"/>
      <c r="T252" s="2"/>
      <c r="U252" s="2"/>
      <c r="V252" s="2"/>
      <c r="W252" s="2"/>
      <c r="X252" s="2"/>
      <c r="Y252" s="2"/>
      <c r="Z252" s="2"/>
    </row>
    <row r="253" spans="1:26" ht="12.75" customHeight="1">
      <c r="A253" s="2"/>
      <c r="B253" s="27"/>
      <c r="C253" s="27"/>
      <c r="D253" s="27"/>
      <c r="E253" s="27"/>
      <c r="F253" s="27"/>
      <c r="G253" s="27"/>
      <c r="H253" s="27"/>
      <c r="I253" s="27"/>
      <c r="J253" s="27"/>
      <c r="K253" s="27"/>
      <c r="L253" s="27"/>
      <c r="M253" s="27"/>
      <c r="N253" s="27"/>
      <c r="O253" s="2"/>
      <c r="P253" s="2"/>
      <c r="Q253" s="2"/>
      <c r="R253" s="2"/>
      <c r="S253" s="2"/>
      <c r="T253" s="2"/>
      <c r="U253" s="2"/>
      <c r="V253" s="2"/>
      <c r="W253" s="2"/>
      <c r="X253" s="2"/>
      <c r="Y253" s="2"/>
      <c r="Z253" s="2"/>
    </row>
    <row r="254" spans="1:26" ht="12.75" customHeight="1">
      <c r="A254" s="2"/>
      <c r="B254" s="27"/>
      <c r="C254" s="27"/>
      <c r="D254" s="27"/>
      <c r="E254" s="27"/>
      <c r="F254" s="27"/>
      <c r="G254" s="27"/>
      <c r="H254" s="27"/>
      <c r="I254" s="27"/>
      <c r="J254" s="27"/>
      <c r="K254" s="27"/>
      <c r="L254" s="27"/>
      <c r="M254" s="27"/>
      <c r="N254" s="27"/>
      <c r="O254" s="2"/>
      <c r="P254" s="2"/>
      <c r="Q254" s="2"/>
      <c r="R254" s="2"/>
      <c r="S254" s="2"/>
      <c r="T254" s="2"/>
      <c r="U254" s="2"/>
      <c r="V254" s="2"/>
      <c r="W254" s="2"/>
      <c r="X254" s="2"/>
      <c r="Y254" s="2"/>
      <c r="Z254" s="2"/>
    </row>
    <row r="255" spans="1:26" ht="12.75" customHeight="1">
      <c r="A255" s="2"/>
      <c r="B255" s="27"/>
      <c r="C255" s="27"/>
      <c r="D255" s="27"/>
      <c r="E255" s="27"/>
      <c r="F255" s="27"/>
      <c r="G255" s="27"/>
      <c r="H255" s="27"/>
      <c r="I255" s="27"/>
      <c r="J255" s="27"/>
      <c r="K255" s="27"/>
      <c r="L255" s="27"/>
      <c r="M255" s="27"/>
      <c r="N255" s="27"/>
      <c r="O255" s="2"/>
      <c r="P255" s="2"/>
      <c r="Q255" s="2"/>
      <c r="R255" s="2"/>
      <c r="S255" s="2"/>
      <c r="T255" s="2"/>
      <c r="U255" s="2"/>
      <c r="V255" s="2"/>
      <c r="W255" s="2"/>
      <c r="X255" s="2"/>
      <c r="Y255" s="2"/>
      <c r="Z255" s="2"/>
    </row>
    <row r="256" spans="1:26" ht="12.75" customHeight="1">
      <c r="A256" s="2"/>
      <c r="B256" s="27"/>
      <c r="C256" s="27"/>
      <c r="D256" s="27"/>
      <c r="E256" s="27"/>
      <c r="F256" s="27"/>
      <c r="G256" s="27"/>
      <c r="H256" s="27"/>
      <c r="I256" s="27"/>
      <c r="J256" s="27"/>
      <c r="K256" s="27"/>
      <c r="L256" s="27"/>
      <c r="M256" s="27"/>
      <c r="N256" s="27"/>
      <c r="O256" s="2"/>
      <c r="P256" s="2"/>
      <c r="Q256" s="2"/>
      <c r="R256" s="2"/>
      <c r="S256" s="2"/>
      <c r="T256" s="2"/>
      <c r="U256" s="2"/>
      <c r="V256" s="2"/>
      <c r="W256" s="2"/>
      <c r="X256" s="2"/>
      <c r="Y256" s="2"/>
      <c r="Z256" s="2"/>
    </row>
    <row r="257" spans="1:26" ht="12.75" customHeight="1">
      <c r="A257" s="2"/>
      <c r="B257" s="27"/>
      <c r="C257" s="27"/>
      <c r="D257" s="27"/>
      <c r="E257" s="27"/>
      <c r="F257" s="27"/>
      <c r="G257" s="27"/>
      <c r="H257" s="27"/>
      <c r="I257" s="27"/>
      <c r="J257" s="27"/>
      <c r="K257" s="27"/>
      <c r="L257" s="27"/>
      <c r="M257" s="27"/>
      <c r="N257" s="27"/>
      <c r="O257" s="2"/>
      <c r="P257" s="2"/>
      <c r="Q257" s="2"/>
      <c r="R257" s="2"/>
      <c r="S257" s="2"/>
      <c r="T257" s="2"/>
      <c r="U257" s="2"/>
      <c r="V257" s="2"/>
      <c r="W257" s="2"/>
      <c r="X257" s="2"/>
      <c r="Y257" s="2"/>
      <c r="Z257" s="2"/>
    </row>
    <row r="258" spans="1:26" ht="12.75" customHeight="1">
      <c r="A258" s="2"/>
      <c r="B258" s="27"/>
      <c r="C258" s="27"/>
      <c r="D258" s="27"/>
      <c r="E258" s="27"/>
      <c r="F258" s="27"/>
      <c r="G258" s="27"/>
      <c r="H258" s="27"/>
      <c r="I258" s="27"/>
      <c r="J258" s="27"/>
      <c r="K258" s="27"/>
      <c r="L258" s="27"/>
      <c r="M258" s="27"/>
      <c r="N258" s="27"/>
      <c r="O258" s="2"/>
      <c r="P258" s="2"/>
      <c r="Q258" s="2"/>
      <c r="R258" s="2"/>
      <c r="S258" s="2"/>
      <c r="T258" s="2"/>
      <c r="U258" s="2"/>
      <c r="V258" s="2"/>
      <c r="W258" s="2"/>
      <c r="X258" s="2"/>
      <c r="Y258" s="2"/>
      <c r="Z258" s="2"/>
    </row>
    <row r="259" spans="1:26" ht="12.75" customHeight="1">
      <c r="A259" s="2"/>
      <c r="B259" s="27"/>
      <c r="C259" s="27"/>
      <c r="D259" s="27"/>
      <c r="E259" s="27"/>
      <c r="F259" s="27"/>
      <c r="G259" s="27"/>
      <c r="H259" s="27"/>
      <c r="I259" s="27"/>
      <c r="J259" s="27"/>
      <c r="K259" s="27"/>
      <c r="L259" s="27"/>
      <c r="M259" s="27"/>
      <c r="N259" s="27"/>
      <c r="O259" s="2"/>
      <c r="P259" s="2"/>
      <c r="Q259" s="2"/>
      <c r="R259" s="2"/>
      <c r="S259" s="2"/>
      <c r="T259" s="2"/>
      <c r="U259" s="2"/>
      <c r="V259" s="2"/>
      <c r="W259" s="2"/>
      <c r="X259" s="2"/>
      <c r="Y259" s="2"/>
      <c r="Z259" s="2"/>
    </row>
    <row r="260" spans="1:26" ht="12.75" customHeight="1">
      <c r="A260" s="2"/>
      <c r="B260" s="27"/>
      <c r="C260" s="27"/>
      <c r="D260" s="27"/>
      <c r="E260" s="27"/>
      <c r="F260" s="27"/>
      <c r="G260" s="27"/>
      <c r="H260" s="27"/>
      <c r="I260" s="27"/>
      <c r="J260" s="27"/>
      <c r="K260" s="27"/>
      <c r="L260" s="27"/>
      <c r="M260" s="27"/>
      <c r="N260" s="27"/>
      <c r="O260" s="2"/>
      <c r="P260" s="2"/>
      <c r="Q260" s="2"/>
      <c r="R260" s="2"/>
      <c r="S260" s="2"/>
      <c r="T260" s="2"/>
      <c r="U260" s="2"/>
      <c r="V260" s="2"/>
      <c r="W260" s="2"/>
      <c r="X260" s="2"/>
      <c r="Y260" s="2"/>
      <c r="Z260" s="2"/>
    </row>
    <row r="261" spans="1:26" ht="12.75" customHeight="1">
      <c r="A261" s="2"/>
      <c r="B261" s="27"/>
      <c r="C261" s="27"/>
      <c r="D261" s="27"/>
      <c r="E261" s="27"/>
      <c r="F261" s="27"/>
      <c r="G261" s="27"/>
      <c r="H261" s="27"/>
      <c r="I261" s="27"/>
      <c r="J261" s="27"/>
      <c r="K261" s="27"/>
      <c r="L261" s="27"/>
      <c r="M261" s="27"/>
      <c r="N261" s="27"/>
      <c r="O261" s="2"/>
      <c r="P261" s="2"/>
      <c r="Q261" s="2"/>
      <c r="R261" s="2"/>
      <c r="S261" s="2"/>
      <c r="T261" s="2"/>
      <c r="U261" s="2"/>
      <c r="V261" s="2"/>
      <c r="W261" s="2"/>
      <c r="X261" s="2"/>
      <c r="Y261" s="2"/>
      <c r="Z261" s="2"/>
    </row>
    <row r="262" spans="1:26" ht="12.75" customHeight="1">
      <c r="A262" s="2"/>
      <c r="B262" s="27"/>
      <c r="C262" s="27"/>
      <c r="D262" s="27"/>
      <c r="E262" s="27"/>
      <c r="F262" s="27"/>
      <c r="G262" s="27"/>
      <c r="H262" s="27"/>
      <c r="I262" s="27"/>
      <c r="J262" s="27"/>
      <c r="K262" s="27"/>
      <c r="L262" s="27"/>
      <c r="M262" s="27"/>
      <c r="N262" s="27"/>
      <c r="O262" s="2"/>
      <c r="P262" s="2"/>
      <c r="Q262" s="2"/>
      <c r="R262" s="2"/>
      <c r="S262" s="2"/>
      <c r="T262" s="2"/>
      <c r="U262" s="2"/>
      <c r="V262" s="2"/>
      <c r="W262" s="2"/>
      <c r="X262" s="2"/>
      <c r="Y262" s="2"/>
      <c r="Z262" s="2"/>
    </row>
    <row r="263" spans="1:26" ht="12.75" customHeight="1">
      <c r="A263" s="2"/>
      <c r="B263" s="27"/>
      <c r="C263" s="27"/>
      <c r="D263" s="27"/>
      <c r="E263" s="27"/>
      <c r="F263" s="27"/>
      <c r="G263" s="27"/>
      <c r="H263" s="27"/>
      <c r="I263" s="27"/>
      <c r="J263" s="27"/>
      <c r="K263" s="27"/>
      <c r="L263" s="27"/>
      <c r="M263" s="27"/>
      <c r="N263" s="27"/>
      <c r="O263" s="2"/>
      <c r="P263" s="2"/>
      <c r="Q263" s="2"/>
      <c r="R263" s="2"/>
      <c r="S263" s="2"/>
      <c r="T263" s="2"/>
      <c r="U263" s="2"/>
      <c r="V263" s="2"/>
      <c r="W263" s="2"/>
      <c r="X263" s="2"/>
      <c r="Y263" s="2"/>
      <c r="Z263" s="2"/>
    </row>
    <row r="264" spans="1:26" ht="12.75" customHeight="1">
      <c r="A264" s="2"/>
      <c r="B264" s="27"/>
      <c r="C264" s="27"/>
      <c r="D264" s="27"/>
      <c r="E264" s="27"/>
      <c r="F264" s="27"/>
      <c r="G264" s="27"/>
      <c r="H264" s="27"/>
      <c r="I264" s="27"/>
      <c r="J264" s="27"/>
      <c r="K264" s="27"/>
      <c r="L264" s="27"/>
      <c r="M264" s="27"/>
      <c r="N264" s="27"/>
      <c r="O264" s="2"/>
      <c r="P264" s="2"/>
      <c r="Q264" s="2"/>
      <c r="R264" s="2"/>
      <c r="S264" s="2"/>
      <c r="T264" s="2"/>
      <c r="U264" s="2"/>
      <c r="V264" s="2"/>
      <c r="W264" s="2"/>
      <c r="X264" s="2"/>
      <c r="Y264" s="2"/>
      <c r="Z264" s="2"/>
    </row>
    <row r="265" spans="1:26" ht="12.75" customHeight="1">
      <c r="A265" s="2"/>
      <c r="B265" s="27"/>
      <c r="C265" s="27"/>
      <c r="D265" s="27"/>
      <c r="E265" s="27"/>
      <c r="F265" s="27"/>
      <c r="G265" s="27"/>
      <c r="H265" s="27"/>
      <c r="I265" s="27"/>
      <c r="J265" s="27"/>
      <c r="K265" s="27"/>
      <c r="L265" s="27"/>
      <c r="M265" s="27"/>
      <c r="N265" s="27"/>
      <c r="O265" s="2"/>
      <c r="P265" s="2"/>
      <c r="Q265" s="2"/>
      <c r="R265" s="2"/>
      <c r="S265" s="2"/>
      <c r="T265" s="2"/>
      <c r="U265" s="2"/>
      <c r="V265" s="2"/>
      <c r="W265" s="2"/>
      <c r="X265" s="2"/>
      <c r="Y265" s="2"/>
      <c r="Z265" s="2"/>
    </row>
    <row r="266" spans="1:26" ht="12.75" customHeight="1">
      <c r="A266" s="2"/>
      <c r="B266" s="27"/>
      <c r="C266" s="27"/>
      <c r="D266" s="27"/>
      <c r="E266" s="27"/>
      <c r="F266" s="27"/>
      <c r="G266" s="27"/>
      <c r="H266" s="27"/>
      <c r="I266" s="27"/>
      <c r="J266" s="27"/>
      <c r="K266" s="27"/>
      <c r="L266" s="27"/>
      <c r="M266" s="27"/>
      <c r="N266" s="27"/>
      <c r="O266" s="2"/>
      <c r="P266" s="2"/>
      <c r="Q266" s="2"/>
      <c r="R266" s="2"/>
      <c r="S266" s="2"/>
      <c r="T266" s="2"/>
      <c r="U266" s="2"/>
      <c r="V266" s="2"/>
      <c r="W266" s="2"/>
      <c r="X266" s="2"/>
      <c r="Y266" s="2"/>
      <c r="Z266" s="2"/>
    </row>
    <row r="267" spans="1:26" ht="12.75" customHeight="1">
      <c r="A267" s="2"/>
      <c r="B267" s="27"/>
      <c r="C267" s="27"/>
      <c r="D267" s="27"/>
      <c r="E267" s="27"/>
      <c r="F267" s="27"/>
      <c r="G267" s="27"/>
      <c r="H267" s="27"/>
      <c r="I267" s="27"/>
      <c r="J267" s="27"/>
      <c r="K267" s="27"/>
      <c r="L267" s="27"/>
      <c r="M267" s="27"/>
      <c r="N267" s="27"/>
      <c r="O267" s="2"/>
      <c r="P267" s="2"/>
      <c r="Q267" s="2"/>
      <c r="R267" s="2"/>
      <c r="S267" s="2"/>
      <c r="T267" s="2"/>
      <c r="U267" s="2"/>
      <c r="V267" s="2"/>
      <c r="W267" s="2"/>
      <c r="X267" s="2"/>
      <c r="Y267" s="2"/>
      <c r="Z267" s="2"/>
    </row>
    <row r="268" spans="1:26" ht="12.75" customHeight="1">
      <c r="A268" s="2"/>
      <c r="B268" s="27"/>
      <c r="C268" s="27"/>
      <c r="D268" s="27"/>
      <c r="E268" s="27"/>
      <c r="F268" s="27"/>
      <c r="G268" s="27"/>
      <c r="H268" s="27"/>
      <c r="I268" s="27"/>
      <c r="J268" s="27"/>
      <c r="K268" s="27"/>
      <c r="L268" s="27"/>
      <c r="M268" s="27"/>
      <c r="N268" s="27"/>
      <c r="O268" s="2"/>
      <c r="P268" s="2"/>
      <c r="Q268" s="2"/>
      <c r="R268" s="2"/>
      <c r="S268" s="2"/>
      <c r="T268" s="2"/>
      <c r="U268" s="2"/>
      <c r="V268" s="2"/>
      <c r="W268" s="2"/>
      <c r="X268" s="2"/>
      <c r="Y268" s="2"/>
      <c r="Z268" s="2"/>
    </row>
    <row r="269" spans="1:26" ht="12.75" customHeight="1">
      <c r="A269" s="2"/>
      <c r="B269" s="27"/>
      <c r="C269" s="27"/>
      <c r="D269" s="27"/>
      <c r="E269" s="27"/>
      <c r="F269" s="27"/>
      <c r="G269" s="27"/>
      <c r="H269" s="27"/>
      <c r="I269" s="27"/>
      <c r="J269" s="27"/>
      <c r="K269" s="27"/>
      <c r="L269" s="27"/>
      <c r="M269" s="27"/>
      <c r="N269" s="27"/>
      <c r="O269" s="2"/>
      <c r="P269" s="2"/>
      <c r="Q269" s="2"/>
      <c r="R269" s="2"/>
      <c r="S269" s="2"/>
      <c r="T269" s="2"/>
      <c r="U269" s="2"/>
      <c r="V269" s="2"/>
      <c r="W269" s="2"/>
      <c r="X269" s="2"/>
      <c r="Y269" s="2"/>
      <c r="Z269" s="2"/>
    </row>
    <row r="270" spans="1:26" ht="12.75" customHeight="1">
      <c r="A270" s="2"/>
      <c r="B270" s="27"/>
      <c r="C270" s="27"/>
      <c r="D270" s="27"/>
      <c r="E270" s="27"/>
      <c r="F270" s="27"/>
      <c r="G270" s="27"/>
      <c r="H270" s="27"/>
      <c r="I270" s="27"/>
      <c r="J270" s="27"/>
      <c r="K270" s="27"/>
      <c r="L270" s="27"/>
      <c r="M270" s="27"/>
      <c r="N270" s="27"/>
      <c r="O270" s="2"/>
      <c r="P270" s="2"/>
      <c r="Q270" s="2"/>
      <c r="R270" s="2"/>
      <c r="S270" s="2"/>
      <c r="T270" s="2"/>
      <c r="U270" s="2"/>
      <c r="V270" s="2"/>
      <c r="W270" s="2"/>
      <c r="X270" s="2"/>
      <c r="Y270" s="2"/>
      <c r="Z270" s="2"/>
    </row>
    <row r="271" spans="1:26" ht="12.75" customHeight="1">
      <c r="A271" s="2"/>
      <c r="B271" s="27"/>
      <c r="C271" s="27"/>
      <c r="D271" s="27"/>
      <c r="E271" s="27"/>
      <c r="F271" s="27"/>
      <c r="G271" s="27"/>
      <c r="H271" s="27"/>
      <c r="I271" s="27"/>
      <c r="J271" s="27"/>
      <c r="K271" s="27"/>
      <c r="L271" s="27"/>
      <c r="M271" s="27"/>
      <c r="N271" s="27"/>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5">
    <mergeCell ref="B1:J1"/>
    <mergeCell ref="B2:J2"/>
    <mergeCell ref="B3:J3"/>
    <mergeCell ref="B5:J5"/>
    <mergeCell ref="B7:J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4546A"/>
  </sheetPr>
  <dimension ref="A1:Z1000"/>
  <sheetViews>
    <sheetView showGridLines="0" workbookViewId="0"/>
  </sheetViews>
  <sheetFormatPr baseColWidth="10" defaultColWidth="14.44140625" defaultRowHeight="15" customHeight="1"/>
  <cols>
    <col min="1" max="1" width="2.88671875" customWidth="1"/>
    <col min="2" max="2" width="44.88671875" customWidth="1"/>
    <col min="3" max="7" width="13.44140625" customWidth="1"/>
    <col min="8" max="8" width="18.44140625" customWidth="1"/>
    <col min="9" max="9" width="13.44140625" customWidth="1"/>
    <col min="10" max="10" width="21" customWidth="1"/>
    <col min="11" max="11" width="16.6640625" customWidth="1"/>
    <col min="12" max="12" width="17.88671875" customWidth="1"/>
    <col min="13" max="13" width="13.44140625" customWidth="1"/>
    <col min="14" max="26" width="10.6640625" customWidth="1"/>
  </cols>
  <sheetData>
    <row r="1" spans="1:26" ht="16.5" customHeight="1">
      <c r="A1" s="2"/>
      <c r="B1" s="17"/>
      <c r="C1" s="27"/>
      <c r="D1" s="27"/>
      <c r="E1" s="27"/>
      <c r="F1" s="27"/>
      <c r="G1" s="27"/>
      <c r="H1" s="27"/>
      <c r="I1" s="27"/>
      <c r="J1" s="27"/>
      <c r="K1" s="27"/>
      <c r="L1" s="27"/>
      <c r="M1" s="27"/>
      <c r="N1" s="2"/>
      <c r="O1" s="2"/>
      <c r="P1" s="2"/>
      <c r="Q1" s="2"/>
      <c r="R1" s="2"/>
      <c r="S1" s="2"/>
      <c r="T1" s="2"/>
      <c r="U1" s="2"/>
      <c r="V1" s="2"/>
      <c r="W1" s="2"/>
      <c r="X1" s="2"/>
      <c r="Y1" s="2"/>
      <c r="Z1" s="2"/>
    </row>
    <row r="2" spans="1:26" ht="16.5" customHeight="1">
      <c r="A2" s="2"/>
      <c r="B2" s="17" t="s">
        <v>635</v>
      </c>
      <c r="C2" s="27"/>
      <c r="D2" s="27"/>
      <c r="E2" s="27"/>
      <c r="F2" s="27"/>
      <c r="G2" s="27"/>
      <c r="H2" s="27"/>
      <c r="I2" s="27"/>
      <c r="J2" s="27"/>
      <c r="K2" s="27"/>
      <c r="L2" s="27"/>
      <c r="M2" s="27"/>
      <c r="N2" s="2"/>
      <c r="O2" s="2"/>
      <c r="P2" s="2"/>
      <c r="Q2" s="2"/>
      <c r="R2" s="2"/>
      <c r="S2" s="2"/>
      <c r="T2" s="2"/>
      <c r="U2" s="2"/>
      <c r="V2" s="2"/>
      <c r="W2" s="2"/>
      <c r="X2" s="2"/>
      <c r="Y2" s="2"/>
      <c r="Z2" s="2"/>
    </row>
    <row r="3" spans="1:26" ht="16.5" customHeight="1">
      <c r="A3" s="2"/>
      <c r="B3" s="17" t="str">
        <f>Portada!B12</f>
        <v>Edasi Drive SA de CV</v>
      </c>
      <c r="C3" s="27"/>
      <c r="D3" s="27"/>
      <c r="E3" s="27"/>
      <c r="F3" s="27"/>
      <c r="G3" s="27"/>
      <c r="H3" s="27"/>
      <c r="I3" s="27"/>
      <c r="J3" s="27"/>
      <c r="K3" s="27"/>
      <c r="L3" s="27"/>
      <c r="M3" s="27"/>
      <c r="N3" s="2"/>
      <c r="O3" s="2"/>
      <c r="P3" s="2"/>
      <c r="Q3" s="2"/>
      <c r="R3" s="2"/>
      <c r="S3" s="2"/>
      <c r="T3" s="2"/>
      <c r="U3" s="2"/>
      <c r="V3" s="2"/>
      <c r="W3" s="2"/>
      <c r="X3" s="2"/>
      <c r="Y3" s="2"/>
      <c r="Z3" s="2"/>
    </row>
    <row r="4" spans="1:26" ht="16.5" customHeight="1">
      <c r="A4" s="2"/>
      <c r="B4" s="17"/>
      <c r="C4" s="27"/>
      <c r="D4" s="27"/>
      <c r="E4" s="27"/>
      <c r="F4" s="27"/>
      <c r="G4" s="27"/>
      <c r="H4" s="27"/>
      <c r="I4" s="27"/>
      <c r="J4" s="27"/>
      <c r="K4" s="27"/>
      <c r="L4" s="27"/>
      <c r="M4" s="27"/>
      <c r="N4" s="2"/>
      <c r="O4" s="2"/>
      <c r="P4" s="2"/>
      <c r="Q4" s="2"/>
      <c r="R4" s="2"/>
      <c r="S4" s="2"/>
      <c r="T4" s="2"/>
      <c r="U4" s="2"/>
      <c r="V4" s="2"/>
      <c r="W4" s="2"/>
      <c r="X4" s="2"/>
      <c r="Y4" s="2"/>
      <c r="Z4" s="2"/>
    </row>
    <row r="5" spans="1:26" ht="52.8">
      <c r="A5" s="59"/>
      <c r="B5" s="60"/>
      <c r="C5" s="61" t="s">
        <v>224</v>
      </c>
      <c r="D5" s="61" t="s">
        <v>636</v>
      </c>
      <c r="E5" s="61" t="s">
        <v>637</v>
      </c>
      <c r="F5" s="61" t="s">
        <v>638</v>
      </c>
      <c r="G5" s="61" t="s">
        <v>639</v>
      </c>
      <c r="H5" s="61" t="s">
        <v>640</v>
      </c>
      <c r="I5" s="61" t="s">
        <v>641</v>
      </c>
      <c r="J5" s="61" t="s">
        <v>642</v>
      </c>
      <c r="K5" s="61" t="s">
        <v>643</v>
      </c>
      <c r="L5" s="61" t="s">
        <v>644</v>
      </c>
      <c r="M5" s="61" t="s">
        <v>645</v>
      </c>
      <c r="N5" s="59"/>
      <c r="O5" s="59"/>
      <c r="P5" s="59"/>
      <c r="Q5" s="59"/>
      <c r="R5" s="59"/>
      <c r="S5" s="59"/>
      <c r="T5" s="59"/>
      <c r="U5" s="59"/>
      <c r="V5" s="59"/>
      <c r="W5" s="59"/>
      <c r="X5" s="59"/>
      <c r="Y5" s="59"/>
      <c r="Z5" s="59"/>
    </row>
    <row r="6" spans="1:26" ht="16.5" customHeight="1">
      <c r="A6" s="2"/>
      <c r="B6" s="62" t="s">
        <v>646</v>
      </c>
      <c r="C6" s="63"/>
      <c r="D6" s="63"/>
      <c r="E6" s="63"/>
      <c r="F6" s="63"/>
      <c r="G6" s="63"/>
      <c r="H6" s="63"/>
      <c r="I6" s="63"/>
      <c r="J6" s="63"/>
      <c r="K6" s="63"/>
      <c r="L6" s="63"/>
      <c r="M6" s="63"/>
      <c r="N6" s="2"/>
      <c r="O6" s="2"/>
      <c r="P6" s="2"/>
      <c r="Q6" s="2"/>
      <c r="R6" s="2"/>
      <c r="S6" s="2"/>
      <c r="T6" s="2"/>
      <c r="U6" s="2"/>
      <c r="V6" s="2"/>
      <c r="W6" s="2"/>
      <c r="X6" s="2"/>
      <c r="Y6" s="2"/>
      <c r="Z6" s="2"/>
    </row>
    <row r="7" spans="1:26" ht="16.5" customHeight="1">
      <c r="A7" s="2"/>
      <c r="B7" s="62" t="s">
        <v>647</v>
      </c>
      <c r="C7" s="64"/>
      <c r="D7" s="64"/>
      <c r="E7" s="64"/>
      <c r="F7" s="64"/>
      <c r="G7" s="64"/>
      <c r="H7" s="64"/>
      <c r="I7" s="64"/>
      <c r="J7" s="64"/>
      <c r="K7" s="64"/>
      <c r="L7" s="64"/>
      <c r="M7" s="64">
        <f>SUM(C7:L7)</f>
        <v>0</v>
      </c>
      <c r="N7" s="2"/>
      <c r="O7" s="2"/>
      <c r="P7" s="2"/>
      <c r="Q7" s="2"/>
      <c r="R7" s="2"/>
      <c r="S7" s="2"/>
      <c r="T7" s="2"/>
      <c r="U7" s="2"/>
      <c r="V7" s="2"/>
      <c r="W7" s="2"/>
      <c r="X7" s="2"/>
      <c r="Y7" s="2"/>
      <c r="Z7" s="2"/>
    </row>
    <row r="8" spans="1:26" ht="16.5" customHeight="1">
      <c r="A8" s="2"/>
      <c r="B8" s="62" t="s">
        <v>648</v>
      </c>
      <c r="C8" s="63">
        <f t="shared" ref="C8:L8" si="0">C9-C7</f>
        <v>0</v>
      </c>
      <c r="D8" s="63">
        <f t="shared" si="0"/>
        <v>0</v>
      </c>
      <c r="E8" s="63">
        <f t="shared" si="0"/>
        <v>0</v>
      </c>
      <c r="F8" s="63">
        <f t="shared" si="0"/>
        <v>0</v>
      </c>
      <c r="G8" s="63">
        <f t="shared" si="0"/>
        <v>0</v>
      </c>
      <c r="H8" s="63">
        <f t="shared" si="0"/>
        <v>0</v>
      </c>
      <c r="I8" s="63">
        <f t="shared" si="0"/>
        <v>0</v>
      </c>
      <c r="J8" s="63">
        <f t="shared" si="0"/>
        <v>0</v>
      </c>
      <c r="K8" s="63">
        <f t="shared" si="0"/>
        <v>0</v>
      </c>
      <c r="L8" s="63">
        <f t="shared" si="0"/>
        <v>0</v>
      </c>
      <c r="M8" s="63"/>
      <c r="N8" s="2"/>
      <c r="O8" s="2"/>
      <c r="P8" s="2"/>
      <c r="Q8" s="2"/>
      <c r="R8" s="2"/>
      <c r="S8" s="2"/>
      <c r="T8" s="2"/>
      <c r="U8" s="2"/>
      <c r="V8" s="2"/>
      <c r="W8" s="2"/>
      <c r="X8" s="2"/>
      <c r="Y8" s="2"/>
      <c r="Z8" s="2"/>
    </row>
    <row r="9" spans="1:26" ht="16.5" customHeight="1">
      <c r="A9" s="2"/>
      <c r="B9" s="62" t="s">
        <v>649</v>
      </c>
      <c r="C9" s="64"/>
      <c r="D9" s="64"/>
      <c r="E9" s="64"/>
      <c r="F9" s="64"/>
      <c r="G9" s="64"/>
      <c r="H9" s="64"/>
      <c r="I9" s="64"/>
      <c r="J9" s="64"/>
      <c r="K9" s="64"/>
      <c r="L9" s="64"/>
      <c r="M9" s="64">
        <f>SUM(C9:L9)</f>
        <v>0</v>
      </c>
      <c r="N9" s="2"/>
      <c r="O9" s="2"/>
      <c r="P9" s="2"/>
      <c r="Q9" s="2"/>
      <c r="R9" s="2"/>
      <c r="S9" s="2"/>
      <c r="T9" s="2"/>
      <c r="U9" s="2"/>
      <c r="V9" s="2"/>
      <c r="W9" s="2"/>
      <c r="X9" s="2"/>
      <c r="Y9" s="2"/>
      <c r="Z9" s="2"/>
    </row>
    <row r="10" spans="1:26" ht="16.5" customHeight="1">
      <c r="A10" s="2"/>
      <c r="B10" s="62" t="s">
        <v>650</v>
      </c>
      <c r="C10" s="63">
        <f>C11-C9</f>
        <v>0</v>
      </c>
      <c r="D10" s="63"/>
      <c r="E10" s="63">
        <f t="shared" ref="E10:L10" si="1">E11-E9</f>
        <v>0</v>
      </c>
      <c r="F10" s="63">
        <f t="shared" si="1"/>
        <v>0</v>
      </c>
      <c r="G10" s="63">
        <f t="shared" si="1"/>
        <v>0</v>
      </c>
      <c r="H10" s="63">
        <f t="shared" si="1"/>
        <v>0</v>
      </c>
      <c r="I10" s="63">
        <f t="shared" si="1"/>
        <v>0</v>
      </c>
      <c r="J10" s="63">
        <f t="shared" si="1"/>
        <v>0</v>
      </c>
      <c r="K10" s="63">
        <f t="shared" si="1"/>
        <v>0</v>
      </c>
      <c r="L10" s="63">
        <f t="shared" si="1"/>
        <v>0</v>
      </c>
      <c r="M10" s="63"/>
      <c r="N10" s="2"/>
      <c r="O10" s="2"/>
      <c r="P10" s="2"/>
      <c r="Q10" s="2"/>
      <c r="R10" s="2"/>
      <c r="S10" s="2"/>
      <c r="T10" s="2"/>
      <c r="U10" s="2"/>
      <c r="V10" s="2"/>
      <c r="W10" s="2"/>
      <c r="X10" s="2"/>
      <c r="Y10" s="2"/>
      <c r="Z10" s="2"/>
    </row>
    <row r="11" spans="1:26" ht="16.5" customHeight="1">
      <c r="A11" s="2"/>
      <c r="B11" s="62" t="s">
        <v>651</v>
      </c>
      <c r="C11" s="64"/>
      <c r="D11" s="64"/>
      <c r="E11" s="64"/>
      <c r="F11" s="64"/>
      <c r="G11" s="64"/>
      <c r="H11" s="64"/>
      <c r="I11" s="64"/>
      <c r="J11" s="64"/>
      <c r="K11" s="64"/>
      <c r="L11" s="64"/>
      <c r="M11" s="64">
        <f>SUM(C11:L11)</f>
        <v>0</v>
      </c>
      <c r="N11" s="2"/>
      <c r="O11" s="2"/>
      <c r="P11" s="2"/>
      <c r="Q11" s="2"/>
      <c r="R11" s="2"/>
      <c r="S11" s="2"/>
      <c r="T11" s="2"/>
      <c r="U11" s="2"/>
      <c r="V11" s="2"/>
      <c r="W11" s="2"/>
      <c r="X11" s="2"/>
      <c r="Y11" s="2"/>
      <c r="Z11" s="2"/>
    </row>
    <row r="12" spans="1:26" ht="16.5" customHeight="1">
      <c r="A12" s="2"/>
      <c r="B12" s="17"/>
      <c r="C12" s="27"/>
      <c r="D12" s="27"/>
      <c r="E12" s="27"/>
      <c r="F12" s="27"/>
      <c r="G12" s="27"/>
      <c r="H12" s="27"/>
      <c r="I12" s="27"/>
      <c r="J12" s="27"/>
      <c r="K12" s="27"/>
      <c r="L12" s="27"/>
      <c r="M12" s="27"/>
      <c r="N12" s="2"/>
      <c r="O12" s="2"/>
      <c r="P12" s="2"/>
      <c r="Q12" s="2"/>
      <c r="R12" s="2"/>
      <c r="S12" s="2"/>
      <c r="T12" s="2"/>
      <c r="U12" s="2"/>
      <c r="V12" s="2"/>
      <c r="W12" s="2"/>
      <c r="X12" s="2"/>
      <c r="Y12" s="2"/>
      <c r="Z12" s="2"/>
    </row>
    <row r="13" spans="1:26" ht="16.5" customHeight="1">
      <c r="A13" s="2"/>
      <c r="B13" s="65" t="s">
        <v>647</v>
      </c>
      <c r="C13" s="27"/>
      <c r="D13" s="27"/>
      <c r="E13" s="27"/>
      <c r="F13" s="27"/>
      <c r="G13" s="27"/>
      <c r="H13" s="27"/>
      <c r="I13" s="27"/>
      <c r="J13" s="27"/>
      <c r="K13" s="27"/>
      <c r="L13" s="27"/>
      <c r="M13" s="27"/>
      <c r="N13" s="2"/>
      <c r="O13" s="2"/>
      <c r="P13" s="2"/>
      <c r="Q13" s="2"/>
      <c r="R13" s="2"/>
      <c r="S13" s="2"/>
      <c r="T13" s="2"/>
      <c r="U13" s="2"/>
      <c r="V13" s="2"/>
      <c r="W13" s="2"/>
      <c r="X13" s="2"/>
      <c r="Y13" s="2"/>
      <c r="Z13" s="2"/>
    </row>
    <row r="14" spans="1:26" ht="16.5" customHeight="1">
      <c r="A14" s="2"/>
      <c r="B14" s="66" t="s">
        <v>652</v>
      </c>
      <c r="C14" s="27"/>
      <c r="D14" s="27"/>
      <c r="E14" s="27"/>
      <c r="F14" s="27"/>
      <c r="G14" s="67"/>
      <c r="H14" s="27"/>
      <c r="I14" s="27"/>
      <c r="J14" s="27"/>
      <c r="K14" s="27"/>
      <c r="L14" s="27"/>
      <c r="M14" s="27"/>
      <c r="N14" s="2"/>
      <c r="O14" s="2"/>
      <c r="P14" s="2"/>
      <c r="Q14" s="2"/>
      <c r="R14" s="2"/>
      <c r="S14" s="2"/>
      <c r="T14" s="2"/>
      <c r="U14" s="2"/>
      <c r="V14" s="2"/>
      <c r="W14" s="2"/>
      <c r="X14" s="2"/>
      <c r="Y14" s="2"/>
      <c r="Z14" s="2"/>
    </row>
    <row r="15" spans="1:26" ht="16.5" customHeight="1">
      <c r="A15" s="2"/>
      <c r="B15" s="66" t="s">
        <v>653</v>
      </c>
      <c r="C15" s="27"/>
      <c r="D15" s="27"/>
      <c r="E15" s="27"/>
      <c r="F15" s="27"/>
      <c r="G15" s="67"/>
      <c r="H15" s="27"/>
      <c r="I15" s="27"/>
      <c r="J15" s="27"/>
      <c r="K15" s="27"/>
      <c r="L15" s="27"/>
      <c r="M15" s="27"/>
      <c r="N15" s="2"/>
      <c r="O15" s="2"/>
      <c r="P15" s="2"/>
      <c r="Q15" s="2"/>
      <c r="R15" s="2"/>
      <c r="S15" s="2"/>
      <c r="T15" s="2"/>
      <c r="U15" s="2"/>
      <c r="V15" s="2"/>
      <c r="W15" s="2"/>
      <c r="X15" s="2"/>
      <c r="Y15" s="2"/>
      <c r="Z15" s="2"/>
    </row>
    <row r="16" spans="1:26" ht="16.5" customHeight="1">
      <c r="A16" s="2"/>
      <c r="B16" s="17"/>
      <c r="C16" s="27"/>
      <c r="D16" s="27"/>
      <c r="E16" s="27"/>
      <c r="F16" s="27"/>
      <c r="G16" s="67"/>
      <c r="H16" s="27"/>
      <c r="I16" s="27"/>
      <c r="J16" s="27"/>
      <c r="K16" s="27"/>
      <c r="L16" s="27"/>
      <c r="M16" s="27"/>
      <c r="N16" s="2"/>
      <c r="O16" s="2"/>
      <c r="P16" s="2"/>
      <c r="Q16" s="2"/>
      <c r="R16" s="2"/>
      <c r="S16" s="2"/>
      <c r="T16" s="2"/>
      <c r="U16" s="2"/>
      <c r="V16" s="2"/>
      <c r="W16" s="2"/>
      <c r="X16" s="2"/>
      <c r="Y16" s="2"/>
      <c r="Z16" s="2"/>
    </row>
    <row r="17" spans="1:26" ht="16.5" customHeight="1">
      <c r="A17" s="2"/>
      <c r="B17" s="65" t="s">
        <v>654</v>
      </c>
      <c r="C17" s="27"/>
      <c r="D17" s="27"/>
      <c r="E17" s="27"/>
      <c r="F17" s="27"/>
      <c r="G17" s="27"/>
      <c r="H17" s="27"/>
      <c r="I17" s="27"/>
      <c r="J17" s="27"/>
      <c r="K17" s="27"/>
      <c r="L17" s="27"/>
      <c r="M17" s="27"/>
      <c r="N17" s="2"/>
      <c r="O17" s="2"/>
      <c r="P17" s="2"/>
      <c r="Q17" s="2"/>
      <c r="R17" s="2"/>
      <c r="S17" s="2"/>
      <c r="T17" s="2"/>
      <c r="U17" s="2"/>
      <c r="V17" s="2"/>
      <c r="W17" s="2"/>
      <c r="X17" s="2"/>
      <c r="Y17" s="2"/>
      <c r="Z17" s="2"/>
    </row>
    <row r="18" spans="1:26" ht="16.5" customHeight="1">
      <c r="A18" s="2"/>
      <c r="B18" s="66" t="s">
        <v>655</v>
      </c>
      <c r="C18" s="27"/>
      <c r="D18" s="27"/>
      <c r="E18" s="27"/>
      <c r="F18" s="27"/>
      <c r="G18" s="27"/>
      <c r="H18" s="27"/>
      <c r="I18" s="27"/>
      <c r="J18" s="27"/>
      <c r="K18" s="27"/>
      <c r="L18" s="27"/>
      <c r="M18" s="27"/>
      <c r="N18" s="2"/>
      <c r="O18" s="2"/>
      <c r="P18" s="2"/>
      <c r="Q18" s="2"/>
      <c r="R18" s="2"/>
      <c r="S18" s="2"/>
      <c r="T18" s="2"/>
      <c r="U18" s="2"/>
      <c r="V18" s="2"/>
      <c r="W18" s="2"/>
      <c r="X18" s="2"/>
      <c r="Y18" s="2"/>
      <c r="Z18" s="2"/>
    </row>
    <row r="19" spans="1:26" ht="16.5" customHeight="1">
      <c r="A19" s="2"/>
      <c r="B19" s="66" t="s">
        <v>656</v>
      </c>
      <c r="C19" s="27"/>
      <c r="D19" s="27"/>
      <c r="E19" s="27"/>
      <c r="F19" s="27"/>
      <c r="G19" s="27"/>
      <c r="H19" s="27"/>
      <c r="I19" s="27"/>
      <c r="J19" s="27"/>
      <c r="K19" s="27"/>
      <c r="L19" s="27"/>
      <c r="M19" s="27"/>
      <c r="N19" s="2"/>
      <c r="O19" s="2"/>
      <c r="P19" s="2"/>
      <c r="Q19" s="2"/>
      <c r="R19" s="2"/>
      <c r="S19" s="2"/>
      <c r="T19" s="2"/>
      <c r="U19" s="2"/>
      <c r="V19" s="2"/>
      <c r="W19" s="2"/>
      <c r="X19" s="2"/>
      <c r="Y19" s="2"/>
      <c r="Z19" s="2"/>
    </row>
    <row r="20" spans="1:26" ht="16.5" customHeight="1">
      <c r="A20" s="2"/>
      <c r="B20" s="66" t="s">
        <v>657</v>
      </c>
      <c r="C20" s="27"/>
      <c r="D20" s="27"/>
      <c r="E20" s="27"/>
      <c r="F20" s="27"/>
      <c r="G20" s="27"/>
      <c r="H20" s="27"/>
      <c r="I20" s="27"/>
      <c r="J20" s="27"/>
      <c r="K20" s="27"/>
      <c r="L20" s="27"/>
      <c r="M20" s="27"/>
      <c r="N20" s="2"/>
      <c r="O20" s="2"/>
      <c r="P20" s="2"/>
      <c r="Q20" s="2"/>
      <c r="R20" s="2"/>
      <c r="S20" s="2"/>
      <c r="T20" s="2"/>
      <c r="U20" s="2"/>
      <c r="V20" s="2"/>
      <c r="W20" s="2"/>
      <c r="X20" s="2"/>
      <c r="Y20" s="2"/>
      <c r="Z20" s="2"/>
    </row>
    <row r="21" spans="1:26" ht="16.5" customHeight="1">
      <c r="A21" s="2"/>
      <c r="B21" s="66" t="s">
        <v>658</v>
      </c>
      <c r="C21" s="27"/>
      <c r="D21" s="27"/>
      <c r="E21" s="27"/>
      <c r="F21" s="27"/>
      <c r="G21" s="27"/>
      <c r="H21" s="27"/>
      <c r="I21" s="27"/>
      <c r="J21" s="27"/>
      <c r="K21" s="27"/>
      <c r="L21" s="27"/>
      <c r="M21" s="27"/>
      <c r="N21" s="2"/>
      <c r="O21" s="2"/>
      <c r="P21" s="2"/>
      <c r="Q21" s="2"/>
      <c r="R21" s="2"/>
      <c r="S21" s="2"/>
      <c r="T21" s="2"/>
      <c r="U21" s="2"/>
      <c r="V21" s="2"/>
      <c r="W21" s="2"/>
      <c r="X21" s="2"/>
      <c r="Y21" s="2"/>
      <c r="Z21" s="2"/>
    </row>
    <row r="22" spans="1:26" ht="16.5" customHeight="1">
      <c r="A22" s="2"/>
      <c r="B22" s="66" t="s">
        <v>659</v>
      </c>
      <c r="C22" s="27"/>
      <c r="D22" s="27"/>
      <c r="E22" s="27"/>
      <c r="F22" s="27"/>
      <c r="G22" s="27"/>
      <c r="H22" s="27"/>
      <c r="I22" s="27"/>
      <c r="J22" s="27"/>
      <c r="K22" s="27"/>
      <c r="L22" s="27"/>
      <c r="M22" s="27"/>
      <c r="N22" s="2"/>
      <c r="O22" s="2"/>
      <c r="P22" s="2"/>
      <c r="Q22" s="2"/>
      <c r="R22" s="2"/>
      <c r="S22" s="2"/>
      <c r="T22" s="2"/>
      <c r="U22" s="2"/>
      <c r="V22" s="2"/>
      <c r="W22" s="2"/>
      <c r="X22" s="2"/>
      <c r="Y22" s="2"/>
      <c r="Z22" s="2"/>
    </row>
    <row r="23" spans="1:26" ht="16.5" customHeight="1">
      <c r="A23" s="2"/>
      <c r="B23" s="66" t="s">
        <v>660</v>
      </c>
      <c r="C23" s="27"/>
      <c r="D23" s="27"/>
      <c r="E23" s="27"/>
      <c r="F23" s="27"/>
      <c r="G23" s="27"/>
      <c r="H23" s="27"/>
      <c r="I23" s="27"/>
      <c r="J23" s="27"/>
      <c r="K23" s="27"/>
      <c r="L23" s="27"/>
      <c r="M23" s="27"/>
      <c r="N23" s="2"/>
      <c r="O23" s="2"/>
      <c r="P23" s="2"/>
      <c r="Q23" s="2"/>
      <c r="R23" s="2"/>
      <c r="S23" s="2"/>
      <c r="T23" s="2"/>
      <c r="U23" s="2"/>
      <c r="V23" s="2"/>
      <c r="W23" s="2"/>
      <c r="X23" s="2"/>
      <c r="Y23" s="2"/>
      <c r="Z23" s="2"/>
    </row>
    <row r="24" spans="1:26" ht="16.5" customHeight="1">
      <c r="A24" s="2"/>
      <c r="B24" s="66" t="s">
        <v>488</v>
      </c>
      <c r="C24" s="27"/>
      <c r="D24" s="27"/>
      <c r="E24" s="27"/>
      <c r="F24" s="27"/>
      <c r="G24" s="27"/>
      <c r="H24" s="27"/>
      <c r="I24" s="27"/>
      <c r="J24" s="27"/>
      <c r="K24" s="27"/>
      <c r="L24" s="27"/>
      <c r="M24" s="27"/>
      <c r="N24" s="2"/>
      <c r="O24" s="2"/>
      <c r="P24" s="2"/>
      <c r="Q24" s="2"/>
      <c r="R24" s="2"/>
      <c r="S24" s="2"/>
      <c r="T24" s="2"/>
      <c r="U24" s="2"/>
      <c r="V24" s="2"/>
      <c r="W24" s="2"/>
      <c r="X24" s="2"/>
      <c r="Y24" s="2"/>
      <c r="Z24" s="2"/>
    </row>
    <row r="25" spans="1:26" ht="16.5" customHeight="1">
      <c r="A25" s="2"/>
      <c r="B25" s="66" t="s">
        <v>661</v>
      </c>
      <c r="C25" s="27"/>
      <c r="D25" s="27"/>
      <c r="E25" s="27"/>
      <c r="F25" s="27"/>
      <c r="G25" s="27"/>
      <c r="H25" s="27"/>
      <c r="I25" s="27"/>
      <c r="J25" s="27"/>
      <c r="K25" s="27"/>
      <c r="L25" s="27"/>
      <c r="M25" s="27"/>
      <c r="N25" s="2"/>
      <c r="O25" s="2"/>
      <c r="P25" s="2"/>
      <c r="Q25" s="2"/>
      <c r="R25" s="2"/>
      <c r="S25" s="2"/>
      <c r="T25" s="2"/>
      <c r="U25" s="2"/>
      <c r="V25" s="2"/>
      <c r="W25" s="2"/>
      <c r="X25" s="2"/>
      <c r="Y25" s="2"/>
      <c r="Z25" s="2"/>
    </row>
    <row r="26" spans="1:26" ht="16.5" customHeight="1">
      <c r="A26" s="2"/>
      <c r="B26" s="66" t="s">
        <v>662</v>
      </c>
      <c r="C26" s="27"/>
      <c r="D26" s="27"/>
      <c r="E26" s="27"/>
      <c r="F26" s="27"/>
      <c r="G26" s="27"/>
      <c r="H26" s="27"/>
      <c r="I26" s="27"/>
      <c r="J26" s="27"/>
      <c r="K26" s="27"/>
      <c r="L26" s="27"/>
      <c r="M26" s="27"/>
      <c r="N26" s="2"/>
      <c r="O26" s="2"/>
      <c r="P26" s="2"/>
      <c r="Q26" s="2"/>
      <c r="R26" s="2"/>
      <c r="S26" s="2"/>
      <c r="T26" s="2"/>
      <c r="U26" s="2"/>
      <c r="V26" s="2"/>
      <c r="W26" s="2"/>
      <c r="X26" s="2"/>
      <c r="Y26" s="2"/>
      <c r="Z26" s="2"/>
    </row>
    <row r="27" spans="1:26" ht="16.5" customHeight="1">
      <c r="A27" s="2"/>
      <c r="B27" s="17"/>
      <c r="C27" s="27"/>
      <c r="D27" s="27"/>
      <c r="E27" s="27"/>
      <c r="F27" s="27"/>
      <c r="G27" s="27"/>
      <c r="H27" s="27"/>
      <c r="I27" s="27"/>
      <c r="J27" s="27"/>
      <c r="K27" s="27"/>
      <c r="L27" s="27"/>
      <c r="M27" s="27"/>
      <c r="N27" s="2"/>
      <c r="O27" s="2"/>
      <c r="P27" s="2"/>
      <c r="Q27" s="2"/>
      <c r="R27" s="2"/>
      <c r="S27" s="2"/>
      <c r="T27" s="2"/>
      <c r="U27" s="2"/>
      <c r="V27" s="2"/>
      <c r="W27" s="2"/>
      <c r="X27" s="2"/>
      <c r="Y27" s="2"/>
      <c r="Z27" s="2"/>
    </row>
    <row r="28" spans="1:26" ht="16.5" customHeight="1">
      <c r="A28" s="2"/>
      <c r="B28" s="65" t="s">
        <v>651</v>
      </c>
      <c r="C28" s="27"/>
      <c r="D28" s="27"/>
      <c r="E28" s="27"/>
      <c r="F28" s="27"/>
      <c r="G28" s="27"/>
      <c r="H28" s="27"/>
      <c r="I28" s="27"/>
      <c r="J28" s="27"/>
      <c r="K28" s="27"/>
      <c r="L28" s="27"/>
      <c r="M28" s="27"/>
      <c r="N28" s="2"/>
      <c r="O28" s="2"/>
      <c r="P28" s="2"/>
      <c r="Q28" s="2"/>
      <c r="R28" s="2"/>
      <c r="S28" s="2"/>
      <c r="T28" s="2"/>
      <c r="U28" s="2"/>
      <c r="V28" s="2"/>
      <c r="W28" s="2"/>
      <c r="X28" s="2"/>
      <c r="Y28" s="2"/>
      <c r="Z28" s="2"/>
    </row>
    <row r="29" spans="1:26" ht="16.5" customHeight="1">
      <c r="A29" s="2"/>
      <c r="B29" s="66" t="s">
        <v>662</v>
      </c>
      <c r="C29" s="27"/>
      <c r="D29" s="27"/>
      <c r="E29" s="27"/>
      <c r="F29" s="27"/>
      <c r="G29" s="27"/>
      <c r="H29" s="27"/>
      <c r="I29" s="27"/>
      <c r="J29" s="27"/>
      <c r="K29" s="27"/>
      <c r="L29" s="27"/>
      <c r="M29" s="27"/>
      <c r="N29" s="2"/>
      <c r="O29" s="2"/>
      <c r="P29" s="2"/>
      <c r="Q29" s="2"/>
      <c r="R29" s="2"/>
      <c r="S29" s="2"/>
      <c r="T29" s="2"/>
      <c r="U29" s="2"/>
      <c r="V29" s="2"/>
      <c r="W29" s="2"/>
      <c r="X29" s="2"/>
      <c r="Y29" s="2"/>
      <c r="Z29" s="2"/>
    </row>
    <row r="30" spans="1:26" ht="16.5" customHeight="1">
      <c r="A30" s="2"/>
      <c r="B30" s="66" t="s">
        <v>657</v>
      </c>
      <c r="C30" s="27"/>
      <c r="D30" s="27"/>
      <c r="E30" s="27"/>
      <c r="F30" s="27"/>
      <c r="G30" s="27"/>
      <c r="H30" s="27"/>
      <c r="I30" s="27"/>
      <c r="J30" s="27"/>
      <c r="K30" s="27"/>
      <c r="L30" s="27"/>
      <c r="M30" s="27"/>
      <c r="N30" s="2"/>
      <c r="O30" s="2"/>
      <c r="P30" s="2"/>
      <c r="Q30" s="2"/>
      <c r="R30" s="2"/>
      <c r="S30" s="2"/>
      <c r="T30" s="2"/>
      <c r="U30" s="2"/>
      <c r="V30" s="2"/>
      <c r="W30" s="2"/>
      <c r="X30" s="2"/>
      <c r="Y30" s="2"/>
      <c r="Z30" s="2"/>
    </row>
    <row r="31" spans="1:26" ht="16.5" customHeight="1">
      <c r="A31" s="2"/>
      <c r="B31" s="66" t="s">
        <v>658</v>
      </c>
      <c r="C31" s="27"/>
      <c r="D31" s="27"/>
      <c r="E31" s="27"/>
      <c r="F31" s="27"/>
      <c r="G31" s="27"/>
      <c r="H31" s="27"/>
      <c r="I31" s="27"/>
      <c r="J31" s="27"/>
      <c r="K31" s="27"/>
      <c r="L31" s="27"/>
      <c r="M31" s="27"/>
      <c r="N31" s="2"/>
      <c r="O31" s="2"/>
      <c r="P31" s="2"/>
      <c r="Q31" s="2"/>
      <c r="R31" s="2"/>
      <c r="S31" s="2"/>
      <c r="T31" s="2"/>
      <c r="U31" s="2"/>
      <c r="V31" s="2"/>
      <c r="W31" s="2"/>
      <c r="X31" s="2"/>
      <c r="Y31" s="2"/>
      <c r="Z31" s="2"/>
    </row>
    <row r="32" spans="1:26" ht="16.5" customHeight="1">
      <c r="A32" s="2"/>
      <c r="B32" s="66" t="s">
        <v>659</v>
      </c>
      <c r="C32" s="27"/>
      <c r="D32" s="27"/>
      <c r="E32" s="27"/>
      <c r="F32" s="27"/>
      <c r="G32" s="27"/>
      <c r="H32" s="27"/>
      <c r="I32" s="27"/>
      <c r="J32" s="27"/>
      <c r="K32" s="27"/>
      <c r="L32" s="27"/>
      <c r="M32" s="27"/>
      <c r="N32" s="2"/>
      <c r="O32" s="2"/>
      <c r="P32" s="2"/>
      <c r="Q32" s="2"/>
      <c r="R32" s="2"/>
      <c r="S32" s="2"/>
      <c r="T32" s="2"/>
      <c r="U32" s="2"/>
      <c r="V32" s="2"/>
      <c r="W32" s="2"/>
      <c r="X32" s="2"/>
      <c r="Y32" s="2"/>
      <c r="Z32" s="2"/>
    </row>
    <row r="33" spans="1:26" ht="16.5" customHeight="1">
      <c r="A33" s="2"/>
      <c r="B33" s="66" t="s">
        <v>660</v>
      </c>
      <c r="C33" s="27"/>
      <c r="D33" s="27"/>
      <c r="E33" s="27"/>
      <c r="F33" s="27"/>
      <c r="G33" s="27"/>
      <c r="H33" s="27"/>
      <c r="I33" s="27"/>
      <c r="J33" s="27"/>
      <c r="K33" s="27"/>
      <c r="L33" s="27"/>
      <c r="M33" s="27"/>
      <c r="N33" s="2"/>
      <c r="O33" s="2"/>
      <c r="P33" s="2"/>
      <c r="Q33" s="2"/>
      <c r="R33" s="2"/>
      <c r="S33" s="2"/>
      <c r="T33" s="2"/>
      <c r="U33" s="2"/>
      <c r="V33" s="2"/>
      <c r="W33" s="2"/>
      <c r="X33" s="2"/>
      <c r="Y33" s="2"/>
      <c r="Z33" s="2"/>
    </row>
    <row r="34" spans="1:26" ht="16.5" customHeight="1">
      <c r="A34" s="2"/>
      <c r="B34" s="66" t="s">
        <v>488</v>
      </c>
      <c r="C34" s="27"/>
      <c r="D34" s="27"/>
      <c r="E34" s="27"/>
      <c r="F34" s="27"/>
      <c r="G34" s="27"/>
      <c r="H34" s="27"/>
      <c r="I34" s="27"/>
      <c r="J34" s="27"/>
      <c r="K34" s="27"/>
      <c r="L34" s="27"/>
      <c r="M34" s="27"/>
      <c r="N34" s="2"/>
      <c r="O34" s="2"/>
      <c r="P34" s="2"/>
      <c r="Q34" s="2"/>
      <c r="R34" s="2"/>
      <c r="S34" s="2"/>
      <c r="T34" s="2"/>
      <c r="U34" s="2"/>
      <c r="V34" s="2"/>
      <c r="W34" s="2"/>
      <c r="X34" s="2"/>
      <c r="Y34" s="2"/>
      <c r="Z34" s="2"/>
    </row>
    <row r="35" spans="1:26" ht="16.5" customHeight="1">
      <c r="A35" s="2"/>
      <c r="B35" s="66" t="s">
        <v>661</v>
      </c>
      <c r="C35" s="27"/>
      <c r="D35" s="27"/>
      <c r="E35" s="27"/>
      <c r="F35" s="27"/>
      <c r="G35" s="27"/>
      <c r="H35" s="27"/>
      <c r="I35" s="27"/>
      <c r="J35" s="27"/>
      <c r="K35" s="27"/>
      <c r="L35" s="27"/>
      <c r="M35" s="27"/>
      <c r="N35" s="2"/>
      <c r="O35" s="2"/>
      <c r="P35" s="2"/>
      <c r="Q35" s="2"/>
      <c r="R35" s="2"/>
      <c r="S35" s="2"/>
      <c r="T35" s="2"/>
      <c r="U35" s="2"/>
      <c r="V35" s="2"/>
      <c r="W35" s="2"/>
      <c r="X35" s="2"/>
      <c r="Y35" s="2"/>
      <c r="Z35" s="2"/>
    </row>
    <row r="36" spans="1:26" ht="16.5" customHeight="1">
      <c r="A36" s="2"/>
      <c r="B36" s="66" t="s">
        <v>655</v>
      </c>
      <c r="C36" s="27"/>
      <c r="D36" s="27"/>
      <c r="E36" s="27"/>
      <c r="F36" s="27"/>
      <c r="G36" s="27"/>
      <c r="H36" s="27"/>
      <c r="I36" s="27"/>
      <c r="J36" s="27"/>
      <c r="K36" s="27"/>
      <c r="L36" s="27"/>
      <c r="M36" s="27"/>
      <c r="N36" s="2"/>
      <c r="O36" s="2"/>
      <c r="P36" s="2"/>
      <c r="Q36" s="2"/>
      <c r="R36" s="2"/>
      <c r="S36" s="2"/>
      <c r="T36" s="2"/>
      <c r="U36" s="2"/>
      <c r="V36" s="2"/>
      <c r="W36" s="2"/>
      <c r="X36" s="2"/>
      <c r="Y36" s="2"/>
      <c r="Z36" s="2"/>
    </row>
    <row r="37" spans="1:26" ht="16.5" customHeight="1">
      <c r="A37" s="2"/>
      <c r="B37" s="66" t="s">
        <v>656</v>
      </c>
      <c r="C37" s="27"/>
      <c r="D37" s="27"/>
      <c r="E37" s="27"/>
      <c r="F37" s="27"/>
      <c r="G37" s="27"/>
      <c r="H37" s="27"/>
      <c r="I37" s="27"/>
      <c r="J37" s="27"/>
      <c r="K37" s="27"/>
      <c r="L37" s="27"/>
      <c r="M37" s="27"/>
      <c r="N37" s="2"/>
      <c r="O37" s="2"/>
      <c r="P37" s="2"/>
      <c r="Q37" s="2"/>
      <c r="R37" s="2"/>
      <c r="S37" s="2"/>
      <c r="T37" s="2"/>
      <c r="U37" s="2"/>
      <c r="V37" s="2"/>
      <c r="W37" s="2"/>
      <c r="X37" s="2"/>
      <c r="Y37" s="2"/>
      <c r="Z37" s="2"/>
    </row>
    <row r="38" spans="1:26" ht="16.5" customHeight="1">
      <c r="A38" s="2"/>
      <c r="B38" s="17"/>
      <c r="C38" s="27"/>
      <c r="D38" s="27"/>
      <c r="E38" s="27"/>
      <c r="F38" s="27"/>
      <c r="G38" s="27"/>
      <c r="H38" s="27"/>
      <c r="I38" s="27"/>
      <c r="J38" s="27"/>
      <c r="K38" s="27"/>
      <c r="L38" s="27"/>
      <c r="M38" s="27"/>
      <c r="N38" s="2"/>
      <c r="O38" s="2"/>
      <c r="P38" s="2"/>
      <c r="Q38" s="2"/>
      <c r="R38" s="2"/>
      <c r="S38" s="2"/>
      <c r="T38" s="2"/>
      <c r="U38" s="2"/>
      <c r="V38" s="2"/>
      <c r="W38" s="2"/>
      <c r="X38" s="2"/>
      <c r="Y38" s="2"/>
      <c r="Z38" s="2"/>
    </row>
    <row r="39" spans="1:26" ht="16.5" customHeight="1">
      <c r="A39" s="2"/>
      <c r="B39" s="17"/>
      <c r="C39" s="27"/>
      <c r="D39" s="27"/>
      <c r="E39" s="27"/>
      <c r="F39" s="27"/>
      <c r="G39" s="27"/>
      <c r="H39" s="27"/>
      <c r="I39" s="27"/>
      <c r="J39" s="27"/>
      <c r="K39" s="27"/>
      <c r="L39" s="27"/>
      <c r="M39" s="27"/>
      <c r="N39" s="2"/>
      <c r="O39" s="2"/>
      <c r="P39" s="2"/>
      <c r="Q39" s="2"/>
      <c r="R39" s="2"/>
      <c r="S39" s="2"/>
      <c r="T39" s="2"/>
      <c r="U39" s="2"/>
      <c r="V39" s="2"/>
      <c r="W39" s="2"/>
      <c r="X39" s="2"/>
      <c r="Y39" s="2"/>
      <c r="Z39" s="2"/>
    </row>
    <row r="40" spans="1:26" ht="16.5" customHeight="1">
      <c r="A40" s="2"/>
      <c r="B40" s="17"/>
      <c r="C40" s="27"/>
      <c r="D40" s="27"/>
      <c r="E40" s="27"/>
      <c r="F40" s="27"/>
      <c r="G40" s="27"/>
      <c r="H40" s="27"/>
      <c r="I40" s="27"/>
      <c r="J40" s="27"/>
      <c r="K40" s="27"/>
      <c r="L40" s="27"/>
      <c r="M40" s="27"/>
      <c r="N40" s="2"/>
      <c r="O40" s="2"/>
      <c r="P40" s="2"/>
      <c r="Q40" s="2"/>
      <c r="R40" s="2"/>
      <c r="S40" s="2"/>
      <c r="T40" s="2"/>
      <c r="U40" s="2"/>
      <c r="V40" s="2"/>
      <c r="W40" s="2"/>
      <c r="X40" s="2"/>
      <c r="Y40" s="2"/>
      <c r="Z40" s="2"/>
    </row>
    <row r="41" spans="1:26" ht="16.5" customHeight="1">
      <c r="A41" s="2"/>
      <c r="B41" s="17"/>
      <c r="C41" s="27"/>
      <c r="D41" s="27"/>
      <c r="E41" s="27"/>
      <c r="F41" s="27"/>
      <c r="G41" s="27"/>
      <c r="H41" s="27"/>
      <c r="I41" s="27"/>
      <c r="J41" s="27"/>
      <c r="K41" s="27"/>
      <c r="L41" s="27"/>
      <c r="M41" s="27"/>
      <c r="N41" s="2"/>
      <c r="O41" s="2"/>
      <c r="P41" s="2"/>
      <c r="Q41" s="2"/>
      <c r="R41" s="2"/>
      <c r="S41" s="2"/>
      <c r="T41" s="2"/>
      <c r="U41" s="2"/>
      <c r="V41" s="2"/>
      <c r="W41" s="2"/>
      <c r="X41" s="2"/>
      <c r="Y41" s="2"/>
      <c r="Z41" s="2"/>
    </row>
    <row r="42" spans="1:26" ht="16.5" customHeight="1">
      <c r="A42" s="2"/>
      <c r="B42" s="17"/>
      <c r="C42" s="27"/>
      <c r="D42" s="27"/>
      <c r="E42" s="27"/>
      <c r="F42" s="27"/>
      <c r="G42" s="27"/>
      <c r="H42" s="27"/>
      <c r="I42" s="27"/>
      <c r="J42" s="27"/>
      <c r="K42" s="27"/>
      <c r="L42" s="27"/>
      <c r="M42" s="27"/>
      <c r="N42" s="2"/>
      <c r="O42" s="2"/>
      <c r="P42" s="2"/>
      <c r="Q42" s="2"/>
      <c r="R42" s="2"/>
      <c r="S42" s="2"/>
      <c r="T42" s="2"/>
      <c r="U42" s="2"/>
      <c r="V42" s="2"/>
      <c r="W42" s="2"/>
      <c r="X42" s="2"/>
      <c r="Y42" s="2"/>
      <c r="Z42" s="2"/>
    </row>
    <row r="43" spans="1:26" ht="16.5" customHeight="1">
      <c r="A43" s="2"/>
      <c r="B43" s="17"/>
      <c r="C43" s="27"/>
      <c r="D43" s="27"/>
      <c r="E43" s="27"/>
      <c r="F43" s="27"/>
      <c r="G43" s="27"/>
      <c r="H43" s="27"/>
      <c r="I43" s="27"/>
      <c r="J43" s="27"/>
      <c r="K43" s="27"/>
      <c r="L43" s="27"/>
      <c r="M43" s="27"/>
      <c r="N43" s="2"/>
      <c r="O43" s="2"/>
      <c r="P43" s="2"/>
      <c r="Q43" s="2"/>
      <c r="R43" s="2"/>
      <c r="S43" s="2"/>
      <c r="T43" s="2"/>
      <c r="U43" s="2"/>
      <c r="V43" s="2"/>
      <c r="W43" s="2"/>
      <c r="X43" s="2"/>
      <c r="Y43" s="2"/>
      <c r="Z43" s="2"/>
    </row>
    <row r="44" spans="1:26" ht="16.5" customHeight="1">
      <c r="A44" s="2"/>
      <c r="B44" s="17"/>
      <c r="C44" s="27"/>
      <c r="D44" s="27"/>
      <c r="E44" s="27"/>
      <c r="F44" s="27"/>
      <c r="G44" s="27"/>
      <c r="H44" s="27"/>
      <c r="I44" s="27"/>
      <c r="J44" s="27"/>
      <c r="K44" s="27"/>
      <c r="L44" s="27"/>
      <c r="M44" s="27"/>
      <c r="N44" s="2"/>
      <c r="O44" s="2"/>
      <c r="P44" s="2"/>
      <c r="Q44" s="2"/>
      <c r="R44" s="2"/>
      <c r="S44" s="2"/>
      <c r="T44" s="2"/>
      <c r="U44" s="2"/>
      <c r="V44" s="2"/>
      <c r="W44" s="2"/>
      <c r="X44" s="2"/>
      <c r="Y44" s="2"/>
      <c r="Z44" s="2"/>
    </row>
    <row r="45" spans="1:26" ht="16.5" customHeight="1">
      <c r="A45" s="2"/>
      <c r="B45" s="17"/>
      <c r="C45" s="27"/>
      <c r="D45" s="27"/>
      <c r="E45" s="27"/>
      <c r="F45" s="27"/>
      <c r="G45" s="27"/>
      <c r="H45" s="27"/>
      <c r="I45" s="27"/>
      <c r="J45" s="27"/>
      <c r="K45" s="27"/>
      <c r="L45" s="27"/>
      <c r="M45" s="27"/>
      <c r="N45" s="2"/>
      <c r="O45" s="2"/>
      <c r="P45" s="2"/>
      <c r="Q45" s="2"/>
      <c r="R45" s="2"/>
      <c r="S45" s="2"/>
      <c r="T45" s="2"/>
      <c r="U45" s="2"/>
      <c r="V45" s="2"/>
      <c r="W45" s="2"/>
      <c r="X45" s="2"/>
      <c r="Y45" s="2"/>
      <c r="Z45" s="2"/>
    </row>
    <row r="46" spans="1:26" ht="16.5" customHeight="1">
      <c r="A46" s="2"/>
      <c r="B46" s="17"/>
      <c r="C46" s="27"/>
      <c r="D46" s="27"/>
      <c r="E46" s="27"/>
      <c r="F46" s="27"/>
      <c r="G46" s="27"/>
      <c r="H46" s="27"/>
      <c r="I46" s="27"/>
      <c r="J46" s="27"/>
      <c r="K46" s="27"/>
      <c r="L46" s="27"/>
      <c r="M46" s="27"/>
      <c r="N46" s="2"/>
      <c r="O46" s="2"/>
      <c r="P46" s="2"/>
      <c r="Q46" s="2"/>
      <c r="R46" s="2"/>
      <c r="S46" s="2"/>
      <c r="T46" s="2"/>
      <c r="U46" s="2"/>
      <c r="V46" s="2"/>
      <c r="W46" s="2"/>
      <c r="X46" s="2"/>
      <c r="Y46" s="2"/>
      <c r="Z46" s="2"/>
    </row>
    <row r="47" spans="1:26" ht="16.5" customHeight="1">
      <c r="A47" s="2"/>
      <c r="B47" s="17"/>
      <c r="C47" s="27"/>
      <c r="D47" s="27"/>
      <c r="E47" s="27"/>
      <c r="F47" s="27"/>
      <c r="G47" s="27"/>
      <c r="H47" s="27"/>
      <c r="I47" s="27"/>
      <c r="J47" s="27"/>
      <c r="K47" s="27"/>
      <c r="L47" s="27"/>
      <c r="M47" s="27"/>
      <c r="N47" s="2"/>
      <c r="O47" s="2"/>
      <c r="P47" s="2"/>
      <c r="Q47" s="2"/>
      <c r="R47" s="2"/>
      <c r="S47" s="2"/>
      <c r="T47" s="2"/>
      <c r="U47" s="2"/>
      <c r="V47" s="2"/>
      <c r="W47" s="2"/>
      <c r="X47" s="2"/>
      <c r="Y47" s="2"/>
      <c r="Z47" s="2"/>
    </row>
    <row r="48" spans="1:26" ht="16.5" customHeight="1">
      <c r="A48" s="2"/>
      <c r="B48" s="17"/>
      <c r="C48" s="27"/>
      <c r="D48" s="27"/>
      <c r="E48" s="27"/>
      <c r="F48" s="27"/>
      <c r="G48" s="27"/>
      <c r="H48" s="27"/>
      <c r="I48" s="27"/>
      <c r="J48" s="27"/>
      <c r="K48" s="27"/>
      <c r="L48" s="27"/>
      <c r="M48" s="27"/>
      <c r="N48" s="2"/>
      <c r="O48" s="2"/>
      <c r="P48" s="2"/>
      <c r="Q48" s="2"/>
      <c r="R48" s="2"/>
      <c r="S48" s="2"/>
      <c r="T48" s="2"/>
      <c r="U48" s="2"/>
      <c r="V48" s="2"/>
      <c r="W48" s="2"/>
      <c r="X48" s="2"/>
      <c r="Y48" s="2"/>
      <c r="Z48" s="2"/>
    </row>
    <row r="49" spans="1:26" ht="16.5" customHeight="1">
      <c r="A49" s="2"/>
      <c r="B49" s="17"/>
      <c r="C49" s="27"/>
      <c r="D49" s="27"/>
      <c r="E49" s="27"/>
      <c r="F49" s="27"/>
      <c r="G49" s="27"/>
      <c r="H49" s="27"/>
      <c r="I49" s="27"/>
      <c r="J49" s="27"/>
      <c r="K49" s="27"/>
      <c r="L49" s="27"/>
      <c r="M49" s="27"/>
      <c r="N49" s="2"/>
      <c r="O49" s="2"/>
      <c r="P49" s="2"/>
      <c r="Q49" s="2"/>
      <c r="R49" s="2"/>
      <c r="S49" s="2"/>
      <c r="T49" s="2"/>
      <c r="U49" s="2"/>
      <c r="V49" s="2"/>
      <c r="W49" s="2"/>
      <c r="X49" s="2"/>
      <c r="Y49" s="2"/>
      <c r="Z49" s="2"/>
    </row>
    <row r="50" spans="1:26" ht="16.5" customHeight="1">
      <c r="A50" s="2"/>
      <c r="B50" s="17"/>
      <c r="C50" s="27"/>
      <c r="D50" s="27"/>
      <c r="E50" s="27"/>
      <c r="F50" s="27"/>
      <c r="G50" s="27"/>
      <c r="H50" s="27"/>
      <c r="I50" s="27"/>
      <c r="J50" s="27"/>
      <c r="K50" s="27"/>
      <c r="L50" s="27"/>
      <c r="M50" s="27"/>
      <c r="N50" s="2"/>
      <c r="O50" s="2"/>
      <c r="P50" s="2"/>
      <c r="Q50" s="2"/>
      <c r="R50" s="2"/>
      <c r="S50" s="2"/>
      <c r="T50" s="2"/>
      <c r="U50" s="2"/>
      <c r="V50" s="2"/>
      <c r="W50" s="2"/>
      <c r="X50" s="2"/>
      <c r="Y50" s="2"/>
      <c r="Z50" s="2"/>
    </row>
    <row r="51" spans="1:26" ht="16.5" customHeight="1">
      <c r="A51" s="2"/>
      <c r="B51" s="17"/>
      <c r="C51" s="27"/>
      <c r="D51" s="27"/>
      <c r="E51" s="27"/>
      <c r="F51" s="27"/>
      <c r="G51" s="27"/>
      <c r="H51" s="27"/>
      <c r="I51" s="27"/>
      <c r="J51" s="27"/>
      <c r="K51" s="27"/>
      <c r="L51" s="27"/>
      <c r="M51" s="27"/>
      <c r="N51" s="2"/>
      <c r="O51" s="2"/>
      <c r="P51" s="2"/>
      <c r="Q51" s="2"/>
      <c r="R51" s="2"/>
      <c r="S51" s="2"/>
      <c r="T51" s="2"/>
      <c r="U51" s="2"/>
      <c r="V51" s="2"/>
      <c r="W51" s="2"/>
      <c r="X51" s="2"/>
      <c r="Y51" s="2"/>
      <c r="Z51" s="2"/>
    </row>
    <row r="52" spans="1:26" ht="16.5" customHeight="1">
      <c r="A52" s="2"/>
      <c r="B52" s="17"/>
      <c r="C52" s="27"/>
      <c r="D52" s="27"/>
      <c r="E52" s="27"/>
      <c r="F52" s="27"/>
      <c r="G52" s="27"/>
      <c r="H52" s="27"/>
      <c r="I52" s="27"/>
      <c r="J52" s="27"/>
      <c r="K52" s="27"/>
      <c r="L52" s="27"/>
      <c r="M52" s="27"/>
      <c r="N52" s="2"/>
      <c r="O52" s="2"/>
      <c r="P52" s="2"/>
      <c r="Q52" s="2"/>
      <c r="R52" s="2"/>
      <c r="S52" s="2"/>
      <c r="T52" s="2"/>
      <c r="U52" s="2"/>
      <c r="V52" s="2"/>
      <c r="W52" s="2"/>
      <c r="X52" s="2"/>
      <c r="Y52" s="2"/>
      <c r="Z52" s="2"/>
    </row>
    <row r="53" spans="1:26" ht="16.5" customHeight="1">
      <c r="A53" s="2"/>
      <c r="B53" s="17"/>
      <c r="C53" s="27"/>
      <c r="D53" s="27"/>
      <c r="E53" s="27"/>
      <c r="F53" s="27"/>
      <c r="G53" s="27"/>
      <c r="H53" s="27"/>
      <c r="I53" s="27"/>
      <c r="J53" s="27"/>
      <c r="K53" s="27"/>
      <c r="L53" s="27"/>
      <c r="M53" s="27"/>
      <c r="N53" s="2"/>
      <c r="O53" s="2"/>
      <c r="P53" s="2"/>
      <c r="Q53" s="2"/>
      <c r="R53" s="2"/>
      <c r="S53" s="2"/>
      <c r="T53" s="2"/>
      <c r="U53" s="2"/>
      <c r="V53" s="2"/>
      <c r="W53" s="2"/>
      <c r="X53" s="2"/>
      <c r="Y53" s="2"/>
      <c r="Z53" s="2"/>
    </row>
    <row r="54" spans="1:26" ht="16.5" customHeight="1">
      <c r="A54" s="2"/>
      <c r="B54" s="17"/>
      <c r="C54" s="27"/>
      <c r="D54" s="27"/>
      <c r="E54" s="27"/>
      <c r="F54" s="27"/>
      <c r="G54" s="27"/>
      <c r="H54" s="27"/>
      <c r="I54" s="27"/>
      <c r="J54" s="27"/>
      <c r="K54" s="27"/>
      <c r="L54" s="27"/>
      <c r="M54" s="27"/>
      <c r="N54" s="2"/>
      <c r="O54" s="2"/>
      <c r="P54" s="2"/>
      <c r="Q54" s="2"/>
      <c r="R54" s="2"/>
      <c r="S54" s="2"/>
      <c r="T54" s="2"/>
      <c r="U54" s="2"/>
      <c r="V54" s="2"/>
      <c r="W54" s="2"/>
      <c r="X54" s="2"/>
      <c r="Y54" s="2"/>
      <c r="Z54" s="2"/>
    </row>
    <row r="55" spans="1:26" ht="16.5" customHeight="1">
      <c r="A55" s="2"/>
      <c r="B55" s="17"/>
      <c r="C55" s="27"/>
      <c r="D55" s="27"/>
      <c r="E55" s="27"/>
      <c r="F55" s="27"/>
      <c r="G55" s="27"/>
      <c r="H55" s="27"/>
      <c r="I55" s="27"/>
      <c r="J55" s="27"/>
      <c r="K55" s="27"/>
      <c r="L55" s="27"/>
      <c r="M55" s="27"/>
      <c r="N55" s="2"/>
      <c r="O55" s="2"/>
      <c r="P55" s="2"/>
      <c r="Q55" s="2"/>
      <c r="R55" s="2"/>
      <c r="S55" s="2"/>
      <c r="T55" s="2"/>
      <c r="U55" s="2"/>
      <c r="V55" s="2"/>
      <c r="W55" s="2"/>
      <c r="X55" s="2"/>
      <c r="Y55" s="2"/>
      <c r="Z55" s="2"/>
    </row>
    <row r="56" spans="1:26" ht="16.5" customHeight="1">
      <c r="A56" s="2"/>
      <c r="B56" s="17"/>
      <c r="C56" s="27"/>
      <c r="D56" s="27"/>
      <c r="E56" s="27"/>
      <c r="F56" s="27"/>
      <c r="G56" s="27"/>
      <c r="H56" s="27"/>
      <c r="I56" s="27"/>
      <c r="J56" s="27"/>
      <c r="K56" s="27"/>
      <c r="L56" s="27"/>
      <c r="M56" s="27"/>
      <c r="N56" s="2"/>
      <c r="O56" s="2"/>
      <c r="P56" s="2"/>
      <c r="Q56" s="2"/>
      <c r="R56" s="2"/>
      <c r="S56" s="2"/>
      <c r="T56" s="2"/>
      <c r="U56" s="2"/>
      <c r="V56" s="2"/>
      <c r="W56" s="2"/>
      <c r="X56" s="2"/>
      <c r="Y56" s="2"/>
      <c r="Z56" s="2"/>
    </row>
    <row r="57" spans="1:26" ht="16.5" customHeight="1">
      <c r="A57" s="2"/>
      <c r="B57" s="17"/>
      <c r="C57" s="27"/>
      <c r="D57" s="27"/>
      <c r="E57" s="27"/>
      <c r="F57" s="27"/>
      <c r="G57" s="27"/>
      <c r="H57" s="27"/>
      <c r="I57" s="27"/>
      <c r="J57" s="27"/>
      <c r="K57" s="27"/>
      <c r="L57" s="27"/>
      <c r="M57" s="27"/>
      <c r="N57" s="2"/>
      <c r="O57" s="2"/>
      <c r="P57" s="2"/>
      <c r="Q57" s="2"/>
      <c r="R57" s="2"/>
      <c r="S57" s="2"/>
      <c r="T57" s="2"/>
      <c r="U57" s="2"/>
      <c r="V57" s="2"/>
      <c r="W57" s="2"/>
      <c r="X57" s="2"/>
      <c r="Y57" s="2"/>
      <c r="Z57" s="2"/>
    </row>
    <row r="58" spans="1:26" ht="16.5" customHeight="1">
      <c r="A58" s="2"/>
      <c r="B58" s="17"/>
      <c r="C58" s="27"/>
      <c r="D58" s="27"/>
      <c r="E58" s="27"/>
      <c r="F58" s="27"/>
      <c r="G58" s="27"/>
      <c r="H58" s="27"/>
      <c r="I58" s="27"/>
      <c r="J58" s="27"/>
      <c r="K58" s="27"/>
      <c r="L58" s="27"/>
      <c r="M58" s="27"/>
      <c r="N58" s="2"/>
      <c r="O58" s="2"/>
      <c r="P58" s="2"/>
      <c r="Q58" s="2"/>
      <c r="R58" s="2"/>
      <c r="S58" s="2"/>
      <c r="T58" s="2"/>
      <c r="U58" s="2"/>
      <c r="V58" s="2"/>
      <c r="W58" s="2"/>
      <c r="X58" s="2"/>
      <c r="Y58" s="2"/>
      <c r="Z58" s="2"/>
    </row>
    <row r="59" spans="1:26" ht="16.5" customHeight="1">
      <c r="A59" s="2"/>
      <c r="B59" s="17"/>
      <c r="C59" s="27"/>
      <c r="D59" s="27"/>
      <c r="E59" s="27"/>
      <c r="F59" s="27"/>
      <c r="G59" s="27"/>
      <c r="H59" s="27"/>
      <c r="I59" s="27"/>
      <c r="J59" s="27"/>
      <c r="K59" s="27"/>
      <c r="L59" s="27"/>
      <c r="M59" s="27"/>
      <c r="N59" s="2"/>
      <c r="O59" s="2"/>
      <c r="P59" s="2"/>
      <c r="Q59" s="2"/>
      <c r="R59" s="2"/>
      <c r="S59" s="2"/>
      <c r="T59" s="2"/>
      <c r="U59" s="2"/>
      <c r="V59" s="2"/>
      <c r="W59" s="2"/>
      <c r="X59" s="2"/>
      <c r="Y59" s="2"/>
      <c r="Z59" s="2"/>
    </row>
    <row r="60" spans="1:26" ht="16.5" customHeight="1">
      <c r="A60" s="2"/>
      <c r="B60" s="17"/>
      <c r="C60" s="27"/>
      <c r="D60" s="27"/>
      <c r="E60" s="27"/>
      <c r="F60" s="27"/>
      <c r="G60" s="27"/>
      <c r="H60" s="27"/>
      <c r="I60" s="27"/>
      <c r="J60" s="27"/>
      <c r="K60" s="27"/>
      <c r="L60" s="27"/>
      <c r="M60" s="27"/>
      <c r="N60" s="2"/>
      <c r="O60" s="2"/>
      <c r="P60" s="2"/>
      <c r="Q60" s="2"/>
      <c r="R60" s="2"/>
      <c r="S60" s="2"/>
      <c r="T60" s="2"/>
      <c r="U60" s="2"/>
      <c r="V60" s="2"/>
      <c r="W60" s="2"/>
      <c r="X60" s="2"/>
      <c r="Y60" s="2"/>
      <c r="Z60" s="2"/>
    </row>
    <row r="61" spans="1:26" ht="16.5" customHeight="1">
      <c r="A61" s="2"/>
      <c r="B61" s="17"/>
      <c r="C61" s="27"/>
      <c r="D61" s="27"/>
      <c r="E61" s="27"/>
      <c r="F61" s="27"/>
      <c r="G61" s="27"/>
      <c r="H61" s="27"/>
      <c r="I61" s="27"/>
      <c r="J61" s="27"/>
      <c r="K61" s="27"/>
      <c r="L61" s="27"/>
      <c r="M61" s="27"/>
      <c r="N61" s="2"/>
      <c r="O61" s="2"/>
      <c r="P61" s="2"/>
      <c r="Q61" s="2"/>
      <c r="R61" s="2"/>
      <c r="S61" s="2"/>
      <c r="T61" s="2"/>
      <c r="U61" s="2"/>
      <c r="V61" s="2"/>
      <c r="W61" s="2"/>
      <c r="X61" s="2"/>
      <c r="Y61" s="2"/>
      <c r="Z61" s="2"/>
    </row>
    <row r="62" spans="1:26" ht="16.5" customHeight="1">
      <c r="A62" s="2"/>
      <c r="B62" s="17"/>
      <c r="C62" s="27"/>
      <c r="D62" s="27"/>
      <c r="E62" s="27"/>
      <c r="F62" s="27"/>
      <c r="G62" s="27"/>
      <c r="H62" s="27"/>
      <c r="I62" s="27"/>
      <c r="J62" s="27"/>
      <c r="K62" s="27"/>
      <c r="L62" s="27"/>
      <c r="M62" s="27"/>
      <c r="N62" s="2"/>
      <c r="O62" s="2"/>
      <c r="P62" s="2"/>
      <c r="Q62" s="2"/>
      <c r="R62" s="2"/>
      <c r="S62" s="2"/>
      <c r="T62" s="2"/>
      <c r="U62" s="2"/>
      <c r="V62" s="2"/>
      <c r="W62" s="2"/>
      <c r="X62" s="2"/>
      <c r="Y62" s="2"/>
      <c r="Z62" s="2"/>
    </row>
    <row r="63" spans="1:26" ht="16.5" customHeight="1">
      <c r="A63" s="2"/>
      <c r="B63" s="17"/>
      <c r="C63" s="27"/>
      <c r="D63" s="27"/>
      <c r="E63" s="27"/>
      <c r="F63" s="27"/>
      <c r="G63" s="27"/>
      <c r="H63" s="27"/>
      <c r="I63" s="27"/>
      <c r="J63" s="27"/>
      <c r="K63" s="27"/>
      <c r="L63" s="27"/>
      <c r="M63" s="27"/>
      <c r="N63" s="2"/>
      <c r="O63" s="2"/>
      <c r="P63" s="2"/>
      <c r="Q63" s="2"/>
      <c r="R63" s="2"/>
      <c r="S63" s="2"/>
      <c r="T63" s="2"/>
      <c r="U63" s="2"/>
      <c r="V63" s="2"/>
      <c r="W63" s="2"/>
      <c r="X63" s="2"/>
      <c r="Y63" s="2"/>
      <c r="Z63" s="2"/>
    </row>
    <row r="64" spans="1:26" ht="16.5" customHeight="1">
      <c r="A64" s="2"/>
      <c r="B64" s="17"/>
      <c r="C64" s="27"/>
      <c r="D64" s="27"/>
      <c r="E64" s="27"/>
      <c r="F64" s="27"/>
      <c r="G64" s="27"/>
      <c r="H64" s="27"/>
      <c r="I64" s="27"/>
      <c r="J64" s="27"/>
      <c r="K64" s="27"/>
      <c r="L64" s="27"/>
      <c r="M64" s="27"/>
      <c r="N64" s="2"/>
      <c r="O64" s="2"/>
      <c r="P64" s="2"/>
      <c r="Q64" s="2"/>
      <c r="R64" s="2"/>
      <c r="S64" s="2"/>
      <c r="T64" s="2"/>
      <c r="U64" s="2"/>
      <c r="V64" s="2"/>
      <c r="W64" s="2"/>
      <c r="X64" s="2"/>
      <c r="Y64" s="2"/>
      <c r="Z64" s="2"/>
    </row>
    <row r="65" spans="1:26" ht="16.5" customHeight="1">
      <c r="A65" s="2"/>
      <c r="B65" s="17"/>
      <c r="C65" s="27"/>
      <c r="D65" s="27"/>
      <c r="E65" s="27"/>
      <c r="F65" s="27"/>
      <c r="G65" s="27"/>
      <c r="H65" s="27"/>
      <c r="I65" s="27"/>
      <c r="J65" s="27"/>
      <c r="K65" s="27"/>
      <c r="L65" s="27"/>
      <c r="M65" s="27"/>
      <c r="N65" s="2"/>
      <c r="O65" s="2"/>
      <c r="P65" s="2"/>
      <c r="Q65" s="2"/>
      <c r="R65" s="2"/>
      <c r="S65" s="2"/>
      <c r="T65" s="2"/>
      <c r="U65" s="2"/>
      <c r="V65" s="2"/>
      <c r="W65" s="2"/>
      <c r="X65" s="2"/>
      <c r="Y65" s="2"/>
      <c r="Z65" s="2"/>
    </row>
    <row r="66" spans="1:26" ht="16.5" customHeight="1">
      <c r="A66" s="2"/>
      <c r="B66" s="17"/>
      <c r="C66" s="27"/>
      <c r="D66" s="27"/>
      <c r="E66" s="27"/>
      <c r="F66" s="27"/>
      <c r="G66" s="27"/>
      <c r="H66" s="27"/>
      <c r="I66" s="27"/>
      <c r="J66" s="27"/>
      <c r="K66" s="27"/>
      <c r="L66" s="27"/>
      <c r="M66" s="27"/>
      <c r="N66" s="2"/>
      <c r="O66" s="2"/>
      <c r="P66" s="2"/>
      <c r="Q66" s="2"/>
      <c r="R66" s="2"/>
      <c r="S66" s="2"/>
      <c r="T66" s="2"/>
      <c r="U66" s="2"/>
      <c r="V66" s="2"/>
      <c r="W66" s="2"/>
      <c r="X66" s="2"/>
      <c r="Y66" s="2"/>
      <c r="Z66" s="2"/>
    </row>
    <row r="67" spans="1:26" ht="16.5" customHeight="1">
      <c r="A67" s="2"/>
      <c r="B67" s="17"/>
      <c r="C67" s="27"/>
      <c r="D67" s="27"/>
      <c r="E67" s="27"/>
      <c r="F67" s="27"/>
      <c r="G67" s="27"/>
      <c r="H67" s="27"/>
      <c r="I67" s="27"/>
      <c r="J67" s="27"/>
      <c r="K67" s="27"/>
      <c r="L67" s="27"/>
      <c r="M67" s="27"/>
      <c r="N67" s="2"/>
      <c r="O67" s="2"/>
      <c r="P67" s="2"/>
      <c r="Q67" s="2"/>
      <c r="R67" s="2"/>
      <c r="S67" s="2"/>
      <c r="T67" s="2"/>
      <c r="U67" s="2"/>
      <c r="V67" s="2"/>
      <c r="W67" s="2"/>
      <c r="X67" s="2"/>
      <c r="Y67" s="2"/>
      <c r="Z67" s="2"/>
    </row>
    <row r="68" spans="1:26" ht="16.5" customHeight="1">
      <c r="A68" s="2"/>
      <c r="B68" s="17"/>
      <c r="C68" s="27"/>
      <c r="D68" s="27"/>
      <c r="E68" s="27"/>
      <c r="F68" s="27"/>
      <c r="G68" s="27"/>
      <c r="H68" s="27"/>
      <c r="I68" s="27"/>
      <c r="J68" s="27"/>
      <c r="K68" s="27"/>
      <c r="L68" s="27"/>
      <c r="M68" s="27"/>
      <c r="N68" s="2"/>
      <c r="O68" s="2"/>
      <c r="P68" s="2"/>
      <c r="Q68" s="2"/>
      <c r="R68" s="2"/>
      <c r="S68" s="2"/>
      <c r="T68" s="2"/>
      <c r="U68" s="2"/>
      <c r="V68" s="2"/>
      <c r="W68" s="2"/>
      <c r="X68" s="2"/>
      <c r="Y68" s="2"/>
      <c r="Z68" s="2"/>
    </row>
    <row r="69" spans="1:26" ht="16.5" customHeight="1">
      <c r="A69" s="2"/>
      <c r="B69" s="17"/>
      <c r="C69" s="27"/>
      <c r="D69" s="27"/>
      <c r="E69" s="27"/>
      <c r="F69" s="27"/>
      <c r="G69" s="27"/>
      <c r="H69" s="27"/>
      <c r="I69" s="27"/>
      <c r="J69" s="27"/>
      <c r="K69" s="27"/>
      <c r="L69" s="27"/>
      <c r="M69" s="27"/>
      <c r="N69" s="2"/>
      <c r="O69" s="2"/>
      <c r="P69" s="2"/>
      <c r="Q69" s="2"/>
      <c r="R69" s="2"/>
      <c r="S69" s="2"/>
      <c r="T69" s="2"/>
      <c r="U69" s="2"/>
      <c r="V69" s="2"/>
      <c r="W69" s="2"/>
      <c r="X69" s="2"/>
      <c r="Y69" s="2"/>
      <c r="Z69" s="2"/>
    </row>
    <row r="70" spans="1:26" ht="16.5" customHeight="1">
      <c r="A70" s="2"/>
      <c r="B70" s="17"/>
      <c r="C70" s="27"/>
      <c r="D70" s="27"/>
      <c r="E70" s="27"/>
      <c r="F70" s="27"/>
      <c r="G70" s="27"/>
      <c r="H70" s="27"/>
      <c r="I70" s="27"/>
      <c r="J70" s="27"/>
      <c r="K70" s="27"/>
      <c r="L70" s="27"/>
      <c r="M70" s="27"/>
      <c r="N70" s="2"/>
      <c r="O70" s="2"/>
      <c r="P70" s="2"/>
      <c r="Q70" s="2"/>
      <c r="R70" s="2"/>
      <c r="S70" s="2"/>
      <c r="T70" s="2"/>
      <c r="U70" s="2"/>
      <c r="V70" s="2"/>
      <c r="W70" s="2"/>
      <c r="X70" s="2"/>
      <c r="Y70" s="2"/>
      <c r="Z70" s="2"/>
    </row>
    <row r="71" spans="1:26" ht="16.5" customHeight="1">
      <c r="A71" s="2"/>
      <c r="B71" s="17"/>
      <c r="C71" s="27"/>
      <c r="D71" s="27"/>
      <c r="E71" s="27"/>
      <c r="F71" s="27"/>
      <c r="G71" s="27"/>
      <c r="H71" s="27"/>
      <c r="I71" s="27"/>
      <c r="J71" s="27"/>
      <c r="K71" s="27"/>
      <c r="L71" s="27"/>
      <c r="M71" s="27"/>
      <c r="N71" s="2"/>
      <c r="O71" s="2"/>
      <c r="P71" s="2"/>
      <c r="Q71" s="2"/>
      <c r="R71" s="2"/>
      <c r="S71" s="2"/>
      <c r="T71" s="2"/>
      <c r="U71" s="2"/>
      <c r="V71" s="2"/>
      <c r="W71" s="2"/>
      <c r="X71" s="2"/>
      <c r="Y71" s="2"/>
      <c r="Z71" s="2"/>
    </row>
    <row r="72" spans="1:26" ht="16.5" customHeight="1">
      <c r="A72" s="2"/>
      <c r="B72" s="17"/>
      <c r="C72" s="27"/>
      <c r="D72" s="27"/>
      <c r="E72" s="27"/>
      <c r="F72" s="27"/>
      <c r="G72" s="27"/>
      <c r="H72" s="27"/>
      <c r="I72" s="27"/>
      <c r="J72" s="27"/>
      <c r="K72" s="27"/>
      <c r="L72" s="27"/>
      <c r="M72" s="27"/>
      <c r="N72" s="2"/>
      <c r="O72" s="2"/>
      <c r="P72" s="2"/>
      <c r="Q72" s="2"/>
      <c r="R72" s="2"/>
      <c r="S72" s="2"/>
      <c r="T72" s="2"/>
      <c r="U72" s="2"/>
      <c r="V72" s="2"/>
      <c r="W72" s="2"/>
      <c r="X72" s="2"/>
      <c r="Y72" s="2"/>
      <c r="Z72" s="2"/>
    </row>
    <row r="73" spans="1:26" ht="16.5" customHeight="1">
      <c r="A73" s="2"/>
      <c r="B73" s="17"/>
      <c r="C73" s="27"/>
      <c r="D73" s="27"/>
      <c r="E73" s="27"/>
      <c r="F73" s="27"/>
      <c r="G73" s="27"/>
      <c r="H73" s="27"/>
      <c r="I73" s="27"/>
      <c r="J73" s="27"/>
      <c r="K73" s="27"/>
      <c r="L73" s="27"/>
      <c r="M73" s="27"/>
      <c r="N73" s="2"/>
      <c r="O73" s="2"/>
      <c r="P73" s="2"/>
      <c r="Q73" s="2"/>
      <c r="R73" s="2"/>
      <c r="S73" s="2"/>
      <c r="T73" s="2"/>
      <c r="U73" s="2"/>
      <c r="V73" s="2"/>
      <c r="W73" s="2"/>
      <c r="X73" s="2"/>
      <c r="Y73" s="2"/>
      <c r="Z73" s="2"/>
    </row>
    <row r="74" spans="1:26" ht="16.5" customHeight="1">
      <c r="A74" s="2"/>
      <c r="B74" s="17"/>
      <c r="C74" s="27"/>
      <c r="D74" s="27"/>
      <c r="E74" s="27"/>
      <c r="F74" s="27"/>
      <c r="G74" s="27"/>
      <c r="H74" s="27"/>
      <c r="I74" s="27"/>
      <c r="J74" s="27"/>
      <c r="K74" s="27"/>
      <c r="L74" s="27"/>
      <c r="M74" s="27"/>
      <c r="N74" s="2"/>
      <c r="O74" s="2"/>
      <c r="P74" s="2"/>
      <c r="Q74" s="2"/>
      <c r="R74" s="2"/>
      <c r="S74" s="2"/>
      <c r="T74" s="2"/>
      <c r="U74" s="2"/>
      <c r="V74" s="2"/>
      <c r="W74" s="2"/>
      <c r="X74" s="2"/>
      <c r="Y74" s="2"/>
      <c r="Z74" s="2"/>
    </row>
    <row r="75" spans="1:26" ht="16.5" customHeight="1">
      <c r="A75" s="2"/>
      <c r="B75" s="17"/>
      <c r="C75" s="27"/>
      <c r="D75" s="27"/>
      <c r="E75" s="27"/>
      <c r="F75" s="27"/>
      <c r="G75" s="27"/>
      <c r="H75" s="27"/>
      <c r="I75" s="27"/>
      <c r="J75" s="27"/>
      <c r="K75" s="27"/>
      <c r="L75" s="27"/>
      <c r="M75" s="27"/>
      <c r="N75" s="2"/>
      <c r="O75" s="2"/>
      <c r="P75" s="2"/>
      <c r="Q75" s="2"/>
      <c r="R75" s="2"/>
      <c r="S75" s="2"/>
      <c r="T75" s="2"/>
      <c r="U75" s="2"/>
      <c r="V75" s="2"/>
      <c r="W75" s="2"/>
      <c r="X75" s="2"/>
      <c r="Y75" s="2"/>
      <c r="Z75" s="2"/>
    </row>
    <row r="76" spans="1:26" ht="16.5" customHeight="1">
      <c r="A76" s="2"/>
      <c r="B76" s="17"/>
      <c r="C76" s="27"/>
      <c r="D76" s="27"/>
      <c r="E76" s="27"/>
      <c r="F76" s="27"/>
      <c r="G76" s="27"/>
      <c r="H76" s="27"/>
      <c r="I76" s="27"/>
      <c r="J76" s="27"/>
      <c r="K76" s="27"/>
      <c r="L76" s="27"/>
      <c r="M76" s="27"/>
      <c r="N76" s="2"/>
      <c r="O76" s="2"/>
      <c r="P76" s="2"/>
      <c r="Q76" s="2"/>
      <c r="R76" s="2"/>
      <c r="S76" s="2"/>
      <c r="T76" s="2"/>
      <c r="U76" s="2"/>
      <c r="V76" s="2"/>
      <c r="W76" s="2"/>
      <c r="X76" s="2"/>
      <c r="Y76" s="2"/>
      <c r="Z76" s="2"/>
    </row>
    <row r="77" spans="1:26" ht="16.5" customHeight="1">
      <c r="A77" s="2"/>
      <c r="B77" s="17"/>
      <c r="C77" s="27"/>
      <c r="D77" s="27"/>
      <c r="E77" s="27"/>
      <c r="F77" s="27"/>
      <c r="G77" s="27"/>
      <c r="H77" s="27"/>
      <c r="I77" s="27"/>
      <c r="J77" s="27"/>
      <c r="K77" s="27"/>
      <c r="L77" s="27"/>
      <c r="M77" s="27"/>
      <c r="N77" s="2"/>
      <c r="O77" s="2"/>
      <c r="P77" s="2"/>
      <c r="Q77" s="2"/>
      <c r="R77" s="2"/>
      <c r="S77" s="2"/>
      <c r="T77" s="2"/>
      <c r="U77" s="2"/>
      <c r="V77" s="2"/>
      <c r="W77" s="2"/>
      <c r="X77" s="2"/>
      <c r="Y77" s="2"/>
      <c r="Z77" s="2"/>
    </row>
    <row r="78" spans="1:26" ht="16.5" customHeight="1">
      <c r="A78" s="2"/>
      <c r="B78" s="17"/>
      <c r="C78" s="27"/>
      <c r="D78" s="27"/>
      <c r="E78" s="27"/>
      <c r="F78" s="27"/>
      <c r="G78" s="27"/>
      <c r="H78" s="27"/>
      <c r="I78" s="27"/>
      <c r="J78" s="27"/>
      <c r="K78" s="27"/>
      <c r="L78" s="27"/>
      <c r="M78" s="27"/>
      <c r="N78" s="2"/>
      <c r="O78" s="2"/>
      <c r="P78" s="2"/>
      <c r="Q78" s="2"/>
      <c r="R78" s="2"/>
      <c r="S78" s="2"/>
      <c r="T78" s="2"/>
      <c r="U78" s="2"/>
      <c r="V78" s="2"/>
      <c r="W78" s="2"/>
      <c r="X78" s="2"/>
      <c r="Y78" s="2"/>
      <c r="Z78" s="2"/>
    </row>
    <row r="79" spans="1:26" ht="16.5" customHeight="1">
      <c r="A79" s="2"/>
      <c r="B79" s="17"/>
      <c r="C79" s="27"/>
      <c r="D79" s="27"/>
      <c r="E79" s="27"/>
      <c r="F79" s="27"/>
      <c r="G79" s="27"/>
      <c r="H79" s="27"/>
      <c r="I79" s="27"/>
      <c r="J79" s="27"/>
      <c r="K79" s="27"/>
      <c r="L79" s="27"/>
      <c r="M79" s="27"/>
      <c r="N79" s="2"/>
      <c r="O79" s="2"/>
      <c r="P79" s="2"/>
      <c r="Q79" s="2"/>
      <c r="R79" s="2"/>
      <c r="S79" s="2"/>
      <c r="T79" s="2"/>
      <c r="U79" s="2"/>
      <c r="V79" s="2"/>
      <c r="W79" s="2"/>
      <c r="X79" s="2"/>
      <c r="Y79" s="2"/>
      <c r="Z79" s="2"/>
    </row>
    <row r="80" spans="1:26" ht="16.5" customHeight="1">
      <c r="A80" s="2"/>
      <c r="B80" s="17"/>
      <c r="C80" s="27"/>
      <c r="D80" s="27"/>
      <c r="E80" s="27"/>
      <c r="F80" s="27"/>
      <c r="G80" s="27"/>
      <c r="H80" s="27"/>
      <c r="I80" s="27"/>
      <c r="J80" s="27"/>
      <c r="K80" s="27"/>
      <c r="L80" s="27"/>
      <c r="M80" s="27"/>
      <c r="N80" s="2"/>
      <c r="O80" s="2"/>
      <c r="P80" s="2"/>
      <c r="Q80" s="2"/>
      <c r="R80" s="2"/>
      <c r="S80" s="2"/>
      <c r="T80" s="2"/>
      <c r="U80" s="2"/>
      <c r="V80" s="2"/>
      <c r="W80" s="2"/>
      <c r="X80" s="2"/>
      <c r="Y80" s="2"/>
      <c r="Z80" s="2"/>
    </row>
    <row r="81" spans="1:26" ht="16.5" customHeight="1">
      <c r="A81" s="2"/>
      <c r="B81" s="17"/>
      <c r="C81" s="27"/>
      <c r="D81" s="27"/>
      <c r="E81" s="27"/>
      <c r="F81" s="27"/>
      <c r="G81" s="27"/>
      <c r="H81" s="27"/>
      <c r="I81" s="27"/>
      <c r="J81" s="27"/>
      <c r="K81" s="27"/>
      <c r="L81" s="27"/>
      <c r="M81" s="27"/>
      <c r="N81" s="2"/>
      <c r="O81" s="2"/>
      <c r="P81" s="2"/>
      <c r="Q81" s="2"/>
      <c r="R81" s="2"/>
      <c r="S81" s="2"/>
      <c r="T81" s="2"/>
      <c r="U81" s="2"/>
      <c r="V81" s="2"/>
      <c r="W81" s="2"/>
      <c r="X81" s="2"/>
      <c r="Y81" s="2"/>
      <c r="Z81" s="2"/>
    </row>
    <row r="82" spans="1:26" ht="16.5" customHeight="1">
      <c r="A82" s="2"/>
      <c r="B82" s="17"/>
      <c r="C82" s="27"/>
      <c r="D82" s="27"/>
      <c r="E82" s="27"/>
      <c r="F82" s="27"/>
      <c r="G82" s="27"/>
      <c r="H82" s="27"/>
      <c r="I82" s="27"/>
      <c r="J82" s="27"/>
      <c r="K82" s="27"/>
      <c r="L82" s="27"/>
      <c r="M82" s="27"/>
      <c r="N82" s="2"/>
      <c r="O82" s="2"/>
      <c r="P82" s="2"/>
      <c r="Q82" s="2"/>
      <c r="R82" s="2"/>
      <c r="S82" s="2"/>
      <c r="T82" s="2"/>
      <c r="U82" s="2"/>
      <c r="V82" s="2"/>
      <c r="W82" s="2"/>
      <c r="X82" s="2"/>
      <c r="Y82" s="2"/>
      <c r="Z82" s="2"/>
    </row>
    <row r="83" spans="1:26" ht="16.5" customHeight="1">
      <c r="A83" s="2"/>
      <c r="B83" s="17"/>
      <c r="C83" s="27"/>
      <c r="D83" s="27"/>
      <c r="E83" s="27"/>
      <c r="F83" s="27"/>
      <c r="G83" s="27"/>
      <c r="H83" s="27"/>
      <c r="I83" s="27"/>
      <c r="J83" s="27"/>
      <c r="K83" s="27"/>
      <c r="L83" s="27"/>
      <c r="M83" s="27"/>
      <c r="N83" s="2"/>
      <c r="O83" s="2"/>
      <c r="P83" s="2"/>
      <c r="Q83" s="2"/>
      <c r="R83" s="2"/>
      <c r="S83" s="2"/>
      <c r="T83" s="2"/>
      <c r="U83" s="2"/>
      <c r="V83" s="2"/>
      <c r="W83" s="2"/>
      <c r="X83" s="2"/>
      <c r="Y83" s="2"/>
      <c r="Z83" s="2"/>
    </row>
    <row r="84" spans="1:26" ht="16.5" customHeight="1">
      <c r="A84" s="2"/>
      <c r="B84" s="17"/>
      <c r="C84" s="27"/>
      <c r="D84" s="27"/>
      <c r="E84" s="27"/>
      <c r="F84" s="27"/>
      <c r="G84" s="27"/>
      <c r="H84" s="27"/>
      <c r="I84" s="27"/>
      <c r="J84" s="27"/>
      <c r="K84" s="27"/>
      <c r="L84" s="27"/>
      <c r="M84" s="27"/>
      <c r="N84" s="2"/>
      <c r="O84" s="2"/>
      <c r="P84" s="2"/>
      <c r="Q84" s="2"/>
      <c r="R84" s="2"/>
      <c r="S84" s="2"/>
      <c r="T84" s="2"/>
      <c r="U84" s="2"/>
      <c r="V84" s="2"/>
      <c r="W84" s="2"/>
      <c r="X84" s="2"/>
      <c r="Y84" s="2"/>
      <c r="Z84" s="2"/>
    </row>
    <row r="85" spans="1:26" ht="16.5" customHeight="1">
      <c r="A85" s="2"/>
      <c r="B85" s="17"/>
      <c r="C85" s="27"/>
      <c r="D85" s="27"/>
      <c r="E85" s="27"/>
      <c r="F85" s="27"/>
      <c r="G85" s="27"/>
      <c r="H85" s="27"/>
      <c r="I85" s="27"/>
      <c r="J85" s="27"/>
      <c r="K85" s="27"/>
      <c r="L85" s="27"/>
      <c r="M85" s="27"/>
      <c r="N85" s="2"/>
      <c r="O85" s="2"/>
      <c r="P85" s="2"/>
      <c r="Q85" s="2"/>
      <c r="R85" s="2"/>
      <c r="S85" s="2"/>
      <c r="T85" s="2"/>
      <c r="U85" s="2"/>
      <c r="V85" s="2"/>
      <c r="W85" s="2"/>
      <c r="X85" s="2"/>
      <c r="Y85" s="2"/>
      <c r="Z85" s="2"/>
    </row>
    <row r="86" spans="1:26" ht="16.5" customHeight="1">
      <c r="A86" s="2"/>
      <c r="B86" s="17"/>
      <c r="C86" s="27"/>
      <c r="D86" s="27"/>
      <c r="E86" s="27"/>
      <c r="F86" s="27"/>
      <c r="G86" s="27"/>
      <c r="H86" s="27"/>
      <c r="I86" s="27"/>
      <c r="J86" s="27"/>
      <c r="K86" s="27"/>
      <c r="L86" s="27"/>
      <c r="M86" s="27"/>
      <c r="N86" s="2"/>
      <c r="O86" s="2"/>
      <c r="P86" s="2"/>
      <c r="Q86" s="2"/>
      <c r="R86" s="2"/>
      <c r="S86" s="2"/>
      <c r="T86" s="2"/>
      <c r="U86" s="2"/>
      <c r="V86" s="2"/>
      <c r="W86" s="2"/>
      <c r="X86" s="2"/>
      <c r="Y86" s="2"/>
      <c r="Z86" s="2"/>
    </row>
    <row r="87" spans="1:26" ht="16.5" customHeight="1">
      <c r="A87" s="2"/>
      <c r="B87" s="17"/>
      <c r="C87" s="27"/>
      <c r="D87" s="27"/>
      <c r="E87" s="27"/>
      <c r="F87" s="27"/>
      <c r="G87" s="27"/>
      <c r="H87" s="27"/>
      <c r="I87" s="27"/>
      <c r="J87" s="27"/>
      <c r="K87" s="27"/>
      <c r="L87" s="27"/>
      <c r="M87" s="27"/>
      <c r="N87" s="2"/>
      <c r="O87" s="2"/>
      <c r="P87" s="2"/>
      <c r="Q87" s="2"/>
      <c r="R87" s="2"/>
      <c r="S87" s="2"/>
      <c r="T87" s="2"/>
      <c r="U87" s="2"/>
      <c r="V87" s="2"/>
      <c r="W87" s="2"/>
      <c r="X87" s="2"/>
      <c r="Y87" s="2"/>
      <c r="Z87" s="2"/>
    </row>
    <row r="88" spans="1:26" ht="16.5" customHeight="1">
      <c r="A88" s="2"/>
      <c r="B88" s="17"/>
      <c r="C88" s="27"/>
      <c r="D88" s="27"/>
      <c r="E88" s="27"/>
      <c r="F88" s="27"/>
      <c r="G88" s="27"/>
      <c r="H88" s="27"/>
      <c r="I88" s="27"/>
      <c r="J88" s="27"/>
      <c r="K88" s="27"/>
      <c r="L88" s="27"/>
      <c r="M88" s="27"/>
      <c r="N88" s="2"/>
      <c r="O88" s="2"/>
      <c r="P88" s="2"/>
      <c r="Q88" s="2"/>
      <c r="R88" s="2"/>
      <c r="S88" s="2"/>
      <c r="T88" s="2"/>
      <c r="U88" s="2"/>
      <c r="V88" s="2"/>
      <c r="W88" s="2"/>
      <c r="X88" s="2"/>
      <c r="Y88" s="2"/>
      <c r="Z88" s="2"/>
    </row>
    <row r="89" spans="1:26" ht="16.5" customHeight="1">
      <c r="A89" s="2"/>
      <c r="B89" s="17"/>
      <c r="C89" s="27"/>
      <c r="D89" s="27"/>
      <c r="E89" s="27"/>
      <c r="F89" s="27"/>
      <c r="G89" s="27"/>
      <c r="H89" s="27"/>
      <c r="I89" s="27"/>
      <c r="J89" s="27"/>
      <c r="K89" s="27"/>
      <c r="L89" s="27"/>
      <c r="M89" s="27"/>
      <c r="N89" s="2"/>
      <c r="O89" s="2"/>
      <c r="P89" s="2"/>
      <c r="Q89" s="2"/>
      <c r="R89" s="2"/>
      <c r="S89" s="2"/>
      <c r="T89" s="2"/>
      <c r="U89" s="2"/>
      <c r="V89" s="2"/>
      <c r="W89" s="2"/>
      <c r="X89" s="2"/>
      <c r="Y89" s="2"/>
      <c r="Z89" s="2"/>
    </row>
    <row r="90" spans="1:26" ht="16.5" customHeight="1">
      <c r="A90" s="2"/>
      <c r="B90" s="17"/>
      <c r="C90" s="27"/>
      <c r="D90" s="27"/>
      <c r="E90" s="27"/>
      <c r="F90" s="27"/>
      <c r="G90" s="27"/>
      <c r="H90" s="27"/>
      <c r="I90" s="27"/>
      <c r="J90" s="27"/>
      <c r="K90" s="27"/>
      <c r="L90" s="27"/>
      <c r="M90" s="27"/>
      <c r="N90" s="2"/>
      <c r="O90" s="2"/>
      <c r="P90" s="2"/>
      <c r="Q90" s="2"/>
      <c r="R90" s="2"/>
      <c r="S90" s="2"/>
      <c r="T90" s="2"/>
      <c r="U90" s="2"/>
      <c r="V90" s="2"/>
      <c r="W90" s="2"/>
      <c r="X90" s="2"/>
      <c r="Y90" s="2"/>
      <c r="Z90" s="2"/>
    </row>
    <row r="91" spans="1:26" ht="16.5" customHeight="1">
      <c r="A91" s="2"/>
      <c r="B91" s="17"/>
      <c r="C91" s="27"/>
      <c r="D91" s="27"/>
      <c r="E91" s="27"/>
      <c r="F91" s="27"/>
      <c r="G91" s="27"/>
      <c r="H91" s="27"/>
      <c r="I91" s="27"/>
      <c r="J91" s="27"/>
      <c r="K91" s="27"/>
      <c r="L91" s="27"/>
      <c r="M91" s="27"/>
      <c r="N91" s="2"/>
      <c r="O91" s="2"/>
      <c r="P91" s="2"/>
      <c r="Q91" s="2"/>
      <c r="R91" s="2"/>
      <c r="S91" s="2"/>
      <c r="T91" s="2"/>
      <c r="U91" s="2"/>
      <c r="V91" s="2"/>
      <c r="W91" s="2"/>
      <c r="X91" s="2"/>
      <c r="Y91" s="2"/>
      <c r="Z91" s="2"/>
    </row>
    <row r="92" spans="1:26" ht="16.5" customHeight="1">
      <c r="A92" s="2"/>
      <c r="B92" s="17"/>
      <c r="C92" s="27"/>
      <c r="D92" s="27"/>
      <c r="E92" s="27"/>
      <c r="F92" s="27"/>
      <c r="G92" s="27"/>
      <c r="H92" s="27"/>
      <c r="I92" s="27"/>
      <c r="J92" s="27"/>
      <c r="K92" s="27"/>
      <c r="L92" s="27"/>
      <c r="M92" s="27"/>
      <c r="N92" s="2"/>
      <c r="O92" s="2"/>
      <c r="P92" s="2"/>
      <c r="Q92" s="2"/>
      <c r="R92" s="2"/>
      <c r="S92" s="2"/>
      <c r="T92" s="2"/>
      <c r="U92" s="2"/>
      <c r="V92" s="2"/>
      <c r="W92" s="2"/>
      <c r="X92" s="2"/>
      <c r="Y92" s="2"/>
      <c r="Z92" s="2"/>
    </row>
    <row r="93" spans="1:26" ht="16.5" customHeight="1">
      <c r="A93" s="2"/>
      <c r="B93" s="17"/>
      <c r="C93" s="27"/>
      <c r="D93" s="27"/>
      <c r="E93" s="27"/>
      <c r="F93" s="27"/>
      <c r="G93" s="27"/>
      <c r="H93" s="27"/>
      <c r="I93" s="27"/>
      <c r="J93" s="27"/>
      <c r="K93" s="27"/>
      <c r="L93" s="27"/>
      <c r="M93" s="27"/>
      <c r="N93" s="2"/>
      <c r="O93" s="2"/>
      <c r="P93" s="2"/>
      <c r="Q93" s="2"/>
      <c r="R93" s="2"/>
      <c r="S93" s="2"/>
      <c r="T93" s="2"/>
      <c r="U93" s="2"/>
      <c r="V93" s="2"/>
      <c r="W93" s="2"/>
      <c r="X93" s="2"/>
      <c r="Y93" s="2"/>
      <c r="Z93" s="2"/>
    </row>
    <row r="94" spans="1:26" ht="16.5" customHeight="1">
      <c r="A94" s="2"/>
      <c r="B94" s="17"/>
      <c r="C94" s="27"/>
      <c r="D94" s="27"/>
      <c r="E94" s="27"/>
      <c r="F94" s="27"/>
      <c r="G94" s="27"/>
      <c r="H94" s="27"/>
      <c r="I94" s="27"/>
      <c r="J94" s="27"/>
      <c r="K94" s="27"/>
      <c r="L94" s="27"/>
      <c r="M94" s="27"/>
      <c r="N94" s="2"/>
      <c r="O94" s="2"/>
      <c r="P94" s="2"/>
      <c r="Q94" s="2"/>
      <c r="R94" s="2"/>
      <c r="S94" s="2"/>
      <c r="T94" s="2"/>
      <c r="U94" s="2"/>
      <c r="V94" s="2"/>
      <c r="W94" s="2"/>
      <c r="X94" s="2"/>
      <c r="Y94" s="2"/>
      <c r="Z94" s="2"/>
    </row>
    <row r="95" spans="1:26" ht="16.5" customHeight="1">
      <c r="A95" s="2"/>
      <c r="B95" s="17"/>
      <c r="C95" s="27"/>
      <c r="D95" s="27"/>
      <c r="E95" s="27"/>
      <c r="F95" s="27"/>
      <c r="G95" s="27"/>
      <c r="H95" s="27"/>
      <c r="I95" s="27"/>
      <c r="J95" s="27"/>
      <c r="K95" s="27"/>
      <c r="L95" s="27"/>
      <c r="M95" s="27"/>
      <c r="N95" s="2"/>
      <c r="O95" s="2"/>
      <c r="P95" s="2"/>
      <c r="Q95" s="2"/>
      <c r="R95" s="2"/>
      <c r="S95" s="2"/>
      <c r="T95" s="2"/>
      <c r="U95" s="2"/>
      <c r="V95" s="2"/>
      <c r="W95" s="2"/>
      <c r="X95" s="2"/>
      <c r="Y95" s="2"/>
      <c r="Z95" s="2"/>
    </row>
    <row r="96" spans="1:26" ht="16.5" customHeight="1">
      <c r="A96" s="2"/>
      <c r="B96" s="17"/>
      <c r="C96" s="27"/>
      <c r="D96" s="27"/>
      <c r="E96" s="27"/>
      <c r="F96" s="27"/>
      <c r="G96" s="27"/>
      <c r="H96" s="27"/>
      <c r="I96" s="27"/>
      <c r="J96" s="27"/>
      <c r="K96" s="27"/>
      <c r="L96" s="27"/>
      <c r="M96" s="27"/>
      <c r="N96" s="2"/>
      <c r="O96" s="2"/>
      <c r="P96" s="2"/>
      <c r="Q96" s="2"/>
      <c r="R96" s="2"/>
      <c r="S96" s="2"/>
      <c r="T96" s="2"/>
      <c r="U96" s="2"/>
      <c r="V96" s="2"/>
      <c r="W96" s="2"/>
      <c r="X96" s="2"/>
      <c r="Y96" s="2"/>
      <c r="Z96" s="2"/>
    </row>
    <row r="97" spans="1:26" ht="16.5" customHeight="1">
      <c r="A97" s="2"/>
      <c r="B97" s="17"/>
      <c r="C97" s="27"/>
      <c r="D97" s="27"/>
      <c r="E97" s="27"/>
      <c r="F97" s="27"/>
      <c r="G97" s="27"/>
      <c r="H97" s="27"/>
      <c r="I97" s="27"/>
      <c r="J97" s="27"/>
      <c r="K97" s="27"/>
      <c r="L97" s="27"/>
      <c r="M97" s="27"/>
      <c r="N97" s="2"/>
      <c r="O97" s="2"/>
      <c r="P97" s="2"/>
      <c r="Q97" s="2"/>
      <c r="R97" s="2"/>
      <c r="S97" s="2"/>
      <c r="T97" s="2"/>
      <c r="U97" s="2"/>
      <c r="V97" s="2"/>
      <c r="W97" s="2"/>
      <c r="X97" s="2"/>
      <c r="Y97" s="2"/>
      <c r="Z97" s="2"/>
    </row>
    <row r="98" spans="1:26" ht="16.5" customHeight="1">
      <c r="A98" s="2"/>
      <c r="B98" s="17"/>
      <c r="C98" s="27"/>
      <c r="D98" s="27"/>
      <c r="E98" s="27"/>
      <c r="F98" s="27"/>
      <c r="G98" s="27"/>
      <c r="H98" s="27"/>
      <c r="I98" s="27"/>
      <c r="J98" s="27"/>
      <c r="K98" s="27"/>
      <c r="L98" s="27"/>
      <c r="M98" s="27"/>
      <c r="N98" s="2"/>
      <c r="O98" s="2"/>
      <c r="P98" s="2"/>
      <c r="Q98" s="2"/>
      <c r="R98" s="2"/>
      <c r="S98" s="2"/>
      <c r="T98" s="2"/>
      <c r="U98" s="2"/>
      <c r="V98" s="2"/>
      <c r="W98" s="2"/>
      <c r="X98" s="2"/>
      <c r="Y98" s="2"/>
      <c r="Z98" s="2"/>
    </row>
    <row r="99" spans="1:26" ht="16.5" customHeight="1">
      <c r="A99" s="2"/>
      <c r="B99" s="17"/>
      <c r="C99" s="27"/>
      <c r="D99" s="27"/>
      <c r="E99" s="27"/>
      <c r="F99" s="27"/>
      <c r="G99" s="27"/>
      <c r="H99" s="27"/>
      <c r="I99" s="27"/>
      <c r="J99" s="27"/>
      <c r="K99" s="27"/>
      <c r="L99" s="27"/>
      <c r="M99" s="27"/>
      <c r="N99" s="2"/>
      <c r="O99" s="2"/>
      <c r="P99" s="2"/>
      <c r="Q99" s="2"/>
      <c r="R99" s="2"/>
      <c r="S99" s="2"/>
      <c r="T99" s="2"/>
      <c r="U99" s="2"/>
      <c r="V99" s="2"/>
      <c r="W99" s="2"/>
      <c r="X99" s="2"/>
      <c r="Y99" s="2"/>
      <c r="Z99" s="2"/>
    </row>
    <row r="100" spans="1:26" ht="16.5" customHeight="1">
      <c r="A100" s="2"/>
      <c r="B100" s="17"/>
      <c r="C100" s="27"/>
      <c r="D100" s="27"/>
      <c r="E100" s="27"/>
      <c r="F100" s="27"/>
      <c r="G100" s="27"/>
      <c r="H100" s="27"/>
      <c r="I100" s="27"/>
      <c r="J100" s="27"/>
      <c r="K100" s="27"/>
      <c r="L100" s="27"/>
      <c r="M100" s="27"/>
      <c r="N100" s="2"/>
      <c r="O100" s="2"/>
      <c r="P100" s="2"/>
      <c r="Q100" s="2"/>
      <c r="R100" s="2"/>
      <c r="S100" s="2"/>
      <c r="T100" s="2"/>
      <c r="U100" s="2"/>
      <c r="V100" s="2"/>
      <c r="W100" s="2"/>
      <c r="X100" s="2"/>
      <c r="Y100" s="2"/>
      <c r="Z100" s="2"/>
    </row>
    <row r="101" spans="1:26" ht="16.5" customHeight="1">
      <c r="A101" s="2"/>
      <c r="B101" s="17"/>
      <c r="C101" s="27"/>
      <c r="D101" s="27"/>
      <c r="E101" s="27"/>
      <c r="F101" s="27"/>
      <c r="G101" s="27"/>
      <c r="H101" s="27"/>
      <c r="I101" s="27"/>
      <c r="J101" s="27"/>
      <c r="K101" s="27"/>
      <c r="L101" s="27"/>
      <c r="M101" s="27"/>
      <c r="N101" s="2"/>
      <c r="O101" s="2"/>
      <c r="P101" s="2"/>
      <c r="Q101" s="2"/>
      <c r="R101" s="2"/>
      <c r="S101" s="2"/>
      <c r="T101" s="2"/>
      <c r="U101" s="2"/>
      <c r="V101" s="2"/>
      <c r="W101" s="2"/>
      <c r="X101" s="2"/>
      <c r="Y101" s="2"/>
      <c r="Z101" s="2"/>
    </row>
    <row r="102" spans="1:26" ht="16.5" customHeight="1">
      <c r="A102" s="2"/>
      <c r="B102" s="17"/>
      <c r="C102" s="27"/>
      <c r="D102" s="27"/>
      <c r="E102" s="27"/>
      <c r="F102" s="27"/>
      <c r="G102" s="27"/>
      <c r="H102" s="27"/>
      <c r="I102" s="27"/>
      <c r="J102" s="27"/>
      <c r="K102" s="27"/>
      <c r="L102" s="27"/>
      <c r="M102" s="27"/>
      <c r="N102" s="2"/>
      <c r="O102" s="2"/>
      <c r="P102" s="2"/>
      <c r="Q102" s="2"/>
      <c r="R102" s="2"/>
      <c r="S102" s="2"/>
      <c r="T102" s="2"/>
      <c r="U102" s="2"/>
      <c r="V102" s="2"/>
      <c r="W102" s="2"/>
      <c r="X102" s="2"/>
      <c r="Y102" s="2"/>
      <c r="Z102" s="2"/>
    </row>
    <row r="103" spans="1:26" ht="16.5" customHeight="1">
      <c r="A103" s="2"/>
      <c r="B103" s="17"/>
      <c r="C103" s="27"/>
      <c r="D103" s="27"/>
      <c r="E103" s="27"/>
      <c r="F103" s="27"/>
      <c r="G103" s="27"/>
      <c r="H103" s="27"/>
      <c r="I103" s="27"/>
      <c r="J103" s="27"/>
      <c r="K103" s="27"/>
      <c r="L103" s="27"/>
      <c r="M103" s="27"/>
      <c r="N103" s="2"/>
      <c r="O103" s="2"/>
      <c r="P103" s="2"/>
      <c r="Q103" s="2"/>
      <c r="R103" s="2"/>
      <c r="S103" s="2"/>
      <c r="T103" s="2"/>
      <c r="U103" s="2"/>
      <c r="V103" s="2"/>
      <c r="W103" s="2"/>
      <c r="X103" s="2"/>
      <c r="Y103" s="2"/>
      <c r="Z103" s="2"/>
    </row>
    <row r="104" spans="1:26" ht="16.5" customHeight="1">
      <c r="A104" s="2"/>
      <c r="B104" s="17"/>
      <c r="C104" s="27"/>
      <c r="D104" s="27"/>
      <c r="E104" s="27"/>
      <c r="F104" s="27"/>
      <c r="G104" s="27"/>
      <c r="H104" s="27"/>
      <c r="I104" s="27"/>
      <c r="J104" s="27"/>
      <c r="K104" s="27"/>
      <c r="L104" s="27"/>
      <c r="M104" s="27"/>
      <c r="N104" s="2"/>
      <c r="O104" s="2"/>
      <c r="P104" s="2"/>
      <c r="Q104" s="2"/>
      <c r="R104" s="2"/>
      <c r="S104" s="2"/>
      <c r="T104" s="2"/>
      <c r="U104" s="2"/>
      <c r="V104" s="2"/>
      <c r="W104" s="2"/>
      <c r="X104" s="2"/>
      <c r="Y104" s="2"/>
      <c r="Z104" s="2"/>
    </row>
    <row r="105" spans="1:26" ht="16.5" customHeight="1">
      <c r="A105" s="2"/>
      <c r="B105" s="17"/>
      <c r="C105" s="27"/>
      <c r="D105" s="27"/>
      <c r="E105" s="27"/>
      <c r="F105" s="27"/>
      <c r="G105" s="27"/>
      <c r="H105" s="27"/>
      <c r="I105" s="27"/>
      <c r="J105" s="27"/>
      <c r="K105" s="27"/>
      <c r="L105" s="27"/>
      <c r="M105" s="27"/>
      <c r="N105" s="2"/>
      <c r="O105" s="2"/>
      <c r="P105" s="2"/>
      <c r="Q105" s="2"/>
      <c r="R105" s="2"/>
      <c r="S105" s="2"/>
      <c r="T105" s="2"/>
      <c r="U105" s="2"/>
      <c r="V105" s="2"/>
      <c r="W105" s="2"/>
      <c r="X105" s="2"/>
      <c r="Y105" s="2"/>
      <c r="Z105" s="2"/>
    </row>
    <row r="106" spans="1:26" ht="16.5" customHeight="1">
      <c r="A106" s="2"/>
      <c r="B106" s="17"/>
      <c r="C106" s="27"/>
      <c r="D106" s="27"/>
      <c r="E106" s="27"/>
      <c r="F106" s="27"/>
      <c r="G106" s="27"/>
      <c r="H106" s="27"/>
      <c r="I106" s="27"/>
      <c r="J106" s="27"/>
      <c r="K106" s="27"/>
      <c r="L106" s="27"/>
      <c r="M106" s="27"/>
      <c r="N106" s="2"/>
      <c r="O106" s="2"/>
      <c r="P106" s="2"/>
      <c r="Q106" s="2"/>
      <c r="R106" s="2"/>
      <c r="S106" s="2"/>
      <c r="T106" s="2"/>
      <c r="U106" s="2"/>
      <c r="V106" s="2"/>
      <c r="W106" s="2"/>
      <c r="X106" s="2"/>
      <c r="Y106" s="2"/>
      <c r="Z106" s="2"/>
    </row>
    <row r="107" spans="1:26" ht="16.5" customHeight="1">
      <c r="A107" s="2"/>
      <c r="B107" s="17"/>
      <c r="C107" s="27"/>
      <c r="D107" s="27"/>
      <c r="E107" s="27"/>
      <c r="F107" s="27"/>
      <c r="G107" s="27"/>
      <c r="H107" s="27"/>
      <c r="I107" s="27"/>
      <c r="J107" s="27"/>
      <c r="K107" s="27"/>
      <c r="L107" s="27"/>
      <c r="M107" s="27"/>
      <c r="N107" s="2"/>
      <c r="O107" s="2"/>
      <c r="P107" s="2"/>
      <c r="Q107" s="2"/>
      <c r="R107" s="2"/>
      <c r="S107" s="2"/>
      <c r="T107" s="2"/>
      <c r="U107" s="2"/>
      <c r="V107" s="2"/>
      <c r="W107" s="2"/>
      <c r="X107" s="2"/>
      <c r="Y107" s="2"/>
      <c r="Z107" s="2"/>
    </row>
    <row r="108" spans="1:26" ht="16.5" customHeight="1">
      <c r="A108" s="2"/>
      <c r="B108" s="17"/>
      <c r="C108" s="27"/>
      <c r="D108" s="27"/>
      <c r="E108" s="27"/>
      <c r="F108" s="27"/>
      <c r="G108" s="27"/>
      <c r="H108" s="27"/>
      <c r="I108" s="27"/>
      <c r="J108" s="27"/>
      <c r="K108" s="27"/>
      <c r="L108" s="27"/>
      <c r="M108" s="27"/>
      <c r="N108" s="2"/>
      <c r="O108" s="2"/>
      <c r="P108" s="2"/>
      <c r="Q108" s="2"/>
      <c r="R108" s="2"/>
      <c r="S108" s="2"/>
      <c r="T108" s="2"/>
      <c r="U108" s="2"/>
      <c r="V108" s="2"/>
      <c r="W108" s="2"/>
      <c r="X108" s="2"/>
      <c r="Y108" s="2"/>
      <c r="Z108" s="2"/>
    </row>
    <row r="109" spans="1:26" ht="16.5" customHeight="1">
      <c r="A109" s="2"/>
      <c r="B109" s="17"/>
      <c r="C109" s="27"/>
      <c r="D109" s="27"/>
      <c r="E109" s="27"/>
      <c r="F109" s="27"/>
      <c r="G109" s="27"/>
      <c r="H109" s="27"/>
      <c r="I109" s="27"/>
      <c r="J109" s="27"/>
      <c r="K109" s="27"/>
      <c r="L109" s="27"/>
      <c r="M109" s="27"/>
      <c r="N109" s="2"/>
      <c r="O109" s="2"/>
      <c r="P109" s="2"/>
      <c r="Q109" s="2"/>
      <c r="R109" s="2"/>
      <c r="S109" s="2"/>
      <c r="T109" s="2"/>
      <c r="U109" s="2"/>
      <c r="V109" s="2"/>
      <c r="W109" s="2"/>
      <c r="X109" s="2"/>
      <c r="Y109" s="2"/>
      <c r="Z109" s="2"/>
    </row>
    <row r="110" spans="1:26" ht="16.5" customHeight="1">
      <c r="A110" s="2"/>
      <c r="B110" s="17"/>
      <c r="C110" s="27"/>
      <c r="D110" s="27"/>
      <c r="E110" s="27"/>
      <c r="F110" s="27"/>
      <c r="G110" s="27"/>
      <c r="H110" s="27"/>
      <c r="I110" s="27"/>
      <c r="J110" s="27"/>
      <c r="K110" s="27"/>
      <c r="L110" s="27"/>
      <c r="M110" s="27"/>
      <c r="N110" s="2"/>
      <c r="O110" s="2"/>
      <c r="P110" s="2"/>
      <c r="Q110" s="2"/>
      <c r="R110" s="2"/>
      <c r="S110" s="2"/>
      <c r="T110" s="2"/>
      <c r="U110" s="2"/>
      <c r="V110" s="2"/>
      <c r="W110" s="2"/>
      <c r="X110" s="2"/>
      <c r="Y110" s="2"/>
      <c r="Z110" s="2"/>
    </row>
    <row r="111" spans="1:26" ht="16.5" customHeight="1">
      <c r="A111" s="2"/>
      <c r="B111" s="17"/>
      <c r="C111" s="27"/>
      <c r="D111" s="27"/>
      <c r="E111" s="27"/>
      <c r="F111" s="27"/>
      <c r="G111" s="27"/>
      <c r="H111" s="27"/>
      <c r="I111" s="27"/>
      <c r="J111" s="27"/>
      <c r="K111" s="27"/>
      <c r="L111" s="27"/>
      <c r="M111" s="27"/>
      <c r="N111" s="2"/>
      <c r="O111" s="2"/>
      <c r="P111" s="2"/>
      <c r="Q111" s="2"/>
      <c r="R111" s="2"/>
      <c r="S111" s="2"/>
      <c r="T111" s="2"/>
      <c r="U111" s="2"/>
      <c r="V111" s="2"/>
      <c r="W111" s="2"/>
      <c r="X111" s="2"/>
      <c r="Y111" s="2"/>
      <c r="Z111" s="2"/>
    </row>
    <row r="112" spans="1:26" ht="16.5" customHeight="1">
      <c r="A112" s="2"/>
      <c r="B112" s="17"/>
      <c r="C112" s="27"/>
      <c r="D112" s="27"/>
      <c r="E112" s="27"/>
      <c r="F112" s="27"/>
      <c r="G112" s="27"/>
      <c r="H112" s="27"/>
      <c r="I112" s="27"/>
      <c r="J112" s="27"/>
      <c r="K112" s="27"/>
      <c r="L112" s="27"/>
      <c r="M112" s="27"/>
      <c r="N112" s="2"/>
      <c r="O112" s="2"/>
      <c r="P112" s="2"/>
      <c r="Q112" s="2"/>
      <c r="R112" s="2"/>
      <c r="S112" s="2"/>
      <c r="T112" s="2"/>
      <c r="U112" s="2"/>
      <c r="V112" s="2"/>
      <c r="W112" s="2"/>
      <c r="X112" s="2"/>
      <c r="Y112" s="2"/>
      <c r="Z112" s="2"/>
    </row>
    <row r="113" spans="1:26" ht="16.5" customHeight="1">
      <c r="A113" s="2"/>
      <c r="B113" s="17"/>
      <c r="C113" s="27"/>
      <c r="D113" s="27"/>
      <c r="E113" s="27"/>
      <c r="F113" s="27"/>
      <c r="G113" s="27"/>
      <c r="H113" s="27"/>
      <c r="I113" s="27"/>
      <c r="J113" s="27"/>
      <c r="K113" s="27"/>
      <c r="L113" s="27"/>
      <c r="M113" s="27"/>
      <c r="N113" s="2"/>
      <c r="O113" s="2"/>
      <c r="P113" s="2"/>
      <c r="Q113" s="2"/>
      <c r="R113" s="2"/>
      <c r="S113" s="2"/>
      <c r="T113" s="2"/>
      <c r="U113" s="2"/>
      <c r="V113" s="2"/>
      <c r="W113" s="2"/>
      <c r="X113" s="2"/>
      <c r="Y113" s="2"/>
      <c r="Z113" s="2"/>
    </row>
    <row r="114" spans="1:26" ht="16.5" customHeight="1">
      <c r="A114" s="2"/>
      <c r="B114" s="17"/>
      <c r="C114" s="27"/>
      <c r="D114" s="27"/>
      <c r="E114" s="27"/>
      <c r="F114" s="27"/>
      <c r="G114" s="27"/>
      <c r="H114" s="27"/>
      <c r="I114" s="27"/>
      <c r="J114" s="27"/>
      <c r="K114" s="27"/>
      <c r="L114" s="27"/>
      <c r="M114" s="27"/>
      <c r="N114" s="2"/>
      <c r="O114" s="2"/>
      <c r="P114" s="2"/>
      <c r="Q114" s="2"/>
      <c r="R114" s="2"/>
      <c r="S114" s="2"/>
      <c r="T114" s="2"/>
      <c r="U114" s="2"/>
      <c r="V114" s="2"/>
      <c r="W114" s="2"/>
      <c r="X114" s="2"/>
      <c r="Y114" s="2"/>
      <c r="Z114" s="2"/>
    </row>
    <row r="115" spans="1:26" ht="16.5" customHeight="1">
      <c r="A115" s="2"/>
      <c r="B115" s="17"/>
      <c r="C115" s="27"/>
      <c r="D115" s="27"/>
      <c r="E115" s="27"/>
      <c r="F115" s="27"/>
      <c r="G115" s="27"/>
      <c r="H115" s="27"/>
      <c r="I115" s="27"/>
      <c r="J115" s="27"/>
      <c r="K115" s="27"/>
      <c r="L115" s="27"/>
      <c r="M115" s="27"/>
      <c r="N115" s="2"/>
      <c r="O115" s="2"/>
      <c r="P115" s="2"/>
      <c r="Q115" s="2"/>
      <c r="R115" s="2"/>
      <c r="S115" s="2"/>
      <c r="T115" s="2"/>
      <c r="U115" s="2"/>
      <c r="V115" s="2"/>
      <c r="W115" s="2"/>
      <c r="X115" s="2"/>
      <c r="Y115" s="2"/>
      <c r="Z115" s="2"/>
    </row>
    <row r="116" spans="1:26" ht="16.5" customHeight="1">
      <c r="A116" s="2"/>
      <c r="B116" s="17"/>
      <c r="C116" s="27"/>
      <c r="D116" s="27"/>
      <c r="E116" s="27"/>
      <c r="F116" s="27"/>
      <c r="G116" s="27"/>
      <c r="H116" s="27"/>
      <c r="I116" s="27"/>
      <c r="J116" s="27"/>
      <c r="K116" s="27"/>
      <c r="L116" s="27"/>
      <c r="M116" s="27"/>
      <c r="N116" s="2"/>
      <c r="O116" s="2"/>
      <c r="P116" s="2"/>
      <c r="Q116" s="2"/>
      <c r="R116" s="2"/>
      <c r="S116" s="2"/>
      <c r="T116" s="2"/>
      <c r="U116" s="2"/>
      <c r="V116" s="2"/>
      <c r="W116" s="2"/>
      <c r="X116" s="2"/>
      <c r="Y116" s="2"/>
      <c r="Z116" s="2"/>
    </row>
    <row r="117" spans="1:26" ht="16.5" customHeight="1">
      <c r="A117" s="2"/>
      <c r="B117" s="17"/>
      <c r="C117" s="27"/>
      <c r="D117" s="27"/>
      <c r="E117" s="27"/>
      <c r="F117" s="27"/>
      <c r="G117" s="27"/>
      <c r="H117" s="27"/>
      <c r="I117" s="27"/>
      <c r="J117" s="27"/>
      <c r="K117" s="27"/>
      <c r="L117" s="27"/>
      <c r="M117" s="27"/>
      <c r="N117" s="2"/>
      <c r="O117" s="2"/>
      <c r="P117" s="2"/>
      <c r="Q117" s="2"/>
      <c r="R117" s="2"/>
      <c r="S117" s="2"/>
      <c r="T117" s="2"/>
      <c r="U117" s="2"/>
      <c r="V117" s="2"/>
      <c r="W117" s="2"/>
      <c r="X117" s="2"/>
      <c r="Y117" s="2"/>
      <c r="Z117" s="2"/>
    </row>
    <row r="118" spans="1:26" ht="16.5" customHeight="1">
      <c r="A118" s="2"/>
      <c r="B118" s="17"/>
      <c r="C118" s="27"/>
      <c r="D118" s="27"/>
      <c r="E118" s="27"/>
      <c r="F118" s="27"/>
      <c r="G118" s="27"/>
      <c r="H118" s="27"/>
      <c r="I118" s="27"/>
      <c r="J118" s="27"/>
      <c r="K118" s="27"/>
      <c r="L118" s="27"/>
      <c r="M118" s="27"/>
      <c r="N118" s="2"/>
      <c r="O118" s="2"/>
      <c r="P118" s="2"/>
      <c r="Q118" s="2"/>
      <c r="R118" s="2"/>
      <c r="S118" s="2"/>
      <c r="T118" s="2"/>
      <c r="U118" s="2"/>
      <c r="V118" s="2"/>
      <c r="W118" s="2"/>
      <c r="X118" s="2"/>
      <c r="Y118" s="2"/>
      <c r="Z118" s="2"/>
    </row>
    <row r="119" spans="1:26" ht="16.5" customHeight="1">
      <c r="A119" s="2"/>
      <c r="B119" s="17"/>
      <c r="C119" s="27"/>
      <c r="D119" s="27"/>
      <c r="E119" s="27"/>
      <c r="F119" s="27"/>
      <c r="G119" s="27"/>
      <c r="H119" s="27"/>
      <c r="I119" s="27"/>
      <c r="J119" s="27"/>
      <c r="K119" s="27"/>
      <c r="L119" s="27"/>
      <c r="M119" s="27"/>
      <c r="N119" s="2"/>
      <c r="O119" s="2"/>
      <c r="P119" s="2"/>
      <c r="Q119" s="2"/>
      <c r="R119" s="2"/>
      <c r="S119" s="2"/>
      <c r="T119" s="2"/>
      <c r="U119" s="2"/>
      <c r="V119" s="2"/>
      <c r="W119" s="2"/>
      <c r="X119" s="2"/>
      <c r="Y119" s="2"/>
      <c r="Z119" s="2"/>
    </row>
    <row r="120" spans="1:26" ht="16.5" customHeight="1">
      <c r="A120" s="2"/>
      <c r="B120" s="17"/>
      <c r="C120" s="27"/>
      <c r="D120" s="27"/>
      <c r="E120" s="27"/>
      <c r="F120" s="27"/>
      <c r="G120" s="27"/>
      <c r="H120" s="27"/>
      <c r="I120" s="27"/>
      <c r="J120" s="27"/>
      <c r="K120" s="27"/>
      <c r="L120" s="27"/>
      <c r="M120" s="27"/>
      <c r="N120" s="2"/>
      <c r="O120" s="2"/>
      <c r="P120" s="2"/>
      <c r="Q120" s="2"/>
      <c r="R120" s="2"/>
      <c r="S120" s="2"/>
      <c r="T120" s="2"/>
      <c r="U120" s="2"/>
      <c r="V120" s="2"/>
      <c r="W120" s="2"/>
      <c r="X120" s="2"/>
      <c r="Y120" s="2"/>
      <c r="Z120" s="2"/>
    </row>
    <row r="121" spans="1:26" ht="16.5" customHeight="1">
      <c r="A121" s="2"/>
      <c r="B121" s="17"/>
      <c r="C121" s="27"/>
      <c r="D121" s="27"/>
      <c r="E121" s="27"/>
      <c r="F121" s="27"/>
      <c r="G121" s="27"/>
      <c r="H121" s="27"/>
      <c r="I121" s="27"/>
      <c r="J121" s="27"/>
      <c r="K121" s="27"/>
      <c r="L121" s="27"/>
      <c r="M121" s="27"/>
      <c r="N121" s="2"/>
      <c r="O121" s="2"/>
      <c r="P121" s="2"/>
      <c r="Q121" s="2"/>
      <c r="R121" s="2"/>
      <c r="S121" s="2"/>
      <c r="T121" s="2"/>
      <c r="U121" s="2"/>
      <c r="V121" s="2"/>
      <c r="W121" s="2"/>
      <c r="X121" s="2"/>
      <c r="Y121" s="2"/>
      <c r="Z121" s="2"/>
    </row>
    <row r="122" spans="1:26" ht="16.5" customHeight="1">
      <c r="A122" s="2"/>
      <c r="B122" s="17"/>
      <c r="C122" s="27"/>
      <c r="D122" s="27"/>
      <c r="E122" s="27"/>
      <c r="F122" s="27"/>
      <c r="G122" s="27"/>
      <c r="H122" s="27"/>
      <c r="I122" s="27"/>
      <c r="J122" s="27"/>
      <c r="K122" s="27"/>
      <c r="L122" s="27"/>
      <c r="M122" s="27"/>
      <c r="N122" s="2"/>
      <c r="O122" s="2"/>
      <c r="P122" s="2"/>
      <c r="Q122" s="2"/>
      <c r="R122" s="2"/>
      <c r="S122" s="2"/>
      <c r="T122" s="2"/>
      <c r="U122" s="2"/>
      <c r="V122" s="2"/>
      <c r="W122" s="2"/>
      <c r="X122" s="2"/>
      <c r="Y122" s="2"/>
      <c r="Z122" s="2"/>
    </row>
    <row r="123" spans="1:26" ht="16.5" customHeight="1">
      <c r="A123" s="2"/>
      <c r="B123" s="17"/>
      <c r="C123" s="27"/>
      <c r="D123" s="27"/>
      <c r="E123" s="27"/>
      <c r="F123" s="27"/>
      <c r="G123" s="27"/>
      <c r="H123" s="27"/>
      <c r="I123" s="27"/>
      <c r="J123" s="27"/>
      <c r="K123" s="27"/>
      <c r="L123" s="27"/>
      <c r="M123" s="27"/>
      <c r="N123" s="2"/>
      <c r="O123" s="2"/>
      <c r="P123" s="2"/>
      <c r="Q123" s="2"/>
      <c r="R123" s="2"/>
      <c r="S123" s="2"/>
      <c r="T123" s="2"/>
      <c r="U123" s="2"/>
      <c r="V123" s="2"/>
      <c r="W123" s="2"/>
      <c r="X123" s="2"/>
      <c r="Y123" s="2"/>
      <c r="Z123" s="2"/>
    </row>
    <row r="124" spans="1:26" ht="16.5" customHeight="1">
      <c r="A124" s="2"/>
      <c r="B124" s="17"/>
      <c r="C124" s="27"/>
      <c r="D124" s="27"/>
      <c r="E124" s="27"/>
      <c r="F124" s="27"/>
      <c r="G124" s="27"/>
      <c r="H124" s="27"/>
      <c r="I124" s="27"/>
      <c r="J124" s="27"/>
      <c r="K124" s="27"/>
      <c r="L124" s="27"/>
      <c r="M124" s="27"/>
      <c r="N124" s="2"/>
      <c r="O124" s="2"/>
      <c r="P124" s="2"/>
      <c r="Q124" s="2"/>
      <c r="R124" s="2"/>
      <c r="S124" s="2"/>
      <c r="T124" s="2"/>
      <c r="U124" s="2"/>
      <c r="V124" s="2"/>
      <c r="W124" s="2"/>
      <c r="X124" s="2"/>
      <c r="Y124" s="2"/>
      <c r="Z124" s="2"/>
    </row>
    <row r="125" spans="1:26" ht="16.5" customHeight="1">
      <c r="A125" s="2"/>
      <c r="B125" s="17"/>
      <c r="C125" s="27"/>
      <c r="D125" s="27"/>
      <c r="E125" s="27"/>
      <c r="F125" s="27"/>
      <c r="G125" s="27"/>
      <c r="H125" s="27"/>
      <c r="I125" s="27"/>
      <c r="J125" s="27"/>
      <c r="K125" s="27"/>
      <c r="L125" s="27"/>
      <c r="M125" s="27"/>
      <c r="N125" s="2"/>
      <c r="O125" s="2"/>
      <c r="P125" s="2"/>
      <c r="Q125" s="2"/>
      <c r="R125" s="2"/>
      <c r="S125" s="2"/>
      <c r="T125" s="2"/>
      <c r="U125" s="2"/>
      <c r="V125" s="2"/>
      <c r="W125" s="2"/>
      <c r="X125" s="2"/>
      <c r="Y125" s="2"/>
      <c r="Z125" s="2"/>
    </row>
    <row r="126" spans="1:26" ht="16.5" customHeight="1">
      <c r="A126" s="2"/>
      <c r="B126" s="17"/>
      <c r="C126" s="27"/>
      <c r="D126" s="27"/>
      <c r="E126" s="27"/>
      <c r="F126" s="27"/>
      <c r="G126" s="27"/>
      <c r="H126" s="27"/>
      <c r="I126" s="27"/>
      <c r="J126" s="27"/>
      <c r="K126" s="27"/>
      <c r="L126" s="27"/>
      <c r="M126" s="27"/>
      <c r="N126" s="2"/>
      <c r="O126" s="2"/>
      <c r="P126" s="2"/>
      <c r="Q126" s="2"/>
      <c r="R126" s="2"/>
      <c r="S126" s="2"/>
      <c r="T126" s="2"/>
      <c r="U126" s="2"/>
      <c r="V126" s="2"/>
      <c r="W126" s="2"/>
      <c r="X126" s="2"/>
      <c r="Y126" s="2"/>
      <c r="Z126" s="2"/>
    </row>
    <row r="127" spans="1:26" ht="16.5" customHeight="1">
      <c r="A127" s="2"/>
      <c r="B127" s="17"/>
      <c r="C127" s="27"/>
      <c r="D127" s="27"/>
      <c r="E127" s="27"/>
      <c r="F127" s="27"/>
      <c r="G127" s="27"/>
      <c r="H127" s="27"/>
      <c r="I127" s="27"/>
      <c r="J127" s="27"/>
      <c r="K127" s="27"/>
      <c r="L127" s="27"/>
      <c r="M127" s="27"/>
      <c r="N127" s="2"/>
      <c r="O127" s="2"/>
      <c r="P127" s="2"/>
      <c r="Q127" s="2"/>
      <c r="R127" s="2"/>
      <c r="S127" s="2"/>
      <c r="T127" s="2"/>
      <c r="U127" s="2"/>
      <c r="V127" s="2"/>
      <c r="W127" s="2"/>
      <c r="X127" s="2"/>
      <c r="Y127" s="2"/>
      <c r="Z127" s="2"/>
    </row>
    <row r="128" spans="1:26" ht="16.5" customHeight="1">
      <c r="A128" s="2"/>
      <c r="B128" s="17"/>
      <c r="C128" s="27"/>
      <c r="D128" s="27"/>
      <c r="E128" s="27"/>
      <c r="F128" s="27"/>
      <c r="G128" s="27"/>
      <c r="H128" s="27"/>
      <c r="I128" s="27"/>
      <c r="J128" s="27"/>
      <c r="K128" s="27"/>
      <c r="L128" s="27"/>
      <c r="M128" s="27"/>
      <c r="N128" s="2"/>
      <c r="O128" s="2"/>
      <c r="P128" s="2"/>
      <c r="Q128" s="2"/>
      <c r="R128" s="2"/>
      <c r="S128" s="2"/>
      <c r="T128" s="2"/>
      <c r="U128" s="2"/>
      <c r="V128" s="2"/>
      <c r="W128" s="2"/>
      <c r="X128" s="2"/>
      <c r="Y128" s="2"/>
      <c r="Z128" s="2"/>
    </row>
    <row r="129" spans="1:26" ht="16.5" customHeight="1">
      <c r="A129" s="2"/>
      <c r="B129" s="17"/>
      <c r="C129" s="27"/>
      <c r="D129" s="27"/>
      <c r="E129" s="27"/>
      <c r="F129" s="27"/>
      <c r="G129" s="27"/>
      <c r="H129" s="27"/>
      <c r="I129" s="27"/>
      <c r="J129" s="27"/>
      <c r="K129" s="27"/>
      <c r="L129" s="27"/>
      <c r="M129" s="27"/>
      <c r="N129" s="2"/>
      <c r="O129" s="2"/>
      <c r="P129" s="2"/>
      <c r="Q129" s="2"/>
      <c r="R129" s="2"/>
      <c r="S129" s="2"/>
      <c r="T129" s="2"/>
      <c r="U129" s="2"/>
      <c r="V129" s="2"/>
      <c r="W129" s="2"/>
      <c r="X129" s="2"/>
      <c r="Y129" s="2"/>
      <c r="Z129" s="2"/>
    </row>
    <row r="130" spans="1:26" ht="16.5" customHeight="1">
      <c r="A130" s="2"/>
      <c r="B130" s="17"/>
      <c r="C130" s="27"/>
      <c r="D130" s="27"/>
      <c r="E130" s="27"/>
      <c r="F130" s="27"/>
      <c r="G130" s="27"/>
      <c r="H130" s="27"/>
      <c r="I130" s="27"/>
      <c r="J130" s="27"/>
      <c r="K130" s="27"/>
      <c r="L130" s="27"/>
      <c r="M130" s="27"/>
      <c r="N130" s="2"/>
      <c r="O130" s="2"/>
      <c r="P130" s="2"/>
      <c r="Q130" s="2"/>
      <c r="R130" s="2"/>
      <c r="S130" s="2"/>
      <c r="T130" s="2"/>
      <c r="U130" s="2"/>
      <c r="V130" s="2"/>
      <c r="W130" s="2"/>
      <c r="X130" s="2"/>
      <c r="Y130" s="2"/>
      <c r="Z130" s="2"/>
    </row>
    <row r="131" spans="1:26" ht="16.5" customHeight="1">
      <c r="A131" s="2"/>
      <c r="B131" s="17"/>
      <c r="C131" s="27"/>
      <c r="D131" s="27"/>
      <c r="E131" s="27"/>
      <c r="F131" s="27"/>
      <c r="G131" s="27"/>
      <c r="H131" s="27"/>
      <c r="I131" s="27"/>
      <c r="J131" s="27"/>
      <c r="K131" s="27"/>
      <c r="L131" s="27"/>
      <c r="M131" s="27"/>
      <c r="N131" s="2"/>
      <c r="O131" s="2"/>
      <c r="P131" s="2"/>
      <c r="Q131" s="2"/>
      <c r="R131" s="2"/>
      <c r="S131" s="2"/>
      <c r="T131" s="2"/>
      <c r="U131" s="2"/>
      <c r="V131" s="2"/>
      <c r="W131" s="2"/>
      <c r="X131" s="2"/>
      <c r="Y131" s="2"/>
      <c r="Z131" s="2"/>
    </row>
    <row r="132" spans="1:26" ht="16.5" customHeight="1">
      <c r="A132" s="2"/>
      <c r="B132" s="17"/>
      <c r="C132" s="27"/>
      <c r="D132" s="27"/>
      <c r="E132" s="27"/>
      <c r="F132" s="27"/>
      <c r="G132" s="27"/>
      <c r="H132" s="27"/>
      <c r="I132" s="27"/>
      <c r="J132" s="27"/>
      <c r="K132" s="27"/>
      <c r="L132" s="27"/>
      <c r="M132" s="27"/>
      <c r="N132" s="2"/>
      <c r="O132" s="2"/>
      <c r="P132" s="2"/>
      <c r="Q132" s="2"/>
      <c r="R132" s="2"/>
      <c r="S132" s="2"/>
      <c r="T132" s="2"/>
      <c r="U132" s="2"/>
      <c r="V132" s="2"/>
      <c r="W132" s="2"/>
      <c r="X132" s="2"/>
      <c r="Y132" s="2"/>
      <c r="Z132" s="2"/>
    </row>
    <row r="133" spans="1:26" ht="16.5" customHeight="1">
      <c r="A133" s="2"/>
      <c r="B133" s="17"/>
      <c r="C133" s="27"/>
      <c r="D133" s="27"/>
      <c r="E133" s="27"/>
      <c r="F133" s="27"/>
      <c r="G133" s="27"/>
      <c r="H133" s="27"/>
      <c r="I133" s="27"/>
      <c r="J133" s="27"/>
      <c r="K133" s="27"/>
      <c r="L133" s="27"/>
      <c r="M133" s="27"/>
      <c r="N133" s="2"/>
      <c r="O133" s="2"/>
      <c r="P133" s="2"/>
      <c r="Q133" s="2"/>
      <c r="R133" s="2"/>
      <c r="S133" s="2"/>
      <c r="T133" s="2"/>
      <c r="U133" s="2"/>
      <c r="V133" s="2"/>
      <c r="W133" s="2"/>
      <c r="X133" s="2"/>
      <c r="Y133" s="2"/>
      <c r="Z133" s="2"/>
    </row>
    <row r="134" spans="1:26" ht="16.5" customHeight="1">
      <c r="A134" s="2"/>
      <c r="B134" s="17"/>
      <c r="C134" s="27"/>
      <c r="D134" s="27"/>
      <c r="E134" s="27"/>
      <c r="F134" s="27"/>
      <c r="G134" s="27"/>
      <c r="H134" s="27"/>
      <c r="I134" s="27"/>
      <c r="J134" s="27"/>
      <c r="K134" s="27"/>
      <c r="L134" s="27"/>
      <c r="M134" s="27"/>
      <c r="N134" s="2"/>
      <c r="O134" s="2"/>
      <c r="P134" s="2"/>
      <c r="Q134" s="2"/>
      <c r="R134" s="2"/>
      <c r="S134" s="2"/>
      <c r="T134" s="2"/>
      <c r="U134" s="2"/>
      <c r="V134" s="2"/>
      <c r="W134" s="2"/>
      <c r="X134" s="2"/>
      <c r="Y134" s="2"/>
      <c r="Z134" s="2"/>
    </row>
    <row r="135" spans="1:26" ht="16.5" customHeight="1">
      <c r="A135" s="2"/>
      <c r="B135" s="17"/>
      <c r="C135" s="27"/>
      <c r="D135" s="27"/>
      <c r="E135" s="27"/>
      <c r="F135" s="27"/>
      <c r="G135" s="27"/>
      <c r="H135" s="27"/>
      <c r="I135" s="27"/>
      <c r="J135" s="27"/>
      <c r="K135" s="27"/>
      <c r="L135" s="27"/>
      <c r="M135" s="27"/>
      <c r="N135" s="2"/>
      <c r="O135" s="2"/>
      <c r="P135" s="2"/>
      <c r="Q135" s="2"/>
      <c r="R135" s="2"/>
      <c r="S135" s="2"/>
      <c r="T135" s="2"/>
      <c r="U135" s="2"/>
      <c r="V135" s="2"/>
      <c r="W135" s="2"/>
      <c r="X135" s="2"/>
      <c r="Y135" s="2"/>
      <c r="Z135" s="2"/>
    </row>
    <row r="136" spans="1:26" ht="16.5" customHeight="1">
      <c r="A136" s="2"/>
      <c r="B136" s="17"/>
      <c r="C136" s="27"/>
      <c r="D136" s="27"/>
      <c r="E136" s="27"/>
      <c r="F136" s="27"/>
      <c r="G136" s="27"/>
      <c r="H136" s="27"/>
      <c r="I136" s="27"/>
      <c r="J136" s="27"/>
      <c r="K136" s="27"/>
      <c r="L136" s="27"/>
      <c r="M136" s="27"/>
      <c r="N136" s="2"/>
      <c r="O136" s="2"/>
      <c r="P136" s="2"/>
      <c r="Q136" s="2"/>
      <c r="R136" s="2"/>
      <c r="S136" s="2"/>
      <c r="T136" s="2"/>
      <c r="U136" s="2"/>
      <c r="V136" s="2"/>
      <c r="W136" s="2"/>
      <c r="X136" s="2"/>
      <c r="Y136" s="2"/>
      <c r="Z136" s="2"/>
    </row>
    <row r="137" spans="1:26" ht="16.5" customHeight="1">
      <c r="A137" s="2"/>
      <c r="B137" s="17"/>
      <c r="C137" s="27"/>
      <c r="D137" s="27"/>
      <c r="E137" s="27"/>
      <c r="F137" s="27"/>
      <c r="G137" s="27"/>
      <c r="H137" s="27"/>
      <c r="I137" s="27"/>
      <c r="J137" s="27"/>
      <c r="K137" s="27"/>
      <c r="L137" s="27"/>
      <c r="M137" s="27"/>
      <c r="N137" s="2"/>
      <c r="O137" s="2"/>
      <c r="P137" s="2"/>
      <c r="Q137" s="2"/>
      <c r="R137" s="2"/>
      <c r="S137" s="2"/>
      <c r="T137" s="2"/>
      <c r="U137" s="2"/>
      <c r="V137" s="2"/>
      <c r="W137" s="2"/>
      <c r="X137" s="2"/>
      <c r="Y137" s="2"/>
      <c r="Z137" s="2"/>
    </row>
    <row r="138" spans="1:26" ht="16.5" customHeight="1">
      <c r="A138" s="2"/>
      <c r="B138" s="17"/>
      <c r="C138" s="27"/>
      <c r="D138" s="27"/>
      <c r="E138" s="27"/>
      <c r="F138" s="27"/>
      <c r="G138" s="27"/>
      <c r="H138" s="27"/>
      <c r="I138" s="27"/>
      <c r="J138" s="27"/>
      <c r="K138" s="27"/>
      <c r="L138" s="27"/>
      <c r="M138" s="27"/>
      <c r="N138" s="2"/>
      <c r="O138" s="2"/>
      <c r="P138" s="2"/>
      <c r="Q138" s="2"/>
      <c r="R138" s="2"/>
      <c r="S138" s="2"/>
      <c r="T138" s="2"/>
      <c r="U138" s="2"/>
      <c r="V138" s="2"/>
      <c r="W138" s="2"/>
      <c r="X138" s="2"/>
      <c r="Y138" s="2"/>
      <c r="Z138" s="2"/>
    </row>
    <row r="139" spans="1:26" ht="16.5" customHeight="1">
      <c r="A139" s="2"/>
      <c r="B139" s="17"/>
      <c r="C139" s="27"/>
      <c r="D139" s="27"/>
      <c r="E139" s="27"/>
      <c r="F139" s="27"/>
      <c r="G139" s="27"/>
      <c r="H139" s="27"/>
      <c r="I139" s="27"/>
      <c r="J139" s="27"/>
      <c r="K139" s="27"/>
      <c r="L139" s="27"/>
      <c r="M139" s="27"/>
      <c r="N139" s="2"/>
      <c r="O139" s="2"/>
      <c r="P139" s="2"/>
      <c r="Q139" s="2"/>
      <c r="R139" s="2"/>
      <c r="S139" s="2"/>
      <c r="T139" s="2"/>
      <c r="U139" s="2"/>
      <c r="V139" s="2"/>
      <c r="W139" s="2"/>
      <c r="X139" s="2"/>
      <c r="Y139" s="2"/>
      <c r="Z139" s="2"/>
    </row>
    <row r="140" spans="1:26" ht="16.5" customHeight="1">
      <c r="A140" s="2"/>
      <c r="B140" s="17"/>
      <c r="C140" s="27"/>
      <c r="D140" s="27"/>
      <c r="E140" s="27"/>
      <c r="F140" s="27"/>
      <c r="G140" s="27"/>
      <c r="H140" s="27"/>
      <c r="I140" s="27"/>
      <c r="J140" s="27"/>
      <c r="K140" s="27"/>
      <c r="L140" s="27"/>
      <c r="M140" s="27"/>
      <c r="N140" s="2"/>
      <c r="O140" s="2"/>
      <c r="P140" s="2"/>
      <c r="Q140" s="2"/>
      <c r="R140" s="2"/>
      <c r="S140" s="2"/>
      <c r="T140" s="2"/>
      <c r="U140" s="2"/>
      <c r="V140" s="2"/>
      <c r="W140" s="2"/>
      <c r="X140" s="2"/>
      <c r="Y140" s="2"/>
      <c r="Z140" s="2"/>
    </row>
    <row r="141" spans="1:26" ht="16.5" customHeight="1">
      <c r="A141" s="2"/>
      <c r="B141" s="17"/>
      <c r="C141" s="27"/>
      <c r="D141" s="27"/>
      <c r="E141" s="27"/>
      <c r="F141" s="27"/>
      <c r="G141" s="27"/>
      <c r="H141" s="27"/>
      <c r="I141" s="27"/>
      <c r="J141" s="27"/>
      <c r="K141" s="27"/>
      <c r="L141" s="27"/>
      <c r="M141" s="27"/>
      <c r="N141" s="2"/>
      <c r="O141" s="2"/>
      <c r="P141" s="2"/>
      <c r="Q141" s="2"/>
      <c r="R141" s="2"/>
      <c r="S141" s="2"/>
      <c r="T141" s="2"/>
      <c r="U141" s="2"/>
      <c r="V141" s="2"/>
      <c r="W141" s="2"/>
      <c r="X141" s="2"/>
      <c r="Y141" s="2"/>
      <c r="Z141" s="2"/>
    </row>
    <row r="142" spans="1:26" ht="16.5" customHeight="1">
      <c r="A142" s="2"/>
      <c r="B142" s="17"/>
      <c r="C142" s="27"/>
      <c r="D142" s="27"/>
      <c r="E142" s="27"/>
      <c r="F142" s="27"/>
      <c r="G142" s="27"/>
      <c r="H142" s="27"/>
      <c r="I142" s="27"/>
      <c r="J142" s="27"/>
      <c r="K142" s="27"/>
      <c r="L142" s="27"/>
      <c r="M142" s="27"/>
      <c r="N142" s="2"/>
      <c r="O142" s="2"/>
      <c r="P142" s="2"/>
      <c r="Q142" s="2"/>
      <c r="R142" s="2"/>
      <c r="S142" s="2"/>
      <c r="T142" s="2"/>
      <c r="U142" s="2"/>
      <c r="V142" s="2"/>
      <c r="W142" s="2"/>
      <c r="X142" s="2"/>
      <c r="Y142" s="2"/>
      <c r="Z142" s="2"/>
    </row>
    <row r="143" spans="1:26" ht="16.5" customHeight="1">
      <c r="A143" s="2"/>
      <c r="B143" s="17"/>
      <c r="C143" s="27"/>
      <c r="D143" s="27"/>
      <c r="E143" s="27"/>
      <c r="F143" s="27"/>
      <c r="G143" s="27"/>
      <c r="H143" s="27"/>
      <c r="I143" s="27"/>
      <c r="J143" s="27"/>
      <c r="K143" s="27"/>
      <c r="L143" s="27"/>
      <c r="M143" s="27"/>
      <c r="N143" s="2"/>
      <c r="O143" s="2"/>
      <c r="P143" s="2"/>
      <c r="Q143" s="2"/>
      <c r="R143" s="2"/>
      <c r="S143" s="2"/>
      <c r="T143" s="2"/>
      <c r="U143" s="2"/>
      <c r="V143" s="2"/>
      <c r="W143" s="2"/>
      <c r="X143" s="2"/>
      <c r="Y143" s="2"/>
      <c r="Z143" s="2"/>
    </row>
    <row r="144" spans="1:26" ht="16.5" customHeight="1">
      <c r="A144" s="2"/>
      <c r="B144" s="17"/>
      <c r="C144" s="27"/>
      <c r="D144" s="27"/>
      <c r="E144" s="27"/>
      <c r="F144" s="27"/>
      <c r="G144" s="27"/>
      <c r="H144" s="27"/>
      <c r="I144" s="27"/>
      <c r="J144" s="27"/>
      <c r="K144" s="27"/>
      <c r="L144" s="27"/>
      <c r="M144" s="27"/>
      <c r="N144" s="2"/>
      <c r="O144" s="2"/>
      <c r="P144" s="2"/>
      <c r="Q144" s="2"/>
      <c r="R144" s="2"/>
      <c r="S144" s="2"/>
      <c r="T144" s="2"/>
      <c r="U144" s="2"/>
      <c r="V144" s="2"/>
      <c r="W144" s="2"/>
      <c r="X144" s="2"/>
      <c r="Y144" s="2"/>
      <c r="Z144" s="2"/>
    </row>
    <row r="145" spans="1:26" ht="16.5" customHeight="1">
      <c r="A145" s="2"/>
      <c r="B145" s="17"/>
      <c r="C145" s="27"/>
      <c r="D145" s="27"/>
      <c r="E145" s="27"/>
      <c r="F145" s="27"/>
      <c r="G145" s="27"/>
      <c r="H145" s="27"/>
      <c r="I145" s="27"/>
      <c r="J145" s="27"/>
      <c r="K145" s="27"/>
      <c r="L145" s="27"/>
      <c r="M145" s="27"/>
      <c r="N145" s="2"/>
      <c r="O145" s="2"/>
      <c r="P145" s="2"/>
      <c r="Q145" s="2"/>
      <c r="R145" s="2"/>
      <c r="S145" s="2"/>
      <c r="T145" s="2"/>
      <c r="U145" s="2"/>
      <c r="V145" s="2"/>
      <c r="W145" s="2"/>
      <c r="X145" s="2"/>
      <c r="Y145" s="2"/>
      <c r="Z145" s="2"/>
    </row>
    <row r="146" spans="1:26" ht="16.5" customHeight="1">
      <c r="A146" s="2"/>
      <c r="B146" s="17"/>
      <c r="C146" s="27"/>
      <c r="D146" s="27"/>
      <c r="E146" s="27"/>
      <c r="F146" s="27"/>
      <c r="G146" s="27"/>
      <c r="H146" s="27"/>
      <c r="I146" s="27"/>
      <c r="J146" s="27"/>
      <c r="K146" s="27"/>
      <c r="L146" s="27"/>
      <c r="M146" s="27"/>
      <c r="N146" s="2"/>
      <c r="O146" s="2"/>
      <c r="P146" s="2"/>
      <c r="Q146" s="2"/>
      <c r="R146" s="2"/>
      <c r="S146" s="2"/>
      <c r="T146" s="2"/>
      <c r="U146" s="2"/>
      <c r="V146" s="2"/>
      <c r="W146" s="2"/>
      <c r="X146" s="2"/>
      <c r="Y146" s="2"/>
      <c r="Z146" s="2"/>
    </row>
    <row r="147" spans="1:26" ht="16.5" customHeight="1">
      <c r="A147" s="2"/>
      <c r="B147" s="17"/>
      <c r="C147" s="27"/>
      <c r="D147" s="27"/>
      <c r="E147" s="27"/>
      <c r="F147" s="27"/>
      <c r="G147" s="27"/>
      <c r="H147" s="27"/>
      <c r="I147" s="27"/>
      <c r="J147" s="27"/>
      <c r="K147" s="27"/>
      <c r="L147" s="27"/>
      <c r="M147" s="27"/>
      <c r="N147" s="2"/>
      <c r="O147" s="2"/>
      <c r="P147" s="2"/>
      <c r="Q147" s="2"/>
      <c r="R147" s="2"/>
      <c r="S147" s="2"/>
      <c r="T147" s="2"/>
      <c r="U147" s="2"/>
      <c r="V147" s="2"/>
      <c r="W147" s="2"/>
      <c r="X147" s="2"/>
      <c r="Y147" s="2"/>
      <c r="Z147" s="2"/>
    </row>
    <row r="148" spans="1:26" ht="16.5" customHeight="1">
      <c r="A148" s="2"/>
      <c r="B148" s="17"/>
      <c r="C148" s="27"/>
      <c r="D148" s="27"/>
      <c r="E148" s="27"/>
      <c r="F148" s="27"/>
      <c r="G148" s="27"/>
      <c r="H148" s="27"/>
      <c r="I148" s="27"/>
      <c r="J148" s="27"/>
      <c r="K148" s="27"/>
      <c r="L148" s="27"/>
      <c r="M148" s="27"/>
      <c r="N148" s="2"/>
      <c r="O148" s="2"/>
      <c r="P148" s="2"/>
      <c r="Q148" s="2"/>
      <c r="R148" s="2"/>
      <c r="S148" s="2"/>
      <c r="T148" s="2"/>
      <c r="U148" s="2"/>
      <c r="V148" s="2"/>
      <c r="W148" s="2"/>
      <c r="X148" s="2"/>
      <c r="Y148" s="2"/>
      <c r="Z148" s="2"/>
    </row>
    <row r="149" spans="1:26" ht="16.5" customHeight="1">
      <c r="A149" s="2"/>
      <c r="B149" s="17"/>
      <c r="C149" s="27"/>
      <c r="D149" s="27"/>
      <c r="E149" s="27"/>
      <c r="F149" s="27"/>
      <c r="G149" s="27"/>
      <c r="H149" s="27"/>
      <c r="I149" s="27"/>
      <c r="J149" s="27"/>
      <c r="K149" s="27"/>
      <c r="L149" s="27"/>
      <c r="M149" s="27"/>
      <c r="N149" s="2"/>
      <c r="O149" s="2"/>
      <c r="P149" s="2"/>
      <c r="Q149" s="2"/>
      <c r="R149" s="2"/>
      <c r="S149" s="2"/>
      <c r="T149" s="2"/>
      <c r="U149" s="2"/>
      <c r="V149" s="2"/>
      <c r="W149" s="2"/>
      <c r="X149" s="2"/>
      <c r="Y149" s="2"/>
      <c r="Z149" s="2"/>
    </row>
    <row r="150" spans="1:26" ht="16.5" customHeight="1">
      <c r="A150" s="2"/>
      <c r="B150" s="17"/>
      <c r="C150" s="27"/>
      <c r="D150" s="27"/>
      <c r="E150" s="27"/>
      <c r="F150" s="27"/>
      <c r="G150" s="27"/>
      <c r="H150" s="27"/>
      <c r="I150" s="27"/>
      <c r="J150" s="27"/>
      <c r="K150" s="27"/>
      <c r="L150" s="27"/>
      <c r="M150" s="27"/>
      <c r="N150" s="2"/>
      <c r="O150" s="2"/>
      <c r="P150" s="2"/>
      <c r="Q150" s="2"/>
      <c r="R150" s="2"/>
      <c r="S150" s="2"/>
      <c r="T150" s="2"/>
      <c r="U150" s="2"/>
      <c r="V150" s="2"/>
      <c r="W150" s="2"/>
      <c r="X150" s="2"/>
      <c r="Y150" s="2"/>
      <c r="Z150" s="2"/>
    </row>
    <row r="151" spans="1:26" ht="16.5" customHeight="1">
      <c r="A151" s="2"/>
      <c r="B151" s="17"/>
      <c r="C151" s="27"/>
      <c r="D151" s="27"/>
      <c r="E151" s="27"/>
      <c r="F151" s="27"/>
      <c r="G151" s="27"/>
      <c r="H151" s="27"/>
      <c r="I151" s="27"/>
      <c r="J151" s="27"/>
      <c r="K151" s="27"/>
      <c r="L151" s="27"/>
      <c r="M151" s="27"/>
      <c r="N151" s="2"/>
      <c r="O151" s="2"/>
      <c r="P151" s="2"/>
      <c r="Q151" s="2"/>
      <c r="R151" s="2"/>
      <c r="S151" s="2"/>
      <c r="T151" s="2"/>
      <c r="U151" s="2"/>
      <c r="V151" s="2"/>
      <c r="W151" s="2"/>
      <c r="X151" s="2"/>
      <c r="Y151" s="2"/>
      <c r="Z151" s="2"/>
    </row>
    <row r="152" spans="1:26" ht="16.5" customHeight="1">
      <c r="A152" s="2"/>
      <c r="B152" s="17"/>
      <c r="C152" s="27"/>
      <c r="D152" s="27"/>
      <c r="E152" s="27"/>
      <c r="F152" s="27"/>
      <c r="G152" s="27"/>
      <c r="H152" s="27"/>
      <c r="I152" s="27"/>
      <c r="J152" s="27"/>
      <c r="K152" s="27"/>
      <c r="L152" s="27"/>
      <c r="M152" s="27"/>
      <c r="N152" s="2"/>
      <c r="O152" s="2"/>
      <c r="P152" s="2"/>
      <c r="Q152" s="2"/>
      <c r="R152" s="2"/>
      <c r="S152" s="2"/>
      <c r="T152" s="2"/>
      <c r="U152" s="2"/>
      <c r="V152" s="2"/>
      <c r="W152" s="2"/>
      <c r="X152" s="2"/>
      <c r="Y152" s="2"/>
      <c r="Z152" s="2"/>
    </row>
    <row r="153" spans="1:26" ht="16.5" customHeight="1">
      <c r="A153" s="2"/>
      <c r="B153" s="17"/>
      <c r="C153" s="27"/>
      <c r="D153" s="27"/>
      <c r="E153" s="27"/>
      <c r="F153" s="27"/>
      <c r="G153" s="27"/>
      <c r="H153" s="27"/>
      <c r="I153" s="27"/>
      <c r="J153" s="27"/>
      <c r="K153" s="27"/>
      <c r="L153" s="27"/>
      <c r="M153" s="27"/>
      <c r="N153" s="2"/>
      <c r="O153" s="2"/>
      <c r="P153" s="2"/>
      <c r="Q153" s="2"/>
      <c r="R153" s="2"/>
      <c r="S153" s="2"/>
      <c r="T153" s="2"/>
      <c r="U153" s="2"/>
      <c r="V153" s="2"/>
      <c r="W153" s="2"/>
      <c r="X153" s="2"/>
      <c r="Y153" s="2"/>
      <c r="Z153" s="2"/>
    </row>
    <row r="154" spans="1:26" ht="16.5" customHeight="1">
      <c r="A154" s="2"/>
      <c r="B154" s="17"/>
      <c r="C154" s="27"/>
      <c r="D154" s="27"/>
      <c r="E154" s="27"/>
      <c r="F154" s="27"/>
      <c r="G154" s="27"/>
      <c r="H154" s="27"/>
      <c r="I154" s="27"/>
      <c r="J154" s="27"/>
      <c r="K154" s="27"/>
      <c r="L154" s="27"/>
      <c r="M154" s="27"/>
      <c r="N154" s="2"/>
      <c r="O154" s="2"/>
      <c r="P154" s="2"/>
      <c r="Q154" s="2"/>
      <c r="R154" s="2"/>
      <c r="S154" s="2"/>
      <c r="T154" s="2"/>
      <c r="U154" s="2"/>
      <c r="V154" s="2"/>
      <c r="W154" s="2"/>
      <c r="X154" s="2"/>
      <c r="Y154" s="2"/>
      <c r="Z154" s="2"/>
    </row>
    <row r="155" spans="1:26" ht="16.5" customHeight="1">
      <c r="A155" s="2"/>
      <c r="B155" s="17"/>
      <c r="C155" s="27"/>
      <c r="D155" s="27"/>
      <c r="E155" s="27"/>
      <c r="F155" s="27"/>
      <c r="G155" s="27"/>
      <c r="H155" s="27"/>
      <c r="I155" s="27"/>
      <c r="J155" s="27"/>
      <c r="K155" s="27"/>
      <c r="L155" s="27"/>
      <c r="M155" s="27"/>
      <c r="N155" s="2"/>
      <c r="O155" s="2"/>
      <c r="P155" s="2"/>
      <c r="Q155" s="2"/>
      <c r="R155" s="2"/>
      <c r="S155" s="2"/>
      <c r="T155" s="2"/>
      <c r="U155" s="2"/>
      <c r="V155" s="2"/>
      <c r="W155" s="2"/>
      <c r="X155" s="2"/>
      <c r="Y155" s="2"/>
      <c r="Z155" s="2"/>
    </row>
    <row r="156" spans="1:26" ht="16.5" customHeight="1">
      <c r="A156" s="2"/>
      <c r="B156" s="17"/>
      <c r="C156" s="27"/>
      <c r="D156" s="27"/>
      <c r="E156" s="27"/>
      <c r="F156" s="27"/>
      <c r="G156" s="27"/>
      <c r="H156" s="27"/>
      <c r="I156" s="27"/>
      <c r="J156" s="27"/>
      <c r="K156" s="27"/>
      <c r="L156" s="27"/>
      <c r="M156" s="27"/>
      <c r="N156" s="2"/>
      <c r="O156" s="2"/>
      <c r="P156" s="2"/>
      <c r="Q156" s="2"/>
      <c r="R156" s="2"/>
      <c r="S156" s="2"/>
      <c r="T156" s="2"/>
      <c r="U156" s="2"/>
      <c r="V156" s="2"/>
      <c r="W156" s="2"/>
      <c r="X156" s="2"/>
      <c r="Y156" s="2"/>
      <c r="Z156" s="2"/>
    </row>
    <row r="157" spans="1:26" ht="16.5" customHeight="1">
      <c r="A157" s="2"/>
      <c r="B157" s="17"/>
      <c r="C157" s="27"/>
      <c r="D157" s="27"/>
      <c r="E157" s="27"/>
      <c r="F157" s="27"/>
      <c r="G157" s="27"/>
      <c r="H157" s="27"/>
      <c r="I157" s="27"/>
      <c r="J157" s="27"/>
      <c r="K157" s="27"/>
      <c r="L157" s="27"/>
      <c r="M157" s="27"/>
      <c r="N157" s="2"/>
      <c r="O157" s="2"/>
      <c r="P157" s="2"/>
      <c r="Q157" s="2"/>
      <c r="R157" s="2"/>
      <c r="S157" s="2"/>
      <c r="T157" s="2"/>
      <c r="U157" s="2"/>
      <c r="V157" s="2"/>
      <c r="W157" s="2"/>
      <c r="X157" s="2"/>
      <c r="Y157" s="2"/>
      <c r="Z157" s="2"/>
    </row>
    <row r="158" spans="1:26" ht="16.5" customHeight="1">
      <c r="A158" s="2"/>
      <c r="B158" s="17"/>
      <c r="C158" s="27"/>
      <c r="D158" s="27"/>
      <c r="E158" s="27"/>
      <c r="F158" s="27"/>
      <c r="G158" s="27"/>
      <c r="H158" s="27"/>
      <c r="I158" s="27"/>
      <c r="J158" s="27"/>
      <c r="K158" s="27"/>
      <c r="L158" s="27"/>
      <c r="M158" s="27"/>
      <c r="N158" s="2"/>
      <c r="O158" s="2"/>
      <c r="P158" s="2"/>
      <c r="Q158" s="2"/>
      <c r="R158" s="2"/>
      <c r="S158" s="2"/>
      <c r="T158" s="2"/>
      <c r="U158" s="2"/>
      <c r="V158" s="2"/>
      <c r="W158" s="2"/>
      <c r="X158" s="2"/>
      <c r="Y158" s="2"/>
      <c r="Z158" s="2"/>
    </row>
    <row r="159" spans="1:26" ht="16.5" customHeight="1">
      <c r="A159" s="2"/>
      <c r="B159" s="17"/>
      <c r="C159" s="27"/>
      <c r="D159" s="27"/>
      <c r="E159" s="27"/>
      <c r="F159" s="27"/>
      <c r="G159" s="27"/>
      <c r="H159" s="27"/>
      <c r="I159" s="27"/>
      <c r="J159" s="27"/>
      <c r="K159" s="27"/>
      <c r="L159" s="27"/>
      <c r="M159" s="27"/>
      <c r="N159" s="2"/>
      <c r="O159" s="2"/>
      <c r="P159" s="2"/>
      <c r="Q159" s="2"/>
      <c r="R159" s="2"/>
      <c r="S159" s="2"/>
      <c r="T159" s="2"/>
      <c r="U159" s="2"/>
      <c r="V159" s="2"/>
      <c r="W159" s="2"/>
      <c r="X159" s="2"/>
      <c r="Y159" s="2"/>
      <c r="Z159" s="2"/>
    </row>
    <row r="160" spans="1:26" ht="16.5" customHeight="1">
      <c r="A160" s="2"/>
      <c r="B160" s="17"/>
      <c r="C160" s="27"/>
      <c r="D160" s="27"/>
      <c r="E160" s="27"/>
      <c r="F160" s="27"/>
      <c r="G160" s="27"/>
      <c r="H160" s="27"/>
      <c r="I160" s="27"/>
      <c r="J160" s="27"/>
      <c r="K160" s="27"/>
      <c r="L160" s="27"/>
      <c r="M160" s="27"/>
      <c r="N160" s="2"/>
      <c r="O160" s="2"/>
      <c r="P160" s="2"/>
      <c r="Q160" s="2"/>
      <c r="R160" s="2"/>
      <c r="S160" s="2"/>
      <c r="T160" s="2"/>
      <c r="U160" s="2"/>
      <c r="V160" s="2"/>
      <c r="W160" s="2"/>
      <c r="X160" s="2"/>
      <c r="Y160" s="2"/>
      <c r="Z160" s="2"/>
    </row>
    <row r="161" spans="1:26" ht="16.5" customHeight="1">
      <c r="A161" s="2"/>
      <c r="B161" s="17"/>
      <c r="C161" s="27"/>
      <c r="D161" s="27"/>
      <c r="E161" s="27"/>
      <c r="F161" s="27"/>
      <c r="G161" s="27"/>
      <c r="H161" s="27"/>
      <c r="I161" s="27"/>
      <c r="J161" s="27"/>
      <c r="K161" s="27"/>
      <c r="L161" s="27"/>
      <c r="M161" s="27"/>
      <c r="N161" s="2"/>
      <c r="O161" s="2"/>
      <c r="P161" s="2"/>
      <c r="Q161" s="2"/>
      <c r="R161" s="2"/>
      <c r="S161" s="2"/>
      <c r="T161" s="2"/>
      <c r="U161" s="2"/>
      <c r="V161" s="2"/>
      <c r="W161" s="2"/>
      <c r="X161" s="2"/>
      <c r="Y161" s="2"/>
      <c r="Z161" s="2"/>
    </row>
    <row r="162" spans="1:26" ht="16.5" customHeight="1">
      <c r="A162" s="2"/>
      <c r="B162" s="17"/>
      <c r="C162" s="27"/>
      <c r="D162" s="27"/>
      <c r="E162" s="27"/>
      <c r="F162" s="27"/>
      <c r="G162" s="27"/>
      <c r="H162" s="27"/>
      <c r="I162" s="27"/>
      <c r="J162" s="27"/>
      <c r="K162" s="27"/>
      <c r="L162" s="27"/>
      <c r="M162" s="27"/>
      <c r="N162" s="2"/>
      <c r="O162" s="2"/>
      <c r="P162" s="2"/>
      <c r="Q162" s="2"/>
      <c r="R162" s="2"/>
      <c r="S162" s="2"/>
      <c r="T162" s="2"/>
      <c r="U162" s="2"/>
      <c r="V162" s="2"/>
      <c r="W162" s="2"/>
      <c r="X162" s="2"/>
      <c r="Y162" s="2"/>
      <c r="Z162" s="2"/>
    </row>
    <row r="163" spans="1:26" ht="16.5" customHeight="1">
      <c r="A163" s="2"/>
      <c r="B163" s="17"/>
      <c r="C163" s="27"/>
      <c r="D163" s="27"/>
      <c r="E163" s="27"/>
      <c r="F163" s="27"/>
      <c r="G163" s="27"/>
      <c r="H163" s="27"/>
      <c r="I163" s="27"/>
      <c r="J163" s="27"/>
      <c r="K163" s="27"/>
      <c r="L163" s="27"/>
      <c r="M163" s="27"/>
      <c r="N163" s="2"/>
      <c r="O163" s="2"/>
      <c r="P163" s="2"/>
      <c r="Q163" s="2"/>
      <c r="R163" s="2"/>
      <c r="S163" s="2"/>
      <c r="T163" s="2"/>
      <c r="U163" s="2"/>
      <c r="V163" s="2"/>
      <c r="W163" s="2"/>
      <c r="X163" s="2"/>
      <c r="Y163" s="2"/>
      <c r="Z163" s="2"/>
    </row>
    <row r="164" spans="1:26" ht="16.5" customHeight="1">
      <c r="A164" s="2"/>
      <c r="B164" s="17"/>
      <c r="C164" s="27"/>
      <c r="D164" s="27"/>
      <c r="E164" s="27"/>
      <c r="F164" s="27"/>
      <c r="G164" s="27"/>
      <c r="H164" s="27"/>
      <c r="I164" s="27"/>
      <c r="J164" s="27"/>
      <c r="K164" s="27"/>
      <c r="L164" s="27"/>
      <c r="M164" s="27"/>
      <c r="N164" s="2"/>
      <c r="O164" s="2"/>
      <c r="P164" s="2"/>
      <c r="Q164" s="2"/>
      <c r="R164" s="2"/>
      <c r="S164" s="2"/>
      <c r="T164" s="2"/>
      <c r="U164" s="2"/>
      <c r="V164" s="2"/>
      <c r="W164" s="2"/>
      <c r="X164" s="2"/>
      <c r="Y164" s="2"/>
      <c r="Z164" s="2"/>
    </row>
    <row r="165" spans="1:26" ht="16.5" customHeight="1">
      <c r="A165" s="2"/>
      <c r="B165" s="17"/>
      <c r="C165" s="27"/>
      <c r="D165" s="27"/>
      <c r="E165" s="27"/>
      <c r="F165" s="27"/>
      <c r="G165" s="27"/>
      <c r="H165" s="27"/>
      <c r="I165" s="27"/>
      <c r="J165" s="27"/>
      <c r="K165" s="27"/>
      <c r="L165" s="27"/>
      <c r="M165" s="27"/>
      <c r="N165" s="2"/>
      <c r="O165" s="2"/>
      <c r="P165" s="2"/>
      <c r="Q165" s="2"/>
      <c r="R165" s="2"/>
      <c r="S165" s="2"/>
      <c r="T165" s="2"/>
      <c r="U165" s="2"/>
      <c r="V165" s="2"/>
      <c r="W165" s="2"/>
      <c r="X165" s="2"/>
      <c r="Y165" s="2"/>
      <c r="Z165" s="2"/>
    </row>
    <row r="166" spans="1:26" ht="16.5" customHeight="1">
      <c r="A166" s="2"/>
      <c r="B166" s="17"/>
      <c r="C166" s="27"/>
      <c r="D166" s="27"/>
      <c r="E166" s="27"/>
      <c r="F166" s="27"/>
      <c r="G166" s="27"/>
      <c r="H166" s="27"/>
      <c r="I166" s="27"/>
      <c r="J166" s="27"/>
      <c r="K166" s="27"/>
      <c r="L166" s="27"/>
      <c r="M166" s="27"/>
      <c r="N166" s="2"/>
      <c r="O166" s="2"/>
      <c r="P166" s="2"/>
      <c r="Q166" s="2"/>
      <c r="R166" s="2"/>
      <c r="S166" s="2"/>
      <c r="T166" s="2"/>
      <c r="U166" s="2"/>
      <c r="V166" s="2"/>
      <c r="W166" s="2"/>
      <c r="X166" s="2"/>
      <c r="Y166" s="2"/>
      <c r="Z166" s="2"/>
    </row>
    <row r="167" spans="1:26" ht="16.5" customHeight="1">
      <c r="A167" s="2"/>
      <c r="B167" s="17"/>
      <c r="C167" s="27"/>
      <c r="D167" s="27"/>
      <c r="E167" s="27"/>
      <c r="F167" s="27"/>
      <c r="G167" s="27"/>
      <c r="H167" s="27"/>
      <c r="I167" s="27"/>
      <c r="J167" s="27"/>
      <c r="K167" s="27"/>
      <c r="L167" s="27"/>
      <c r="M167" s="27"/>
      <c r="N167" s="2"/>
      <c r="O167" s="2"/>
      <c r="P167" s="2"/>
      <c r="Q167" s="2"/>
      <c r="R167" s="2"/>
      <c r="S167" s="2"/>
      <c r="T167" s="2"/>
      <c r="U167" s="2"/>
      <c r="V167" s="2"/>
      <c r="W167" s="2"/>
      <c r="X167" s="2"/>
      <c r="Y167" s="2"/>
      <c r="Z167" s="2"/>
    </row>
    <row r="168" spans="1:26" ht="16.5" customHeight="1">
      <c r="A168" s="2"/>
      <c r="B168" s="17"/>
      <c r="C168" s="27"/>
      <c r="D168" s="27"/>
      <c r="E168" s="27"/>
      <c r="F168" s="27"/>
      <c r="G168" s="27"/>
      <c r="H168" s="27"/>
      <c r="I168" s="27"/>
      <c r="J168" s="27"/>
      <c r="K168" s="27"/>
      <c r="L168" s="27"/>
      <c r="M168" s="27"/>
      <c r="N168" s="2"/>
      <c r="O168" s="2"/>
      <c r="P168" s="2"/>
      <c r="Q168" s="2"/>
      <c r="R168" s="2"/>
      <c r="S168" s="2"/>
      <c r="T168" s="2"/>
      <c r="U168" s="2"/>
      <c r="V168" s="2"/>
      <c r="W168" s="2"/>
      <c r="X168" s="2"/>
      <c r="Y168" s="2"/>
      <c r="Z168" s="2"/>
    </row>
    <row r="169" spans="1:26" ht="16.5" customHeight="1">
      <c r="A169" s="2"/>
      <c r="B169" s="17"/>
      <c r="C169" s="27"/>
      <c r="D169" s="27"/>
      <c r="E169" s="27"/>
      <c r="F169" s="27"/>
      <c r="G169" s="27"/>
      <c r="H169" s="27"/>
      <c r="I169" s="27"/>
      <c r="J169" s="27"/>
      <c r="K169" s="27"/>
      <c r="L169" s="27"/>
      <c r="M169" s="27"/>
      <c r="N169" s="2"/>
      <c r="O169" s="2"/>
      <c r="P169" s="2"/>
      <c r="Q169" s="2"/>
      <c r="R169" s="2"/>
      <c r="S169" s="2"/>
      <c r="T169" s="2"/>
      <c r="U169" s="2"/>
      <c r="V169" s="2"/>
      <c r="W169" s="2"/>
      <c r="X169" s="2"/>
      <c r="Y169" s="2"/>
      <c r="Z169" s="2"/>
    </row>
    <row r="170" spans="1:26" ht="16.5" customHeight="1">
      <c r="A170" s="2"/>
      <c r="B170" s="17"/>
      <c r="C170" s="27"/>
      <c r="D170" s="27"/>
      <c r="E170" s="27"/>
      <c r="F170" s="27"/>
      <c r="G170" s="27"/>
      <c r="H170" s="27"/>
      <c r="I170" s="27"/>
      <c r="J170" s="27"/>
      <c r="K170" s="27"/>
      <c r="L170" s="27"/>
      <c r="M170" s="27"/>
      <c r="N170" s="2"/>
      <c r="O170" s="2"/>
      <c r="P170" s="2"/>
      <c r="Q170" s="2"/>
      <c r="R170" s="2"/>
      <c r="S170" s="2"/>
      <c r="T170" s="2"/>
      <c r="U170" s="2"/>
      <c r="V170" s="2"/>
      <c r="W170" s="2"/>
      <c r="X170" s="2"/>
      <c r="Y170" s="2"/>
      <c r="Z170" s="2"/>
    </row>
    <row r="171" spans="1:26" ht="16.5" customHeight="1">
      <c r="A171" s="2"/>
      <c r="B171" s="17"/>
      <c r="C171" s="27"/>
      <c r="D171" s="27"/>
      <c r="E171" s="27"/>
      <c r="F171" s="27"/>
      <c r="G171" s="27"/>
      <c r="H171" s="27"/>
      <c r="I171" s="27"/>
      <c r="J171" s="27"/>
      <c r="K171" s="27"/>
      <c r="L171" s="27"/>
      <c r="M171" s="27"/>
      <c r="N171" s="2"/>
      <c r="O171" s="2"/>
      <c r="P171" s="2"/>
      <c r="Q171" s="2"/>
      <c r="R171" s="2"/>
      <c r="S171" s="2"/>
      <c r="T171" s="2"/>
      <c r="U171" s="2"/>
      <c r="V171" s="2"/>
      <c r="W171" s="2"/>
      <c r="X171" s="2"/>
      <c r="Y171" s="2"/>
      <c r="Z171" s="2"/>
    </row>
    <row r="172" spans="1:26" ht="16.5" customHeight="1">
      <c r="A172" s="2"/>
      <c r="B172" s="17"/>
      <c r="C172" s="27"/>
      <c r="D172" s="27"/>
      <c r="E172" s="27"/>
      <c r="F172" s="27"/>
      <c r="G172" s="27"/>
      <c r="H172" s="27"/>
      <c r="I172" s="27"/>
      <c r="J172" s="27"/>
      <c r="K172" s="27"/>
      <c r="L172" s="27"/>
      <c r="M172" s="27"/>
      <c r="N172" s="2"/>
      <c r="O172" s="2"/>
      <c r="P172" s="2"/>
      <c r="Q172" s="2"/>
      <c r="R172" s="2"/>
      <c r="S172" s="2"/>
      <c r="T172" s="2"/>
      <c r="U172" s="2"/>
      <c r="V172" s="2"/>
      <c r="W172" s="2"/>
      <c r="X172" s="2"/>
      <c r="Y172" s="2"/>
      <c r="Z172" s="2"/>
    </row>
    <row r="173" spans="1:26" ht="16.5" customHeight="1">
      <c r="A173" s="2"/>
      <c r="B173" s="17"/>
      <c r="C173" s="27"/>
      <c r="D173" s="27"/>
      <c r="E173" s="27"/>
      <c r="F173" s="27"/>
      <c r="G173" s="27"/>
      <c r="H173" s="27"/>
      <c r="I173" s="27"/>
      <c r="J173" s="27"/>
      <c r="K173" s="27"/>
      <c r="L173" s="27"/>
      <c r="M173" s="27"/>
      <c r="N173" s="2"/>
      <c r="O173" s="2"/>
      <c r="P173" s="2"/>
      <c r="Q173" s="2"/>
      <c r="R173" s="2"/>
      <c r="S173" s="2"/>
      <c r="T173" s="2"/>
      <c r="U173" s="2"/>
      <c r="V173" s="2"/>
      <c r="W173" s="2"/>
      <c r="X173" s="2"/>
      <c r="Y173" s="2"/>
      <c r="Z173" s="2"/>
    </row>
    <row r="174" spans="1:26" ht="16.5" customHeight="1">
      <c r="A174" s="2"/>
      <c r="B174" s="17"/>
      <c r="C174" s="27"/>
      <c r="D174" s="27"/>
      <c r="E174" s="27"/>
      <c r="F174" s="27"/>
      <c r="G174" s="27"/>
      <c r="H174" s="27"/>
      <c r="I174" s="27"/>
      <c r="J174" s="27"/>
      <c r="K174" s="27"/>
      <c r="L174" s="27"/>
      <c r="M174" s="27"/>
      <c r="N174" s="2"/>
      <c r="O174" s="2"/>
      <c r="P174" s="2"/>
      <c r="Q174" s="2"/>
      <c r="R174" s="2"/>
      <c r="S174" s="2"/>
      <c r="T174" s="2"/>
      <c r="U174" s="2"/>
      <c r="V174" s="2"/>
      <c r="W174" s="2"/>
      <c r="X174" s="2"/>
      <c r="Y174" s="2"/>
      <c r="Z174" s="2"/>
    </row>
    <row r="175" spans="1:26" ht="16.5" customHeight="1">
      <c r="A175" s="2"/>
      <c r="B175" s="17"/>
      <c r="C175" s="27"/>
      <c r="D175" s="27"/>
      <c r="E175" s="27"/>
      <c r="F175" s="27"/>
      <c r="G175" s="27"/>
      <c r="H175" s="27"/>
      <c r="I175" s="27"/>
      <c r="J175" s="27"/>
      <c r="K175" s="27"/>
      <c r="L175" s="27"/>
      <c r="M175" s="27"/>
      <c r="N175" s="2"/>
      <c r="O175" s="2"/>
      <c r="P175" s="2"/>
      <c r="Q175" s="2"/>
      <c r="R175" s="2"/>
      <c r="S175" s="2"/>
      <c r="T175" s="2"/>
      <c r="U175" s="2"/>
      <c r="V175" s="2"/>
      <c r="W175" s="2"/>
      <c r="X175" s="2"/>
      <c r="Y175" s="2"/>
      <c r="Z175" s="2"/>
    </row>
    <row r="176" spans="1:26" ht="16.5" customHeight="1">
      <c r="A176" s="2"/>
      <c r="B176" s="17"/>
      <c r="C176" s="27"/>
      <c r="D176" s="27"/>
      <c r="E176" s="27"/>
      <c r="F176" s="27"/>
      <c r="G176" s="27"/>
      <c r="H176" s="27"/>
      <c r="I176" s="27"/>
      <c r="J176" s="27"/>
      <c r="K176" s="27"/>
      <c r="L176" s="27"/>
      <c r="M176" s="27"/>
      <c r="N176" s="2"/>
      <c r="O176" s="2"/>
      <c r="P176" s="2"/>
      <c r="Q176" s="2"/>
      <c r="R176" s="2"/>
      <c r="S176" s="2"/>
      <c r="T176" s="2"/>
      <c r="U176" s="2"/>
      <c r="V176" s="2"/>
      <c r="W176" s="2"/>
      <c r="X176" s="2"/>
      <c r="Y176" s="2"/>
      <c r="Z176" s="2"/>
    </row>
    <row r="177" spans="1:26" ht="16.5" customHeight="1">
      <c r="A177" s="2"/>
      <c r="B177" s="17"/>
      <c r="C177" s="27"/>
      <c r="D177" s="27"/>
      <c r="E177" s="27"/>
      <c r="F177" s="27"/>
      <c r="G177" s="27"/>
      <c r="H177" s="27"/>
      <c r="I177" s="27"/>
      <c r="J177" s="27"/>
      <c r="K177" s="27"/>
      <c r="L177" s="27"/>
      <c r="M177" s="27"/>
      <c r="N177" s="2"/>
      <c r="O177" s="2"/>
      <c r="P177" s="2"/>
      <c r="Q177" s="2"/>
      <c r="R177" s="2"/>
      <c r="S177" s="2"/>
      <c r="T177" s="2"/>
      <c r="U177" s="2"/>
      <c r="V177" s="2"/>
      <c r="W177" s="2"/>
      <c r="X177" s="2"/>
      <c r="Y177" s="2"/>
      <c r="Z177" s="2"/>
    </row>
    <row r="178" spans="1:26" ht="16.5" customHeight="1">
      <c r="A178" s="2"/>
      <c r="B178" s="17"/>
      <c r="C178" s="27"/>
      <c r="D178" s="27"/>
      <c r="E178" s="27"/>
      <c r="F178" s="27"/>
      <c r="G178" s="27"/>
      <c r="H178" s="27"/>
      <c r="I178" s="27"/>
      <c r="J178" s="27"/>
      <c r="K178" s="27"/>
      <c r="L178" s="27"/>
      <c r="M178" s="27"/>
      <c r="N178" s="2"/>
      <c r="O178" s="2"/>
      <c r="P178" s="2"/>
      <c r="Q178" s="2"/>
      <c r="R178" s="2"/>
      <c r="S178" s="2"/>
      <c r="T178" s="2"/>
      <c r="U178" s="2"/>
      <c r="V178" s="2"/>
      <c r="W178" s="2"/>
      <c r="X178" s="2"/>
      <c r="Y178" s="2"/>
      <c r="Z178" s="2"/>
    </row>
    <row r="179" spans="1:26" ht="16.5" customHeight="1">
      <c r="A179" s="2"/>
      <c r="B179" s="17"/>
      <c r="C179" s="27"/>
      <c r="D179" s="27"/>
      <c r="E179" s="27"/>
      <c r="F179" s="27"/>
      <c r="G179" s="27"/>
      <c r="H179" s="27"/>
      <c r="I179" s="27"/>
      <c r="J179" s="27"/>
      <c r="K179" s="27"/>
      <c r="L179" s="27"/>
      <c r="M179" s="27"/>
      <c r="N179" s="2"/>
      <c r="O179" s="2"/>
      <c r="P179" s="2"/>
      <c r="Q179" s="2"/>
      <c r="R179" s="2"/>
      <c r="S179" s="2"/>
      <c r="T179" s="2"/>
      <c r="U179" s="2"/>
      <c r="V179" s="2"/>
      <c r="W179" s="2"/>
      <c r="X179" s="2"/>
      <c r="Y179" s="2"/>
      <c r="Z179" s="2"/>
    </row>
    <row r="180" spans="1:26" ht="16.5" customHeight="1">
      <c r="A180" s="2"/>
      <c r="B180" s="17"/>
      <c r="C180" s="27"/>
      <c r="D180" s="27"/>
      <c r="E180" s="27"/>
      <c r="F180" s="27"/>
      <c r="G180" s="27"/>
      <c r="H180" s="27"/>
      <c r="I180" s="27"/>
      <c r="J180" s="27"/>
      <c r="K180" s="27"/>
      <c r="L180" s="27"/>
      <c r="M180" s="27"/>
      <c r="N180" s="2"/>
      <c r="O180" s="2"/>
      <c r="P180" s="2"/>
      <c r="Q180" s="2"/>
      <c r="R180" s="2"/>
      <c r="S180" s="2"/>
      <c r="T180" s="2"/>
      <c r="U180" s="2"/>
      <c r="V180" s="2"/>
      <c r="W180" s="2"/>
      <c r="X180" s="2"/>
      <c r="Y180" s="2"/>
      <c r="Z180" s="2"/>
    </row>
    <row r="181" spans="1:26" ht="16.5" customHeight="1">
      <c r="A181" s="2"/>
      <c r="B181" s="17"/>
      <c r="C181" s="27"/>
      <c r="D181" s="27"/>
      <c r="E181" s="27"/>
      <c r="F181" s="27"/>
      <c r="G181" s="27"/>
      <c r="H181" s="27"/>
      <c r="I181" s="27"/>
      <c r="J181" s="27"/>
      <c r="K181" s="27"/>
      <c r="L181" s="27"/>
      <c r="M181" s="27"/>
      <c r="N181" s="2"/>
      <c r="O181" s="2"/>
      <c r="P181" s="2"/>
      <c r="Q181" s="2"/>
      <c r="R181" s="2"/>
      <c r="S181" s="2"/>
      <c r="T181" s="2"/>
      <c r="U181" s="2"/>
      <c r="V181" s="2"/>
      <c r="W181" s="2"/>
      <c r="X181" s="2"/>
      <c r="Y181" s="2"/>
      <c r="Z181" s="2"/>
    </row>
    <row r="182" spans="1:26" ht="16.5" customHeight="1">
      <c r="A182" s="2"/>
      <c r="B182" s="17"/>
      <c r="C182" s="27"/>
      <c r="D182" s="27"/>
      <c r="E182" s="27"/>
      <c r="F182" s="27"/>
      <c r="G182" s="27"/>
      <c r="H182" s="27"/>
      <c r="I182" s="27"/>
      <c r="J182" s="27"/>
      <c r="K182" s="27"/>
      <c r="L182" s="27"/>
      <c r="M182" s="27"/>
      <c r="N182" s="2"/>
      <c r="O182" s="2"/>
      <c r="P182" s="2"/>
      <c r="Q182" s="2"/>
      <c r="R182" s="2"/>
      <c r="S182" s="2"/>
      <c r="T182" s="2"/>
      <c r="U182" s="2"/>
      <c r="V182" s="2"/>
      <c r="W182" s="2"/>
      <c r="X182" s="2"/>
      <c r="Y182" s="2"/>
      <c r="Z182" s="2"/>
    </row>
    <row r="183" spans="1:26" ht="16.5" customHeight="1">
      <c r="A183" s="2"/>
      <c r="B183" s="17"/>
      <c r="C183" s="27"/>
      <c r="D183" s="27"/>
      <c r="E183" s="27"/>
      <c r="F183" s="27"/>
      <c r="G183" s="27"/>
      <c r="H183" s="27"/>
      <c r="I183" s="27"/>
      <c r="J183" s="27"/>
      <c r="K183" s="27"/>
      <c r="L183" s="27"/>
      <c r="M183" s="27"/>
      <c r="N183" s="2"/>
      <c r="O183" s="2"/>
      <c r="P183" s="2"/>
      <c r="Q183" s="2"/>
      <c r="R183" s="2"/>
      <c r="S183" s="2"/>
      <c r="T183" s="2"/>
      <c r="U183" s="2"/>
      <c r="V183" s="2"/>
      <c r="W183" s="2"/>
      <c r="X183" s="2"/>
      <c r="Y183" s="2"/>
      <c r="Z183" s="2"/>
    </row>
    <row r="184" spans="1:26" ht="16.5" customHeight="1">
      <c r="A184" s="2"/>
      <c r="B184" s="17"/>
      <c r="C184" s="27"/>
      <c r="D184" s="27"/>
      <c r="E184" s="27"/>
      <c r="F184" s="27"/>
      <c r="G184" s="27"/>
      <c r="H184" s="27"/>
      <c r="I184" s="27"/>
      <c r="J184" s="27"/>
      <c r="K184" s="27"/>
      <c r="L184" s="27"/>
      <c r="M184" s="27"/>
      <c r="N184" s="2"/>
      <c r="O184" s="2"/>
      <c r="P184" s="2"/>
      <c r="Q184" s="2"/>
      <c r="R184" s="2"/>
      <c r="S184" s="2"/>
      <c r="T184" s="2"/>
      <c r="U184" s="2"/>
      <c r="V184" s="2"/>
      <c r="W184" s="2"/>
      <c r="X184" s="2"/>
      <c r="Y184" s="2"/>
      <c r="Z184" s="2"/>
    </row>
    <row r="185" spans="1:26" ht="16.5" customHeight="1">
      <c r="A185" s="2"/>
      <c r="B185" s="17"/>
      <c r="C185" s="27"/>
      <c r="D185" s="27"/>
      <c r="E185" s="27"/>
      <c r="F185" s="27"/>
      <c r="G185" s="27"/>
      <c r="H185" s="27"/>
      <c r="I185" s="27"/>
      <c r="J185" s="27"/>
      <c r="K185" s="27"/>
      <c r="L185" s="27"/>
      <c r="M185" s="27"/>
      <c r="N185" s="2"/>
      <c r="O185" s="2"/>
      <c r="P185" s="2"/>
      <c r="Q185" s="2"/>
      <c r="R185" s="2"/>
      <c r="S185" s="2"/>
      <c r="T185" s="2"/>
      <c r="U185" s="2"/>
      <c r="V185" s="2"/>
      <c r="W185" s="2"/>
      <c r="X185" s="2"/>
      <c r="Y185" s="2"/>
      <c r="Z185" s="2"/>
    </row>
    <row r="186" spans="1:26" ht="16.5" customHeight="1">
      <c r="A186" s="2"/>
      <c r="B186" s="17"/>
      <c r="C186" s="27"/>
      <c r="D186" s="27"/>
      <c r="E186" s="27"/>
      <c r="F186" s="27"/>
      <c r="G186" s="27"/>
      <c r="H186" s="27"/>
      <c r="I186" s="27"/>
      <c r="J186" s="27"/>
      <c r="K186" s="27"/>
      <c r="L186" s="27"/>
      <c r="M186" s="27"/>
      <c r="N186" s="2"/>
      <c r="O186" s="2"/>
      <c r="P186" s="2"/>
      <c r="Q186" s="2"/>
      <c r="R186" s="2"/>
      <c r="S186" s="2"/>
      <c r="T186" s="2"/>
      <c r="U186" s="2"/>
      <c r="V186" s="2"/>
      <c r="W186" s="2"/>
      <c r="X186" s="2"/>
      <c r="Y186" s="2"/>
      <c r="Z186" s="2"/>
    </row>
    <row r="187" spans="1:26" ht="16.5" customHeight="1">
      <c r="A187" s="2"/>
      <c r="B187" s="17"/>
      <c r="C187" s="27"/>
      <c r="D187" s="27"/>
      <c r="E187" s="27"/>
      <c r="F187" s="27"/>
      <c r="G187" s="27"/>
      <c r="H187" s="27"/>
      <c r="I187" s="27"/>
      <c r="J187" s="27"/>
      <c r="K187" s="27"/>
      <c r="L187" s="27"/>
      <c r="M187" s="27"/>
      <c r="N187" s="2"/>
      <c r="O187" s="2"/>
      <c r="P187" s="2"/>
      <c r="Q187" s="2"/>
      <c r="R187" s="2"/>
      <c r="S187" s="2"/>
      <c r="T187" s="2"/>
      <c r="U187" s="2"/>
      <c r="V187" s="2"/>
      <c r="W187" s="2"/>
      <c r="X187" s="2"/>
      <c r="Y187" s="2"/>
      <c r="Z187" s="2"/>
    </row>
    <row r="188" spans="1:26" ht="16.5" customHeight="1">
      <c r="A188" s="2"/>
      <c r="B188" s="17"/>
      <c r="C188" s="27"/>
      <c r="D188" s="27"/>
      <c r="E188" s="27"/>
      <c r="F188" s="27"/>
      <c r="G188" s="27"/>
      <c r="H188" s="27"/>
      <c r="I188" s="27"/>
      <c r="J188" s="27"/>
      <c r="K188" s="27"/>
      <c r="L188" s="27"/>
      <c r="M188" s="27"/>
      <c r="N188" s="2"/>
      <c r="O188" s="2"/>
      <c r="P188" s="2"/>
      <c r="Q188" s="2"/>
      <c r="R188" s="2"/>
      <c r="S188" s="2"/>
      <c r="T188" s="2"/>
      <c r="U188" s="2"/>
      <c r="V188" s="2"/>
      <c r="W188" s="2"/>
      <c r="X188" s="2"/>
      <c r="Y188" s="2"/>
      <c r="Z188" s="2"/>
    </row>
    <row r="189" spans="1:26" ht="16.5" customHeight="1">
      <c r="A189" s="2"/>
      <c r="B189" s="17"/>
      <c r="C189" s="27"/>
      <c r="D189" s="27"/>
      <c r="E189" s="27"/>
      <c r="F189" s="27"/>
      <c r="G189" s="27"/>
      <c r="H189" s="27"/>
      <c r="I189" s="27"/>
      <c r="J189" s="27"/>
      <c r="K189" s="27"/>
      <c r="L189" s="27"/>
      <c r="M189" s="27"/>
      <c r="N189" s="2"/>
      <c r="O189" s="2"/>
      <c r="P189" s="2"/>
      <c r="Q189" s="2"/>
      <c r="R189" s="2"/>
      <c r="S189" s="2"/>
      <c r="T189" s="2"/>
      <c r="U189" s="2"/>
      <c r="V189" s="2"/>
      <c r="W189" s="2"/>
      <c r="X189" s="2"/>
      <c r="Y189" s="2"/>
      <c r="Z189" s="2"/>
    </row>
    <row r="190" spans="1:26" ht="16.5" customHeight="1">
      <c r="A190" s="2"/>
      <c r="B190" s="17"/>
      <c r="C190" s="27"/>
      <c r="D190" s="27"/>
      <c r="E190" s="27"/>
      <c r="F190" s="27"/>
      <c r="G190" s="27"/>
      <c r="H190" s="27"/>
      <c r="I190" s="27"/>
      <c r="J190" s="27"/>
      <c r="K190" s="27"/>
      <c r="L190" s="27"/>
      <c r="M190" s="27"/>
      <c r="N190" s="2"/>
      <c r="O190" s="2"/>
      <c r="P190" s="2"/>
      <c r="Q190" s="2"/>
      <c r="R190" s="2"/>
      <c r="S190" s="2"/>
      <c r="T190" s="2"/>
      <c r="U190" s="2"/>
      <c r="V190" s="2"/>
      <c r="W190" s="2"/>
      <c r="X190" s="2"/>
      <c r="Y190" s="2"/>
      <c r="Z190" s="2"/>
    </row>
    <row r="191" spans="1:26" ht="16.5" customHeight="1">
      <c r="A191" s="2"/>
      <c r="B191" s="17"/>
      <c r="C191" s="27"/>
      <c r="D191" s="27"/>
      <c r="E191" s="27"/>
      <c r="F191" s="27"/>
      <c r="G191" s="27"/>
      <c r="H191" s="27"/>
      <c r="I191" s="27"/>
      <c r="J191" s="27"/>
      <c r="K191" s="27"/>
      <c r="L191" s="27"/>
      <c r="M191" s="27"/>
      <c r="N191" s="2"/>
      <c r="O191" s="2"/>
      <c r="P191" s="2"/>
      <c r="Q191" s="2"/>
      <c r="R191" s="2"/>
      <c r="S191" s="2"/>
      <c r="T191" s="2"/>
      <c r="U191" s="2"/>
      <c r="V191" s="2"/>
      <c r="W191" s="2"/>
      <c r="X191" s="2"/>
      <c r="Y191" s="2"/>
      <c r="Z191" s="2"/>
    </row>
    <row r="192" spans="1:26" ht="16.5" customHeight="1">
      <c r="A192" s="2"/>
      <c r="B192" s="17"/>
      <c r="C192" s="27"/>
      <c r="D192" s="27"/>
      <c r="E192" s="27"/>
      <c r="F192" s="27"/>
      <c r="G192" s="27"/>
      <c r="H192" s="27"/>
      <c r="I192" s="27"/>
      <c r="J192" s="27"/>
      <c r="K192" s="27"/>
      <c r="L192" s="27"/>
      <c r="M192" s="27"/>
      <c r="N192" s="2"/>
      <c r="O192" s="2"/>
      <c r="P192" s="2"/>
      <c r="Q192" s="2"/>
      <c r="R192" s="2"/>
      <c r="S192" s="2"/>
      <c r="T192" s="2"/>
      <c r="U192" s="2"/>
      <c r="V192" s="2"/>
      <c r="W192" s="2"/>
      <c r="X192" s="2"/>
      <c r="Y192" s="2"/>
      <c r="Z192" s="2"/>
    </row>
    <row r="193" spans="1:26" ht="16.5" customHeight="1">
      <c r="A193" s="2"/>
      <c r="B193" s="17"/>
      <c r="C193" s="27"/>
      <c r="D193" s="27"/>
      <c r="E193" s="27"/>
      <c r="F193" s="27"/>
      <c r="G193" s="27"/>
      <c r="H193" s="27"/>
      <c r="I193" s="27"/>
      <c r="J193" s="27"/>
      <c r="K193" s="27"/>
      <c r="L193" s="27"/>
      <c r="M193" s="27"/>
      <c r="N193" s="2"/>
      <c r="O193" s="2"/>
      <c r="P193" s="2"/>
      <c r="Q193" s="2"/>
      <c r="R193" s="2"/>
      <c r="S193" s="2"/>
      <c r="T193" s="2"/>
      <c r="U193" s="2"/>
      <c r="V193" s="2"/>
      <c r="W193" s="2"/>
      <c r="X193" s="2"/>
      <c r="Y193" s="2"/>
      <c r="Z193" s="2"/>
    </row>
    <row r="194" spans="1:26" ht="16.5" customHeight="1">
      <c r="A194" s="2"/>
      <c r="B194" s="17"/>
      <c r="C194" s="27"/>
      <c r="D194" s="27"/>
      <c r="E194" s="27"/>
      <c r="F194" s="27"/>
      <c r="G194" s="27"/>
      <c r="H194" s="27"/>
      <c r="I194" s="27"/>
      <c r="J194" s="27"/>
      <c r="K194" s="27"/>
      <c r="L194" s="27"/>
      <c r="M194" s="27"/>
      <c r="N194" s="2"/>
      <c r="O194" s="2"/>
      <c r="P194" s="2"/>
      <c r="Q194" s="2"/>
      <c r="R194" s="2"/>
      <c r="S194" s="2"/>
      <c r="T194" s="2"/>
      <c r="U194" s="2"/>
      <c r="V194" s="2"/>
      <c r="W194" s="2"/>
      <c r="X194" s="2"/>
      <c r="Y194" s="2"/>
      <c r="Z194" s="2"/>
    </row>
    <row r="195" spans="1:26" ht="16.5" customHeight="1">
      <c r="A195" s="2"/>
      <c r="B195" s="17"/>
      <c r="C195" s="27"/>
      <c r="D195" s="27"/>
      <c r="E195" s="27"/>
      <c r="F195" s="27"/>
      <c r="G195" s="27"/>
      <c r="H195" s="27"/>
      <c r="I195" s="27"/>
      <c r="J195" s="27"/>
      <c r="K195" s="27"/>
      <c r="L195" s="27"/>
      <c r="M195" s="27"/>
      <c r="N195" s="2"/>
      <c r="O195" s="2"/>
      <c r="P195" s="2"/>
      <c r="Q195" s="2"/>
      <c r="R195" s="2"/>
      <c r="S195" s="2"/>
      <c r="T195" s="2"/>
      <c r="U195" s="2"/>
      <c r="V195" s="2"/>
      <c r="W195" s="2"/>
      <c r="X195" s="2"/>
      <c r="Y195" s="2"/>
      <c r="Z195" s="2"/>
    </row>
    <row r="196" spans="1:26" ht="16.5" customHeight="1">
      <c r="A196" s="2"/>
      <c r="B196" s="17"/>
      <c r="C196" s="27"/>
      <c r="D196" s="27"/>
      <c r="E196" s="27"/>
      <c r="F196" s="27"/>
      <c r="G196" s="27"/>
      <c r="H196" s="27"/>
      <c r="I196" s="27"/>
      <c r="J196" s="27"/>
      <c r="K196" s="27"/>
      <c r="L196" s="27"/>
      <c r="M196" s="27"/>
      <c r="N196" s="2"/>
      <c r="O196" s="2"/>
      <c r="P196" s="2"/>
      <c r="Q196" s="2"/>
      <c r="R196" s="2"/>
      <c r="S196" s="2"/>
      <c r="T196" s="2"/>
      <c r="U196" s="2"/>
      <c r="V196" s="2"/>
      <c r="W196" s="2"/>
      <c r="X196" s="2"/>
      <c r="Y196" s="2"/>
      <c r="Z196" s="2"/>
    </row>
    <row r="197" spans="1:26" ht="16.5" customHeight="1">
      <c r="A197" s="2"/>
      <c r="B197" s="17"/>
      <c r="C197" s="27"/>
      <c r="D197" s="27"/>
      <c r="E197" s="27"/>
      <c r="F197" s="27"/>
      <c r="G197" s="27"/>
      <c r="H197" s="27"/>
      <c r="I197" s="27"/>
      <c r="J197" s="27"/>
      <c r="K197" s="27"/>
      <c r="L197" s="27"/>
      <c r="M197" s="27"/>
      <c r="N197" s="2"/>
      <c r="O197" s="2"/>
      <c r="P197" s="2"/>
      <c r="Q197" s="2"/>
      <c r="R197" s="2"/>
      <c r="S197" s="2"/>
      <c r="T197" s="2"/>
      <c r="U197" s="2"/>
      <c r="V197" s="2"/>
      <c r="W197" s="2"/>
      <c r="X197" s="2"/>
      <c r="Y197" s="2"/>
      <c r="Z197" s="2"/>
    </row>
    <row r="198" spans="1:26" ht="16.5" customHeight="1">
      <c r="A198" s="2"/>
      <c r="B198" s="17"/>
      <c r="C198" s="27"/>
      <c r="D198" s="27"/>
      <c r="E198" s="27"/>
      <c r="F198" s="27"/>
      <c r="G198" s="27"/>
      <c r="H198" s="27"/>
      <c r="I198" s="27"/>
      <c r="J198" s="27"/>
      <c r="K198" s="27"/>
      <c r="L198" s="27"/>
      <c r="M198" s="27"/>
      <c r="N198" s="2"/>
      <c r="O198" s="2"/>
      <c r="P198" s="2"/>
      <c r="Q198" s="2"/>
      <c r="R198" s="2"/>
      <c r="S198" s="2"/>
      <c r="T198" s="2"/>
      <c r="U198" s="2"/>
      <c r="V198" s="2"/>
      <c r="W198" s="2"/>
      <c r="X198" s="2"/>
      <c r="Y198" s="2"/>
      <c r="Z198" s="2"/>
    </row>
    <row r="199" spans="1:26" ht="16.5" customHeight="1">
      <c r="A199" s="2"/>
      <c r="B199" s="17"/>
      <c r="C199" s="27"/>
      <c r="D199" s="27"/>
      <c r="E199" s="27"/>
      <c r="F199" s="27"/>
      <c r="G199" s="27"/>
      <c r="H199" s="27"/>
      <c r="I199" s="27"/>
      <c r="J199" s="27"/>
      <c r="K199" s="27"/>
      <c r="L199" s="27"/>
      <c r="M199" s="27"/>
      <c r="N199" s="2"/>
      <c r="O199" s="2"/>
      <c r="P199" s="2"/>
      <c r="Q199" s="2"/>
      <c r="R199" s="2"/>
      <c r="S199" s="2"/>
      <c r="T199" s="2"/>
      <c r="U199" s="2"/>
      <c r="V199" s="2"/>
      <c r="W199" s="2"/>
      <c r="X199" s="2"/>
      <c r="Y199" s="2"/>
      <c r="Z199" s="2"/>
    </row>
    <row r="200" spans="1:26" ht="16.5" customHeight="1">
      <c r="A200" s="2"/>
      <c r="B200" s="17"/>
      <c r="C200" s="27"/>
      <c r="D200" s="27"/>
      <c r="E200" s="27"/>
      <c r="F200" s="27"/>
      <c r="G200" s="27"/>
      <c r="H200" s="27"/>
      <c r="I200" s="27"/>
      <c r="J200" s="27"/>
      <c r="K200" s="27"/>
      <c r="L200" s="27"/>
      <c r="M200" s="27"/>
      <c r="N200" s="2"/>
      <c r="O200" s="2"/>
      <c r="P200" s="2"/>
      <c r="Q200" s="2"/>
      <c r="R200" s="2"/>
      <c r="S200" s="2"/>
      <c r="T200" s="2"/>
      <c r="U200" s="2"/>
      <c r="V200" s="2"/>
      <c r="W200" s="2"/>
      <c r="X200" s="2"/>
      <c r="Y200" s="2"/>
      <c r="Z200" s="2"/>
    </row>
    <row r="201" spans="1:26" ht="16.5" customHeight="1">
      <c r="A201" s="2"/>
      <c r="B201" s="17"/>
      <c r="C201" s="27"/>
      <c r="D201" s="27"/>
      <c r="E201" s="27"/>
      <c r="F201" s="27"/>
      <c r="G201" s="27"/>
      <c r="H201" s="27"/>
      <c r="I201" s="27"/>
      <c r="J201" s="27"/>
      <c r="K201" s="27"/>
      <c r="L201" s="27"/>
      <c r="M201" s="27"/>
      <c r="N201" s="2"/>
      <c r="O201" s="2"/>
      <c r="P201" s="2"/>
      <c r="Q201" s="2"/>
      <c r="R201" s="2"/>
      <c r="S201" s="2"/>
      <c r="T201" s="2"/>
      <c r="U201" s="2"/>
      <c r="V201" s="2"/>
      <c r="W201" s="2"/>
      <c r="X201" s="2"/>
      <c r="Y201" s="2"/>
      <c r="Z201" s="2"/>
    </row>
    <row r="202" spans="1:26" ht="16.5" customHeight="1">
      <c r="A202" s="2"/>
      <c r="B202" s="17"/>
      <c r="C202" s="27"/>
      <c r="D202" s="27"/>
      <c r="E202" s="27"/>
      <c r="F202" s="27"/>
      <c r="G202" s="27"/>
      <c r="H202" s="27"/>
      <c r="I202" s="27"/>
      <c r="J202" s="27"/>
      <c r="K202" s="27"/>
      <c r="L202" s="27"/>
      <c r="M202" s="27"/>
      <c r="N202" s="2"/>
      <c r="O202" s="2"/>
      <c r="P202" s="2"/>
      <c r="Q202" s="2"/>
      <c r="R202" s="2"/>
      <c r="S202" s="2"/>
      <c r="T202" s="2"/>
      <c r="U202" s="2"/>
      <c r="V202" s="2"/>
      <c r="W202" s="2"/>
      <c r="X202" s="2"/>
      <c r="Y202" s="2"/>
      <c r="Z202" s="2"/>
    </row>
    <row r="203" spans="1:26" ht="16.5" customHeight="1">
      <c r="A203" s="2"/>
      <c r="B203" s="17"/>
      <c r="C203" s="27"/>
      <c r="D203" s="27"/>
      <c r="E203" s="27"/>
      <c r="F203" s="27"/>
      <c r="G203" s="27"/>
      <c r="H203" s="27"/>
      <c r="I203" s="27"/>
      <c r="J203" s="27"/>
      <c r="K203" s="27"/>
      <c r="L203" s="27"/>
      <c r="M203" s="27"/>
      <c r="N203" s="2"/>
      <c r="O203" s="2"/>
      <c r="P203" s="2"/>
      <c r="Q203" s="2"/>
      <c r="R203" s="2"/>
      <c r="S203" s="2"/>
      <c r="T203" s="2"/>
      <c r="U203" s="2"/>
      <c r="V203" s="2"/>
      <c r="W203" s="2"/>
      <c r="X203" s="2"/>
      <c r="Y203" s="2"/>
      <c r="Z203" s="2"/>
    </row>
    <row r="204" spans="1:26" ht="16.5" customHeight="1">
      <c r="A204" s="2"/>
      <c r="B204" s="17"/>
      <c r="C204" s="27"/>
      <c r="D204" s="27"/>
      <c r="E204" s="27"/>
      <c r="F204" s="27"/>
      <c r="G204" s="27"/>
      <c r="H204" s="27"/>
      <c r="I204" s="27"/>
      <c r="J204" s="27"/>
      <c r="K204" s="27"/>
      <c r="L204" s="27"/>
      <c r="M204" s="27"/>
      <c r="N204" s="2"/>
      <c r="O204" s="2"/>
      <c r="P204" s="2"/>
      <c r="Q204" s="2"/>
      <c r="R204" s="2"/>
      <c r="S204" s="2"/>
      <c r="T204" s="2"/>
      <c r="U204" s="2"/>
      <c r="V204" s="2"/>
      <c r="W204" s="2"/>
      <c r="X204" s="2"/>
      <c r="Y204" s="2"/>
      <c r="Z204" s="2"/>
    </row>
    <row r="205" spans="1:26" ht="16.5" customHeight="1">
      <c r="A205" s="2"/>
      <c r="B205" s="17"/>
      <c r="C205" s="27"/>
      <c r="D205" s="27"/>
      <c r="E205" s="27"/>
      <c r="F205" s="27"/>
      <c r="G205" s="27"/>
      <c r="H205" s="27"/>
      <c r="I205" s="27"/>
      <c r="J205" s="27"/>
      <c r="K205" s="27"/>
      <c r="L205" s="27"/>
      <c r="M205" s="27"/>
      <c r="N205" s="2"/>
      <c r="O205" s="2"/>
      <c r="P205" s="2"/>
      <c r="Q205" s="2"/>
      <c r="R205" s="2"/>
      <c r="S205" s="2"/>
      <c r="T205" s="2"/>
      <c r="U205" s="2"/>
      <c r="V205" s="2"/>
      <c r="W205" s="2"/>
      <c r="X205" s="2"/>
      <c r="Y205" s="2"/>
      <c r="Z205" s="2"/>
    </row>
    <row r="206" spans="1:26" ht="16.5" customHeight="1">
      <c r="A206" s="2"/>
      <c r="B206" s="17"/>
      <c r="C206" s="27"/>
      <c r="D206" s="27"/>
      <c r="E206" s="27"/>
      <c r="F206" s="27"/>
      <c r="G206" s="27"/>
      <c r="H206" s="27"/>
      <c r="I206" s="27"/>
      <c r="J206" s="27"/>
      <c r="K206" s="27"/>
      <c r="L206" s="27"/>
      <c r="M206" s="27"/>
      <c r="N206" s="2"/>
      <c r="O206" s="2"/>
      <c r="P206" s="2"/>
      <c r="Q206" s="2"/>
      <c r="R206" s="2"/>
      <c r="S206" s="2"/>
      <c r="T206" s="2"/>
      <c r="U206" s="2"/>
      <c r="V206" s="2"/>
      <c r="W206" s="2"/>
      <c r="X206" s="2"/>
      <c r="Y206" s="2"/>
      <c r="Z206" s="2"/>
    </row>
    <row r="207" spans="1:26" ht="16.5" customHeight="1">
      <c r="A207" s="2"/>
      <c r="B207" s="17"/>
      <c r="C207" s="27"/>
      <c r="D207" s="27"/>
      <c r="E207" s="27"/>
      <c r="F207" s="27"/>
      <c r="G207" s="27"/>
      <c r="H207" s="27"/>
      <c r="I207" s="27"/>
      <c r="J207" s="27"/>
      <c r="K207" s="27"/>
      <c r="L207" s="27"/>
      <c r="M207" s="27"/>
      <c r="N207" s="2"/>
      <c r="O207" s="2"/>
      <c r="P207" s="2"/>
      <c r="Q207" s="2"/>
      <c r="R207" s="2"/>
      <c r="S207" s="2"/>
      <c r="T207" s="2"/>
      <c r="U207" s="2"/>
      <c r="V207" s="2"/>
      <c r="W207" s="2"/>
      <c r="X207" s="2"/>
      <c r="Y207" s="2"/>
      <c r="Z207" s="2"/>
    </row>
    <row r="208" spans="1:26" ht="16.5" customHeight="1">
      <c r="A208" s="2"/>
      <c r="B208" s="17"/>
      <c r="C208" s="27"/>
      <c r="D208" s="27"/>
      <c r="E208" s="27"/>
      <c r="F208" s="27"/>
      <c r="G208" s="27"/>
      <c r="H208" s="27"/>
      <c r="I208" s="27"/>
      <c r="J208" s="27"/>
      <c r="K208" s="27"/>
      <c r="L208" s="27"/>
      <c r="M208" s="27"/>
      <c r="N208" s="2"/>
      <c r="O208" s="2"/>
      <c r="P208" s="2"/>
      <c r="Q208" s="2"/>
      <c r="R208" s="2"/>
      <c r="S208" s="2"/>
      <c r="T208" s="2"/>
      <c r="U208" s="2"/>
      <c r="V208" s="2"/>
      <c r="W208" s="2"/>
      <c r="X208" s="2"/>
      <c r="Y208" s="2"/>
      <c r="Z208" s="2"/>
    </row>
    <row r="209" spans="1:26" ht="16.5" customHeight="1">
      <c r="A209" s="2"/>
      <c r="B209" s="17"/>
      <c r="C209" s="27"/>
      <c r="D209" s="27"/>
      <c r="E209" s="27"/>
      <c r="F209" s="27"/>
      <c r="G209" s="27"/>
      <c r="H209" s="27"/>
      <c r="I209" s="27"/>
      <c r="J209" s="27"/>
      <c r="K209" s="27"/>
      <c r="L209" s="27"/>
      <c r="M209" s="27"/>
      <c r="N209" s="2"/>
      <c r="O209" s="2"/>
      <c r="P209" s="2"/>
      <c r="Q209" s="2"/>
      <c r="R209" s="2"/>
      <c r="S209" s="2"/>
      <c r="T209" s="2"/>
      <c r="U209" s="2"/>
      <c r="V209" s="2"/>
      <c r="W209" s="2"/>
      <c r="X209" s="2"/>
      <c r="Y209" s="2"/>
      <c r="Z209" s="2"/>
    </row>
    <row r="210" spans="1:26" ht="16.5" customHeight="1">
      <c r="A210" s="2"/>
      <c r="B210" s="17"/>
      <c r="C210" s="27"/>
      <c r="D210" s="27"/>
      <c r="E210" s="27"/>
      <c r="F210" s="27"/>
      <c r="G210" s="27"/>
      <c r="H210" s="27"/>
      <c r="I210" s="27"/>
      <c r="J210" s="27"/>
      <c r="K210" s="27"/>
      <c r="L210" s="27"/>
      <c r="M210" s="27"/>
      <c r="N210" s="2"/>
      <c r="O210" s="2"/>
      <c r="P210" s="2"/>
      <c r="Q210" s="2"/>
      <c r="R210" s="2"/>
      <c r="S210" s="2"/>
      <c r="T210" s="2"/>
      <c r="U210" s="2"/>
      <c r="V210" s="2"/>
      <c r="W210" s="2"/>
      <c r="X210" s="2"/>
      <c r="Y210" s="2"/>
      <c r="Z210" s="2"/>
    </row>
    <row r="211" spans="1:26" ht="16.5" customHeight="1">
      <c r="A211" s="2"/>
      <c r="B211" s="17"/>
      <c r="C211" s="27"/>
      <c r="D211" s="27"/>
      <c r="E211" s="27"/>
      <c r="F211" s="27"/>
      <c r="G211" s="27"/>
      <c r="H211" s="27"/>
      <c r="I211" s="27"/>
      <c r="J211" s="27"/>
      <c r="K211" s="27"/>
      <c r="L211" s="27"/>
      <c r="M211" s="27"/>
      <c r="N211" s="2"/>
      <c r="O211" s="2"/>
      <c r="P211" s="2"/>
      <c r="Q211" s="2"/>
      <c r="R211" s="2"/>
      <c r="S211" s="2"/>
      <c r="T211" s="2"/>
      <c r="U211" s="2"/>
      <c r="V211" s="2"/>
      <c r="W211" s="2"/>
      <c r="X211" s="2"/>
      <c r="Y211" s="2"/>
      <c r="Z211" s="2"/>
    </row>
    <row r="212" spans="1:26" ht="16.5" customHeight="1">
      <c r="A212" s="2"/>
      <c r="B212" s="17"/>
      <c r="C212" s="27"/>
      <c r="D212" s="27"/>
      <c r="E212" s="27"/>
      <c r="F212" s="27"/>
      <c r="G212" s="27"/>
      <c r="H212" s="27"/>
      <c r="I212" s="27"/>
      <c r="J212" s="27"/>
      <c r="K212" s="27"/>
      <c r="L212" s="27"/>
      <c r="M212" s="27"/>
      <c r="N212" s="2"/>
      <c r="O212" s="2"/>
      <c r="P212" s="2"/>
      <c r="Q212" s="2"/>
      <c r="R212" s="2"/>
      <c r="S212" s="2"/>
      <c r="T212" s="2"/>
      <c r="U212" s="2"/>
      <c r="V212" s="2"/>
      <c r="W212" s="2"/>
      <c r="X212" s="2"/>
      <c r="Y212" s="2"/>
      <c r="Z212" s="2"/>
    </row>
    <row r="213" spans="1:26" ht="16.5" customHeight="1">
      <c r="A213" s="2"/>
      <c r="B213" s="17"/>
      <c r="C213" s="27"/>
      <c r="D213" s="27"/>
      <c r="E213" s="27"/>
      <c r="F213" s="27"/>
      <c r="G213" s="27"/>
      <c r="H213" s="27"/>
      <c r="I213" s="27"/>
      <c r="J213" s="27"/>
      <c r="K213" s="27"/>
      <c r="L213" s="27"/>
      <c r="M213" s="27"/>
      <c r="N213" s="2"/>
      <c r="O213" s="2"/>
      <c r="P213" s="2"/>
      <c r="Q213" s="2"/>
      <c r="R213" s="2"/>
      <c r="S213" s="2"/>
      <c r="T213" s="2"/>
      <c r="U213" s="2"/>
      <c r="V213" s="2"/>
      <c r="W213" s="2"/>
      <c r="X213" s="2"/>
      <c r="Y213" s="2"/>
      <c r="Z213" s="2"/>
    </row>
    <row r="214" spans="1:26" ht="16.5" customHeight="1">
      <c r="A214" s="2"/>
      <c r="B214" s="17"/>
      <c r="C214" s="27"/>
      <c r="D214" s="27"/>
      <c r="E214" s="27"/>
      <c r="F214" s="27"/>
      <c r="G214" s="27"/>
      <c r="H214" s="27"/>
      <c r="I214" s="27"/>
      <c r="J214" s="27"/>
      <c r="K214" s="27"/>
      <c r="L214" s="27"/>
      <c r="M214" s="27"/>
      <c r="N214" s="2"/>
      <c r="O214" s="2"/>
      <c r="P214" s="2"/>
      <c r="Q214" s="2"/>
      <c r="R214" s="2"/>
      <c r="S214" s="2"/>
      <c r="T214" s="2"/>
      <c r="U214" s="2"/>
      <c r="V214" s="2"/>
      <c r="W214" s="2"/>
      <c r="X214" s="2"/>
      <c r="Y214" s="2"/>
      <c r="Z214" s="2"/>
    </row>
    <row r="215" spans="1:26" ht="16.5" customHeight="1">
      <c r="A215" s="2"/>
      <c r="B215" s="17"/>
      <c r="C215" s="27"/>
      <c r="D215" s="27"/>
      <c r="E215" s="27"/>
      <c r="F215" s="27"/>
      <c r="G215" s="27"/>
      <c r="H215" s="27"/>
      <c r="I215" s="27"/>
      <c r="J215" s="27"/>
      <c r="K215" s="27"/>
      <c r="L215" s="27"/>
      <c r="M215" s="27"/>
      <c r="N215" s="2"/>
      <c r="O215" s="2"/>
      <c r="P215" s="2"/>
      <c r="Q215" s="2"/>
      <c r="R215" s="2"/>
      <c r="S215" s="2"/>
      <c r="T215" s="2"/>
      <c r="U215" s="2"/>
      <c r="V215" s="2"/>
      <c r="W215" s="2"/>
      <c r="X215" s="2"/>
      <c r="Y215" s="2"/>
      <c r="Z215" s="2"/>
    </row>
    <row r="216" spans="1:26" ht="16.5" customHeight="1">
      <c r="A216" s="2"/>
      <c r="B216" s="17"/>
      <c r="C216" s="27"/>
      <c r="D216" s="27"/>
      <c r="E216" s="27"/>
      <c r="F216" s="27"/>
      <c r="G216" s="27"/>
      <c r="H216" s="27"/>
      <c r="I216" s="27"/>
      <c r="J216" s="27"/>
      <c r="K216" s="27"/>
      <c r="L216" s="27"/>
      <c r="M216" s="27"/>
      <c r="N216" s="2"/>
      <c r="O216" s="2"/>
      <c r="P216" s="2"/>
      <c r="Q216" s="2"/>
      <c r="R216" s="2"/>
      <c r="S216" s="2"/>
      <c r="T216" s="2"/>
      <c r="U216" s="2"/>
      <c r="V216" s="2"/>
      <c r="W216" s="2"/>
      <c r="X216" s="2"/>
      <c r="Y216" s="2"/>
      <c r="Z216" s="2"/>
    </row>
    <row r="217" spans="1:26" ht="16.5" customHeight="1">
      <c r="A217" s="2"/>
      <c r="B217" s="17"/>
      <c r="C217" s="27"/>
      <c r="D217" s="27"/>
      <c r="E217" s="27"/>
      <c r="F217" s="27"/>
      <c r="G217" s="27"/>
      <c r="H217" s="27"/>
      <c r="I217" s="27"/>
      <c r="J217" s="27"/>
      <c r="K217" s="27"/>
      <c r="L217" s="27"/>
      <c r="M217" s="27"/>
      <c r="N217" s="2"/>
      <c r="O217" s="2"/>
      <c r="P217" s="2"/>
      <c r="Q217" s="2"/>
      <c r="R217" s="2"/>
      <c r="S217" s="2"/>
      <c r="T217" s="2"/>
      <c r="U217" s="2"/>
      <c r="V217" s="2"/>
      <c r="W217" s="2"/>
      <c r="X217" s="2"/>
      <c r="Y217" s="2"/>
      <c r="Z217" s="2"/>
    </row>
    <row r="218" spans="1:26" ht="16.5" customHeight="1">
      <c r="A218" s="2"/>
      <c r="B218" s="17"/>
      <c r="C218" s="27"/>
      <c r="D218" s="27"/>
      <c r="E218" s="27"/>
      <c r="F218" s="27"/>
      <c r="G218" s="27"/>
      <c r="H218" s="27"/>
      <c r="I218" s="27"/>
      <c r="J218" s="27"/>
      <c r="K218" s="27"/>
      <c r="L218" s="27"/>
      <c r="M218" s="27"/>
      <c r="N218" s="2"/>
      <c r="O218" s="2"/>
      <c r="P218" s="2"/>
      <c r="Q218" s="2"/>
      <c r="R218" s="2"/>
      <c r="S218" s="2"/>
      <c r="T218" s="2"/>
      <c r="U218" s="2"/>
      <c r="V218" s="2"/>
      <c r="W218" s="2"/>
      <c r="X218" s="2"/>
      <c r="Y218" s="2"/>
      <c r="Z218" s="2"/>
    </row>
    <row r="219" spans="1:26" ht="16.5" customHeight="1">
      <c r="A219" s="2"/>
      <c r="B219" s="17"/>
      <c r="C219" s="27"/>
      <c r="D219" s="27"/>
      <c r="E219" s="27"/>
      <c r="F219" s="27"/>
      <c r="G219" s="27"/>
      <c r="H219" s="27"/>
      <c r="I219" s="27"/>
      <c r="J219" s="27"/>
      <c r="K219" s="27"/>
      <c r="L219" s="27"/>
      <c r="M219" s="27"/>
      <c r="N219" s="2"/>
      <c r="O219" s="2"/>
      <c r="P219" s="2"/>
      <c r="Q219" s="2"/>
      <c r="R219" s="2"/>
      <c r="S219" s="2"/>
      <c r="T219" s="2"/>
      <c r="U219" s="2"/>
      <c r="V219" s="2"/>
      <c r="W219" s="2"/>
      <c r="X219" s="2"/>
      <c r="Y219" s="2"/>
      <c r="Z219" s="2"/>
    </row>
    <row r="220" spans="1:26" ht="16.5" customHeight="1">
      <c r="A220" s="2"/>
      <c r="B220" s="17"/>
      <c r="C220" s="27"/>
      <c r="D220" s="27"/>
      <c r="E220" s="27"/>
      <c r="F220" s="27"/>
      <c r="G220" s="27"/>
      <c r="H220" s="27"/>
      <c r="I220" s="27"/>
      <c r="J220" s="27"/>
      <c r="K220" s="27"/>
      <c r="L220" s="27"/>
      <c r="M220" s="27"/>
      <c r="N220" s="2"/>
      <c r="O220" s="2"/>
      <c r="P220" s="2"/>
      <c r="Q220" s="2"/>
      <c r="R220" s="2"/>
      <c r="S220" s="2"/>
      <c r="T220" s="2"/>
      <c r="U220" s="2"/>
      <c r="V220" s="2"/>
      <c r="W220" s="2"/>
      <c r="X220" s="2"/>
      <c r="Y220" s="2"/>
      <c r="Z220" s="2"/>
    </row>
    <row r="221" spans="1:26" ht="16.5" customHeight="1">
      <c r="A221" s="2"/>
      <c r="B221" s="17"/>
      <c r="C221" s="27"/>
      <c r="D221" s="27"/>
      <c r="E221" s="27"/>
      <c r="F221" s="27"/>
      <c r="G221" s="27"/>
      <c r="H221" s="27"/>
      <c r="I221" s="27"/>
      <c r="J221" s="27"/>
      <c r="K221" s="27"/>
      <c r="L221" s="27"/>
      <c r="M221" s="27"/>
      <c r="N221" s="2"/>
      <c r="O221" s="2"/>
      <c r="P221" s="2"/>
      <c r="Q221" s="2"/>
      <c r="R221" s="2"/>
      <c r="S221" s="2"/>
      <c r="T221" s="2"/>
      <c r="U221" s="2"/>
      <c r="V221" s="2"/>
      <c r="W221" s="2"/>
      <c r="X221" s="2"/>
      <c r="Y221" s="2"/>
      <c r="Z221" s="2"/>
    </row>
    <row r="222" spans="1:26" ht="16.5" customHeight="1">
      <c r="A222" s="2"/>
      <c r="B222" s="17"/>
      <c r="C222" s="27"/>
      <c r="D222" s="27"/>
      <c r="E222" s="27"/>
      <c r="F222" s="27"/>
      <c r="G222" s="27"/>
      <c r="H222" s="27"/>
      <c r="I222" s="27"/>
      <c r="J222" s="27"/>
      <c r="K222" s="27"/>
      <c r="L222" s="27"/>
      <c r="M222" s="27"/>
      <c r="N222" s="2"/>
      <c r="O222" s="2"/>
      <c r="P222" s="2"/>
      <c r="Q222" s="2"/>
      <c r="R222" s="2"/>
      <c r="S222" s="2"/>
      <c r="T222" s="2"/>
      <c r="U222" s="2"/>
      <c r="V222" s="2"/>
      <c r="W222" s="2"/>
      <c r="X222" s="2"/>
      <c r="Y222" s="2"/>
      <c r="Z222" s="2"/>
    </row>
    <row r="223" spans="1:26" ht="16.5" customHeight="1">
      <c r="A223" s="2"/>
      <c r="B223" s="17"/>
      <c r="C223" s="27"/>
      <c r="D223" s="27"/>
      <c r="E223" s="27"/>
      <c r="F223" s="27"/>
      <c r="G223" s="27"/>
      <c r="H223" s="27"/>
      <c r="I223" s="27"/>
      <c r="J223" s="27"/>
      <c r="K223" s="27"/>
      <c r="L223" s="27"/>
      <c r="M223" s="27"/>
      <c r="N223" s="2"/>
      <c r="O223" s="2"/>
      <c r="P223" s="2"/>
      <c r="Q223" s="2"/>
      <c r="R223" s="2"/>
      <c r="S223" s="2"/>
      <c r="T223" s="2"/>
      <c r="U223" s="2"/>
      <c r="V223" s="2"/>
      <c r="W223" s="2"/>
      <c r="X223" s="2"/>
      <c r="Y223" s="2"/>
      <c r="Z223" s="2"/>
    </row>
    <row r="224" spans="1:26" ht="16.5" customHeight="1">
      <c r="A224" s="2"/>
      <c r="B224" s="17"/>
      <c r="C224" s="27"/>
      <c r="D224" s="27"/>
      <c r="E224" s="27"/>
      <c r="F224" s="27"/>
      <c r="G224" s="27"/>
      <c r="H224" s="27"/>
      <c r="I224" s="27"/>
      <c r="J224" s="27"/>
      <c r="K224" s="27"/>
      <c r="L224" s="27"/>
      <c r="M224" s="27"/>
      <c r="N224" s="2"/>
      <c r="O224" s="2"/>
      <c r="P224" s="2"/>
      <c r="Q224" s="2"/>
      <c r="R224" s="2"/>
      <c r="S224" s="2"/>
      <c r="T224" s="2"/>
      <c r="U224" s="2"/>
      <c r="V224" s="2"/>
      <c r="W224" s="2"/>
      <c r="X224" s="2"/>
      <c r="Y224" s="2"/>
      <c r="Z224" s="2"/>
    </row>
    <row r="225" spans="1:26" ht="16.5" customHeight="1">
      <c r="A225" s="2"/>
      <c r="B225" s="17"/>
      <c r="C225" s="27"/>
      <c r="D225" s="27"/>
      <c r="E225" s="27"/>
      <c r="F225" s="27"/>
      <c r="G225" s="27"/>
      <c r="H225" s="27"/>
      <c r="I225" s="27"/>
      <c r="J225" s="27"/>
      <c r="K225" s="27"/>
      <c r="L225" s="27"/>
      <c r="M225" s="27"/>
      <c r="N225" s="2"/>
      <c r="O225" s="2"/>
      <c r="P225" s="2"/>
      <c r="Q225" s="2"/>
      <c r="R225" s="2"/>
      <c r="S225" s="2"/>
      <c r="T225" s="2"/>
      <c r="U225" s="2"/>
      <c r="V225" s="2"/>
      <c r="W225" s="2"/>
      <c r="X225" s="2"/>
      <c r="Y225" s="2"/>
      <c r="Z225" s="2"/>
    </row>
    <row r="226" spans="1:26" ht="16.5" customHeight="1">
      <c r="A226" s="2"/>
      <c r="B226" s="17"/>
      <c r="C226" s="27"/>
      <c r="D226" s="27"/>
      <c r="E226" s="27"/>
      <c r="F226" s="27"/>
      <c r="G226" s="27"/>
      <c r="H226" s="27"/>
      <c r="I226" s="27"/>
      <c r="J226" s="27"/>
      <c r="K226" s="27"/>
      <c r="L226" s="27"/>
      <c r="M226" s="27"/>
      <c r="N226" s="2"/>
      <c r="O226" s="2"/>
      <c r="P226" s="2"/>
      <c r="Q226" s="2"/>
      <c r="R226" s="2"/>
      <c r="S226" s="2"/>
      <c r="T226" s="2"/>
      <c r="U226" s="2"/>
      <c r="V226" s="2"/>
      <c r="W226" s="2"/>
      <c r="X226" s="2"/>
      <c r="Y226" s="2"/>
      <c r="Z226" s="2"/>
    </row>
    <row r="227" spans="1:26" ht="16.5" customHeight="1">
      <c r="A227" s="2"/>
      <c r="B227" s="17"/>
      <c r="C227" s="27"/>
      <c r="D227" s="27"/>
      <c r="E227" s="27"/>
      <c r="F227" s="27"/>
      <c r="G227" s="27"/>
      <c r="H227" s="27"/>
      <c r="I227" s="27"/>
      <c r="J227" s="27"/>
      <c r="K227" s="27"/>
      <c r="L227" s="27"/>
      <c r="M227" s="27"/>
      <c r="N227" s="2"/>
      <c r="O227" s="2"/>
      <c r="P227" s="2"/>
      <c r="Q227" s="2"/>
      <c r="R227" s="2"/>
      <c r="S227" s="2"/>
      <c r="T227" s="2"/>
      <c r="U227" s="2"/>
      <c r="V227" s="2"/>
      <c r="W227" s="2"/>
      <c r="X227" s="2"/>
      <c r="Y227" s="2"/>
      <c r="Z227" s="2"/>
    </row>
    <row r="228" spans="1:26" ht="16.5" customHeight="1">
      <c r="A228" s="2"/>
      <c r="B228" s="17"/>
      <c r="C228" s="27"/>
      <c r="D228" s="27"/>
      <c r="E228" s="27"/>
      <c r="F228" s="27"/>
      <c r="G228" s="27"/>
      <c r="H228" s="27"/>
      <c r="I228" s="27"/>
      <c r="J228" s="27"/>
      <c r="K228" s="27"/>
      <c r="L228" s="27"/>
      <c r="M228" s="27"/>
      <c r="N228" s="2"/>
      <c r="O228" s="2"/>
      <c r="P228" s="2"/>
      <c r="Q228" s="2"/>
      <c r="R228" s="2"/>
      <c r="S228" s="2"/>
      <c r="T228" s="2"/>
      <c r="U228" s="2"/>
      <c r="V228" s="2"/>
      <c r="W228" s="2"/>
      <c r="X228" s="2"/>
      <c r="Y228" s="2"/>
      <c r="Z228" s="2"/>
    </row>
    <row r="229" spans="1:26" ht="16.5" customHeight="1">
      <c r="A229" s="2"/>
      <c r="B229" s="17"/>
      <c r="C229" s="27"/>
      <c r="D229" s="27"/>
      <c r="E229" s="27"/>
      <c r="F229" s="27"/>
      <c r="G229" s="27"/>
      <c r="H229" s="27"/>
      <c r="I229" s="27"/>
      <c r="J229" s="27"/>
      <c r="K229" s="27"/>
      <c r="L229" s="27"/>
      <c r="M229" s="27"/>
      <c r="N229" s="2"/>
      <c r="O229" s="2"/>
      <c r="P229" s="2"/>
      <c r="Q229" s="2"/>
      <c r="R229" s="2"/>
      <c r="S229" s="2"/>
      <c r="T229" s="2"/>
      <c r="U229" s="2"/>
      <c r="V229" s="2"/>
      <c r="W229" s="2"/>
      <c r="X229" s="2"/>
      <c r="Y229" s="2"/>
      <c r="Z229" s="2"/>
    </row>
    <row r="230" spans="1:26" ht="16.5" customHeight="1">
      <c r="A230" s="2"/>
      <c r="B230" s="17"/>
      <c r="C230" s="27"/>
      <c r="D230" s="27"/>
      <c r="E230" s="27"/>
      <c r="F230" s="27"/>
      <c r="G230" s="27"/>
      <c r="H230" s="27"/>
      <c r="I230" s="27"/>
      <c r="J230" s="27"/>
      <c r="K230" s="27"/>
      <c r="L230" s="27"/>
      <c r="M230" s="27"/>
      <c r="N230" s="2"/>
      <c r="O230" s="2"/>
      <c r="P230" s="2"/>
      <c r="Q230" s="2"/>
      <c r="R230" s="2"/>
      <c r="S230" s="2"/>
      <c r="T230" s="2"/>
      <c r="U230" s="2"/>
      <c r="V230" s="2"/>
      <c r="W230" s="2"/>
      <c r="X230" s="2"/>
      <c r="Y230" s="2"/>
      <c r="Z230" s="2"/>
    </row>
    <row r="231" spans="1:26" ht="16.5" customHeight="1">
      <c r="A231" s="2"/>
      <c r="B231" s="17"/>
      <c r="C231" s="27"/>
      <c r="D231" s="27"/>
      <c r="E231" s="27"/>
      <c r="F231" s="27"/>
      <c r="G231" s="27"/>
      <c r="H231" s="27"/>
      <c r="I231" s="27"/>
      <c r="J231" s="27"/>
      <c r="K231" s="27"/>
      <c r="L231" s="27"/>
      <c r="M231" s="27"/>
      <c r="N231" s="2"/>
      <c r="O231" s="2"/>
      <c r="P231" s="2"/>
      <c r="Q231" s="2"/>
      <c r="R231" s="2"/>
      <c r="S231" s="2"/>
      <c r="T231" s="2"/>
      <c r="U231" s="2"/>
      <c r="V231" s="2"/>
      <c r="W231" s="2"/>
      <c r="X231" s="2"/>
      <c r="Y231" s="2"/>
      <c r="Z231" s="2"/>
    </row>
    <row r="232" spans="1:26" ht="16.5" customHeight="1">
      <c r="A232" s="2"/>
      <c r="B232" s="17"/>
      <c r="C232" s="27"/>
      <c r="D232" s="27"/>
      <c r="E232" s="27"/>
      <c r="F232" s="27"/>
      <c r="G232" s="27"/>
      <c r="H232" s="27"/>
      <c r="I232" s="27"/>
      <c r="J232" s="27"/>
      <c r="K232" s="27"/>
      <c r="L232" s="27"/>
      <c r="M232" s="27"/>
      <c r="N232" s="2"/>
      <c r="O232" s="2"/>
      <c r="P232" s="2"/>
      <c r="Q232" s="2"/>
      <c r="R232" s="2"/>
      <c r="S232" s="2"/>
      <c r="T232" s="2"/>
      <c r="U232" s="2"/>
      <c r="V232" s="2"/>
      <c r="W232" s="2"/>
      <c r="X232" s="2"/>
      <c r="Y232" s="2"/>
      <c r="Z232" s="2"/>
    </row>
    <row r="233" spans="1:26" ht="16.5" customHeight="1">
      <c r="A233" s="2"/>
      <c r="B233" s="17"/>
      <c r="C233" s="27"/>
      <c r="D233" s="27"/>
      <c r="E233" s="27"/>
      <c r="F233" s="27"/>
      <c r="G233" s="27"/>
      <c r="H233" s="27"/>
      <c r="I233" s="27"/>
      <c r="J233" s="27"/>
      <c r="K233" s="27"/>
      <c r="L233" s="27"/>
      <c r="M233" s="27"/>
      <c r="N233" s="2"/>
      <c r="O233" s="2"/>
      <c r="P233" s="2"/>
      <c r="Q233" s="2"/>
      <c r="R233" s="2"/>
      <c r="S233" s="2"/>
      <c r="T233" s="2"/>
      <c r="U233" s="2"/>
      <c r="V233" s="2"/>
      <c r="W233" s="2"/>
      <c r="X233" s="2"/>
      <c r="Y233" s="2"/>
      <c r="Z233" s="2"/>
    </row>
    <row r="234" spans="1:26" ht="16.5" customHeight="1">
      <c r="A234" s="2"/>
      <c r="B234" s="17"/>
      <c r="C234" s="27"/>
      <c r="D234" s="27"/>
      <c r="E234" s="27"/>
      <c r="F234" s="27"/>
      <c r="G234" s="27"/>
      <c r="H234" s="27"/>
      <c r="I234" s="27"/>
      <c r="J234" s="27"/>
      <c r="K234" s="27"/>
      <c r="L234" s="27"/>
      <c r="M234" s="27"/>
      <c r="N234" s="2"/>
      <c r="O234" s="2"/>
      <c r="P234" s="2"/>
      <c r="Q234" s="2"/>
      <c r="R234" s="2"/>
      <c r="S234" s="2"/>
      <c r="T234" s="2"/>
      <c r="U234" s="2"/>
      <c r="V234" s="2"/>
      <c r="W234" s="2"/>
      <c r="X234" s="2"/>
      <c r="Y234" s="2"/>
      <c r="Z234" s="2"/>
    </row>
    <row r="235" spans="1:26" ht="16.5" customHeight="1">
      <c r="A235" s="2"/>
      <c r="B235" s="17"/>
      <c r="C235" s="27"/>
      <c r="D235" s="27"/>
      <c r="E235" s="27"/>
      <c r="F235" s="27"/>
      <c r="G235" s="27"/>
      <c r="H235" s="27"/>
      <c r="I235" s="27"/>
      <c r="J235" s="27"/>
      <c r="K235" s="27"/>
      <c r="L235" s="27"/>
      <c r="M235" s="27"/>
      <c r="N235" s="2"/>
      <c r="O235" s="2"/>
      <c r="P235" s="2"/>
      <c r="Q235" s="2"/>
      <c r="R235" s="2"/>
      <c r="S235" s="2"/>
      <c r="T235" s="2"/>
      <c r="U235" s="2"/>
      <c r="V235" s="2"/>
      <c r="W235" s="2"/>
      <c r="X235" s="2"/>
      <c r="Y235" s="2"/>
      <c r="Z235" s="2"/>
    </row>
    <row r="236" spans="1:26" ht="16.5" customHeight="1">
      <c r="A236" s="2"/>
      <c r="B236" s="17"/>
      <c r="C236" s="27"/>
      <c r="D236" s="27"/>
      <c r="E236" s="27"/>
      <c r="F236" s="27"/>
      <c r="G236" s="27"/>
      <c r="H236" s="27"/>
      <c r="I236" s="27"/>
      <c r="J236" s="27"/>
      <c r="K236" s="27"/>
      <c r="L236" s="27"/>
      <c r="M236" s="27"/>
      <c r="N236" s="2"/>
      <c r="O236" s="2"/>
      <c r="P236" s="2"/>
      <c r="Q236" s="2"/>
      <c r="R236" s="2"/>
      <c r="S236" s="2"/>
      <c r="T236" s="2"/>
      <c r="U236" s="2"/>
      <c r="V236" s="2"/>
      <c r="W236" s="2"/>
      <c r="X236" s="2"/>
      <c r="Y236" s="2"/>
      <c r="Z236" s="2"/>
    </row>
    <row r="237" spans="1:26" ht="16.5" customHeight="1">
      <c r="A237" s="2"/>
      <c r="B237" s="17"/>
      <c r="C237" s="27"/>
      <c r="D237" s="27"/>
      <c r="E237" s="27"/>
      <c r="F237" s="27"/>
      <c r="G237" s="27"/>
      <c r="H237" s="27"/>
      <c r="I237" s="27"/>
      <c r="J237" s="27"/>
      <c r="K237" s="27"/>
      <c r="L237" s="27"/>
      <c r="M237" s="27"/>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showGridLines="0" workbookViewId="0"/>
  </sheetViews>
  <sheetFormatPr baseColWidth="10" defaultColWidth="14.44140625" defaultRowHeight="15" customHeight="1"/>
  <cols>
    <col min="1" max="1" width="3.33203125" customWidth="1"/>
    <col min="2" max="2" width="14.109375" customWidth="1"/>
    <col min="3" max="3" width="12.5546875" customWidth="1"/>
    <col min="4" max="4" width="13.44140625" customWidth="1"/>
    <col min="5" max="5" width="15.33203125" customWidth="1"/>
    <col min="6" max="6" width="16.88671875" customWidth="1"/>
    <col min="7" max="7" width="12.6640625" customWidth="1"/>
    <col min="8" max="8" width="16.88671875" customWidth="1"/>
    <col min="9" max="9" width="15.44140625" customWidth="1"/>
    <col min="10" max="10" width="16.88671875" customWidth="1"/>
    <col min="11" max="14" width="15.44140625" customWidth="1"/>
    <col min="15" max="26" width="11.44140625" customWidth="1"/>
  </cols>
  <sheetData>
    <row r="1" spans="1:26" ht="12.75" customHeight="1">
      <c r="A1" s="20"/>
      <c r="B1" s="20"/>
      <c r="C1" s="20"/>
      <c r="D1" s="20"/>
      <c r="E1" s="20"/>
      <c r="F1" s="20"/>
      <c r="G1" s="20"/>
      <c r="H1" s="20"/>
      <c r="I1" s="20"/>
      <c r="J1" s="20"/>
      <c r="K1" s="20"/>
      <c r="L1" s="20"/>
      <c r="M1" s="20"/>
      <c r="N1" s="20"/>
      <c r="O1" s="20"/>
      <c r="P1" s="20"/>
      <c r="Q1" s="20"/>
      <c r="R1" s="20"/>
      <c r="S1" s="20"/>
      <c r="T1" s="20"/>
      <c r="U1" s="20"/>
      <c r="V1" s="20"/>
      <c r="W1" s="20"/>
      <c r="X1" s="20"/>
      <c r="Y1" s="20"/>
      <c r="Z1" s="20"/>
    </row>
    <row r="2" spans="1:26" ht="12.75" customHeight="1">
      <c r="A2" s="20"/>
      <c r="B2" s="68"/>
      <c r="C2" s="69"/>
      <c r="D2" s="69"/>
      <c r="E2" s="69"/>
      <c r="F2" s="69"/>
      <c r="G2" s="69"/>
      <c r="H2" s="69"/>
      <c r="I2" s="69"/>
      <c r="J2" s="20"/>
      <c r="K2" s="20"/>
      <c r="L2" s="20"/>
      <c r="M2" s="20"/>
      <c r="N2" s="20"/>
      <c r="O2" s="20"/>
      <c r="P2" s="20"/>
      <c r="Q2" s="20"/>
      <c r="R2" s="20"/>
      <c r="S2" s="20"/>
      <c r="T2" s="20"/>
      <c r="U2" s="20"/>
      <c r="V2" s="20"/>
      <c r="W2" s="20"/>
      <c r="X2" s="20"/>
      <c r="Y2" s="20"/>
      <c r="Z2" s="20"/>
    </row>
    <row r="3" spans="1:26" ht="12.75" customHeight="1">
      <c r="A3" s="20"/>
      <c r="B3" s="208" t="s">
        <v>663</v>
      </c>
      <c r="C3" s="209"/>
      <c r="D3" s="210"/>
      <c r="E3" s="25"/>
      <c r="F3" s="69"/>
      <c r="G3" s="69"/>
      <c r="H3" s="69"/>
      <c r="I3" s="69"/>
      <c r="J3" s="20"/>
      <c r="K3" s="20"/>
      <c r="L3" s="20"/>
      <c r="M3" s="20"/>
      <c r="N3" s="20"/>
      <c r="O3" s="20"/>
      <c r="P3" s="20"/>
      <c r="Q3" s="20"/>
      <c r="R3" s="20"/>
      <c r="S3" s="20"/>
      <c r="T3" s="20"/>
      <c r="U3" s="20"/>
      <c r="V3" s="20"/>
      <c r="W3" s="20"/>
      <c r="X3" s="20"/>
      <c r="Y3" s="20"/>
      <c r="Z3" s="20"/>
    </row>
    <row r="4" spans="1:26" ht="12.75" customHeight="1">
      <c r="A4" s="20"/>
      <c r="B4" s="68"/>
      <c r="C4" s="69"/>
      <c r="D4" s="69"/>
      <c r="E4" s="69"/>
      <c r="F4" s="69"/>
      <c r="G4" s="69"/>
      <c r="H4" s="69"/>
      <c r="I4" s="211"/>
      <c r="J4" s="210"/>
      <c r="K4" s="20"/>
      <c r="L4" s="20"/>
      <c r="M4" s="20"/>
      <c r="N4" s="20"/>
      <c r="O4" s="20"/>
      <c r="P4" s="20"/>
      <c r="Q4" s="20"/>
      <c r="R4" s="20"/>
      <c r="S4" s="20"/>
      <c r="T4" s="20"/>
      <c r="U4" s="20"/>
      <c r="V4" s="20"/>
      <c r="W4" s="20"/>
      <c r="X4" s="20"/>
      <c r="Y4" s="20"/>
      <c r="Z4" s="20"/>
    </row>
    <row r="5" spans="1:26" ht="12.75" customHeight="1">
      <c r="A5" s="20"/>
      <c r="B5" s="70" t="s">
        <v>664</v>
      </c>
      <c r="C5" s="70" t="s">
        <v>665</v>
      </c>
      <c r="D5" s="70" t="s">
        <v>666</v>
      </c>
      <c r="E5" s="69"/>
      <c r="F5" s="71"/>
      <c r="G5" s="211"/>
      <c r="H5" s="210"/>
      <c r="I5" s="72"/>
      <c r="J5" s="72"/>
      <c r="K5" s="20"/>
      <c r="L5" s="71"/>
      <c r="M5" s="71"/>
      <c r="N5" s="71"/>
      <c r="O5" s="20"/>
      <c r="P5" s="20"/>
      <c r="Q5" s="20"/>
      <c r="R5" s="20"/>
      <c r="S5" s="20"/>
      <c r="T5" s="20"/>
      <c r="U5" s="20"/>
      <c r="V5" s="20"/>
      <c r="W5" s="20"/>
      <c r="X5" s="20"/>
      <c r="Y5" s="20"/>
      <c r="Z5" s="20"/>
    </row>
    <row r="6" spans="1:26" ht="12.75" customHeight="1">
      <c r="A6" s="20"/>
      <c r="B6" s="73" t="s">
        <v>667</v>
      </c>
      <c r="C6" s="73">
        <v>2022</v>
      </c>
      <c r="D6" s="74">
        <f>VLOOKUP(C6,INPC!$A$24:$M$78,HLOOKUP(B6,INPC!$B$3:$M$23,2,FALSE),FALSE)</f>
        <v>126.47799999999999</v>
      </c>
      <c r="E6" s="69"/>
      <c r="F6" s="72"/>
      <c r="G6" s="212"/>
      <c r="H6" s="199"/>
      <c r="I6" s="75"/>
      <c r="J6" s="75"/>
      <c r="K6" s="75"/>
      <c r="L6" s="75"/>
      <c r="M6" s="75"/>
      <c r="N6" s="75"/>
      <c r="O6" s="20"/>
      <c r="P6" s="20"/>
      <c r="Q6" s="20"/>
      <c r="R6" s="20"/>
      <c r="S6" s="20"/>
      <c r="T6" s="20"/>
      <c r="U6" s="20"/>
      <c r="V6" s="20"/>
      <c r="W6" s="20"/>
      <c r="X6" s="20"/>
      <c r="Y6" s="20"/>
      <c r="Z6" s="20"/>
    </row>
    <row r="7" spans="1:26" ht="12.75" customHeight="1">
      <c r="A7" s="20"/>
      <c r="B7" s="73" t="s">
        <v>667</v>
      </c>
      <c r="C7" s="73">
        <v>2021</v>
      </c>
      <c r="D7" s="74">
        <f>VLOOKUP(C7,INPC!$A$24:$M$78,HLOOKUP(B7,INPC!$B$3:$M$23,2,FALSE),FALSE)</f>
        <v>117.30800000000001</v>
      </c>
      <c r="E7" s="69"/>
      <c r="F7" s="72"/>
      <c r="G7" s="212"/>
      <c r="H7" s="199"/>
      <c r="I7" s="75"/>
      <c r="J7" s="75"/>
      <c r="K7" s="75"/>
      <c r="L7" s="75"/>
      <c r="M7" s="75"/>
      <c r="N7" s="75"/>
      <c r="O7" s="20"/>
      <c r="P7" s="20"/>
      <c r="Q7" s="20"/>
      <c r="R7" s="20"/>
      <c r="S7" s="20"/>
      <c r="T7" s="20"/>
      <c r="U7" s="20"/>
      <c r="V7" s="20"/>
      <c r="W7" s="20"/>
      <c r="X7" s="20"/>
      <c r="Y7" s="20"/>
      <c r="Z7" s="20"/>
    </row>
    <row r="8" spans="1:26" ht="12.75" customHeight="1">
      <c r="A8" s="20"/>
      <c r="B8" s="73" t="s">
        <v>668</v>
      </c>
      <c r="C8" s="73">
        <v>2021</v>
      </c>
      <c r="D8" s="74">
        <f>VLOOKUP(C8,INPC!$A$24:$M$78,HLOOKUP(B8,INPC!$B$3:$M$23,2,FALSE),FALSE)</f>
        <v>113.682</v>
      </c>
      <c r="E8" s="69"/>
      <c r="F8" s="72"/>
      <c r="G8" s="212"/>
      <c r="H8" s="199"/>
      <c r="I8" s="75"/>
      <c r="J8" s="75"/>
      <c r="K8" s="75"/>
      <c r="L8" s="75"/>
      <c r="M8" s="75"/>
      <c r="N8" s="75"/>
      <c r="O8" s="20"/>
      <c r="P8" s="20"/>
      <c r="Q8" s="20"/>
      <c r="R8" s="20"/>
      <c r="S8" s="20"/>
      <c r="T8" s="20"/>
      <c r="U8" s="20"/>
      <c r="V8" s="20"/>
      <c r="W8" s="20"/>
      <c r="X8" s="20"/>
      <c r="Y8" s="20"/>
      <c r="Z8" s="20"/>
    </row>
    <row r="9" spans="1:26" ht="12.75" customHeight="1">
      <c r="A9" s="20"/>
      <c r="B9" s="73" t="s">
        <v>669</v>
      </c>
      <c r="C9" s="73">
        <v>2022</v>
      </c>
      <c r="D9" s="74">
        <f>VLOOKUP(C9,INPC!$A$24:$M$78,HLOOKUP(B9,INPC!$B$3:$M$23,2,FALSE),FALSE)</f>
        <v>122.044</v>
      </c>
      <c r="E9" s="69"/>
      <c r="F9" s="69"/>
      <c r="G9" s="69"/>
      <c r="H9" s="69"/>
      <c r="I9" s="69"/>
      <c r="J9" s="20"/>
      <c r="K9" s="20"/>
      <c r="L9" s="20"/>
      <c r="M9" s="20"/>
      <c r="N9" s="20"/>
      <c r="O9" s="20"/>
      <c r="P9" s="20"/>
      <c r="Q9" s="20"/>
      <c r="R9" s="20"/>
      <c r="S9" s="20"/>
      <c r="T9" s="20"/>
      <c r="U9" s="20"/>
      <c r="V9" s="20"/>
      <c r="W9" s="20"/>
      <c r="X9" s="20"/>
      <c r="Y9" s="20"/>
      <c r="Z9" s="20"/>
    </row>
    <row r="10" spans="1:26" ht="12.75" customHeight="1">
      <c r="A10" s="20"/>
      <c r="B10" s="73" t="s">
        <v>670</v>
      </c>
      <c r="C10" s="73">
        <v>2021</v>
      </c>
      <c r="D10" s="74">
        <f>VLOOKUP(C10,INPC!$A$24:$M$78,HLOOKUP(B10,INPC!$B$3:$M$23,2,FALSE),FALSE)</f>
        <v>114.601</v>
      </c>
      <c r="E10" s="69"/>
      <c r="F10" s="20"/>
      <c r="G10" s="69"/>
      <c r="H10" s="69"/>
      <c r="I10" s="69"/>
      <c r="J10" s="20"/>
      <c r="K10" s="20"/>
      <c r="L10" s="20"/>
      <c r="M10" s="20"/>
      <c r="N10" s="20"/>
      <c r="O10" s="20"/>
      <c r="P10" s="20"/>
      <c r="Q10" s="20"/>
      <c r="R10" s="20"/>
      <c r="S10" s="20"/>
      <c r="T10" s="20"/>
      <c r="U10" s="20"/>
      <c r="V10" s="20"/>
      <c r="W10" s="20"/>
      <c r="X10" s="20"/>
      <c r="Y10" s="20"/>
      <c r="Z10" s="20"/>
    </row>
    <row r="11" spans="1:26" ht="12.75" customHeight="1">
      <c r="A11" s="20"/>
      <c r="B11" s="73" t="s">
        <v>669</v>
      </c>
      <c r="C11" s="73">
        <v>2023</v>
      </c>
      <c r="D11" s="74">
        <f>VLOOKUP(C11,INPC!$A$24:$M$78,HLOOKUP(B11,INPC!$B$3:$M$23,2,FALSE),FALSE)</f>
        <v>128.214</v>
      </c>
      <c r="E11" s="69"/>
      <c r="F11" s="20"/>
      <c r="G11" s="69"/>
      <c r="H11" s="69"/>
      <c r="I11" s="69"/>
      <c r="J11" s="20"/>
      <c r="K11" s="20"/>
      <c r="L11" s="20"/>
      <c r="M11" s="20"/>
      <c r="N11" s="20"/>
      <c r="O11" s="20"/>
      <c r="P11" s="20"/>
      <c r="Q11" s="20"/>
      <c r="R11" s="20"/>
      <c r="S11" s="20"/>
      <c r="T11" s="20"/>
      <c r="U11" s="20"/>
      <c r="V11" s="20"/>
      <c r="W11" s="20"/>
      <c r="X11" s="20"/>
      <c r="Y11" s="20"/>
      <c r="Z11" s="20"/>
    </row>
    <row r="12" spans="1:26" ht="12.75" customHeight="1">
      <c r="A12" s="20"/>
      <c r="B12" s="73" t="s">
        <v>669</v>
      </c>
      <c r="C12" s="73">
        <v>2024</v>
      </c>
      <c r="D12" s="74">
        <f>VLOOKUP(C12,INPC!$A$24:$M$79,HLOOKUP(B12,INPC!$B$3:$M$23,2,FALSE),FALSE)</f>
        <v>134.59399999999999</v>
      </c>
      <c r="E12" s="69"/>
      <c r="F12" s="20"/>
      <c r="G12" s="69"/>
      <c r="H12" s="69"/>
      <c r="I12" s="69"/>
      <c r="J12" s="20"/>
      <c r="K12" s="20"/>
      <c r="L12" s="20"/>
      <c r="M12" s="20"/>
      <c r="N12" s="20"/>
      <c r="O12" s="20"/>
      <c r="P12" s="20"/>
      <c r="Q12" s="20"/>
      <c r="R12" s="20"/>
      <c r="S12" s="20"/>
      <c r="T12" s="20"/>
      <c r="U12" s="20"/>
      <c r="V12" s="20"/>
      <c r="W12" s="20"/>
      <c r="X12" s="20"/>
      <c r="Y12" s="20"/>
      <c r="Z12" s="20"/>
    </row>
    <row r="13" spans="1:26" ht="12.75" customHeight="1">
      <c r="A13" s="20"/>
      <c r="B13" s="73" t="s">
        <v>668</v>
      </c>
      <c r="C13" s="73">
        <v>2022</v>
      </c>
      <c r="D13" s="74">
        <f>VLOOKUP(C13,INPC!$A$24:$M$78,HLOOKUP(B13,INPC!$B$3:$M$23,2,FALSE),FALSE)</f>
        <v>122.94799999999999</v>
      </c>
      <c r="E13" s="69"/>
      <c r="F13" s="20"/>
      <c r="G13" s="69"/>
      <c r="H13" s="69"/>
      <c r="I13" s="69"/>
      <c r="J13" s="20"/>
      <c r="K13" s="20"/>
      <c r="L13" s="20"/>
      <c r="M13" s="20"/>
      <c r="N13" s="20"/>
      <c r="O13" s="20"/>
      <c r="P13" s="20"/>
      <c r="Q13" s="20"/>
      <c r="R13" s="20"/>
      <c r="S13" s="20"/>
      <c r="T13" s="20"/>
      <c r="U13" s="20"/>
      <c r="V13" s="20"/>
      <c r="W13" s="20"/>
      <c r="X13" s="20"/>
      <c r="Y13" s="20"/>
      <c r="Z13" s="20"/>
    </row>
    <row r="14" spans="1:26" ht="12.75" customHeight="1">
      <c r="A14" s="20"/>
      <c r="B14" s="73"/>
      <c r="C14" s="73"/>
      <c r="D14" s="74" t="e">
        <f>VLOOKUP(C14,INPC!$A$24:$M$78,HLOOKUP(B14,INPC!$B$3:$M$23,2,FALSE),FALSE)</f>
        <v>#N/A</v>
      </c>
      <c r="E14" s="69"/>
      <c r="F14" s="69"/>
      <c r="G14" s="69"/>
      <c r="H14" s="69"/>
      <c r="I14" s="69"/>
      <c r="J14" s="20"/>
      <c r="K14" s="20"/>
      <c r="L14" s="20"/>
      <c r="M14" s="20"/>
      <c r="N14" s="20"/>
      <c r="O14" s="20"/>
      <c r="P14" s="20"/>
      <c r="Q14" s="20"/>
      <c r="R14" s="20"/>
      <c r="S14" s="20"/>
      <c r="T14" s="20"/>
      <c r="U14" s="20"/>
      <c r="V14" s="20"/>
      <c r="W14" s="20"/>
      <c r="X14" s="20"/>
      <c r="Y14" s="20"/>
      <c r="Z14" s="20"/>
    </row>
    <row r="15" spans="1:26" ht="12.75" customHeight="1">
      <c r="A15" s="20"/>
      <c r="B15" s="68"/>
      <c r="C15" s="69"/>
      <c r="D15" s="69"/>
      <c r="E15" s="69"/>
      <c r="F15" s="69"/>
      <c r="G15" s="69"/>
      <c r="H15" s="69"/>
      <c r="I15" s="69"/>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13" t="s">
        <v>665</v>
      </c>
      <c r="C17" s="220" t="s">
        <v>671</v>
      </c>
      <c r="D17" s="221"/>
      <c r="E17" s="206" t="s">
        <v>672</v>
      </c>
      <c r="F17" s="207"/>
      <c r="G17" s="206" t="s">
        <v>673</v>
      </c>
      <c r="H17" s="207"/>
      <c r="I17" s="206" t="s">
        <v>674</v>
      </c>
      <c r="J17" s="207"/>
      <c r="K17" s="20"/>
      <c r="L17" s="20"/>
      <c r="M17" s="20"/>
      <c r="N17" s="20"/>
      <c r="O17" s="20"/>
      <c r="P17" s="20"/>
      <c r="Q17" s="20"/>
      <c r="R17" s="20"/>
      <c r="S17" s="20"/>
      <c r="T17" s="20"/>
      <c r="U17" s="20"/>
      <c r="V17" s="20"/>
      <c r="W17" s="20"/>
      <c r="X17" s="20"/>
      <c r="Y17" s="20"/>
      <c r="Z17" s="20"/>
    </row>
    <row r="18" spans="1:26" ht="12.75" customHeight="1">
      <c r="A18" s="20"/>
      <c r="B18" s="214"/>
      <c r="C18" s="222"/>
      <c r="D18" s="223"/>
      <c r="E18" s="76" t="s">
        <v>675</v>
      </c>
      <c r="F18" s="76" t="s">
        <v>676</v>
      </c>
      <c r="G18" s="76" t="s">
        <v>675</v>
      </c>
      <c r="H18" s="76" t="s">
        <v>676</v>
      </c>
      <c r="I18" s="76" t="s">
        <v>675</v>
      </c>
      <c r="J18" s="76" t="s">
        <v>676</v>
      </c>
      <c r="K18" s="20"/>
      <c r="L18" s="20"/>
      <c r="M18" s="20"/>
      <c r="N18" s="20"/>
      <c r="O18" s="20"/>
      <c r="P18" s="20"/>
      <c r="Q18" s="20"/>
      <c r="R18" s="20"/>
      <c r="S18" s="20"/>
      <c r="T18" s="20"/>
      <c r="U18" s="20"/>
      <c r="V18" s="20"/>
      <c r="W18" s="20"/>
      <c r="X18" s="20"/>
      <c r="Y18" s="20"/>
      <c r="Z18" s="20"/>
    </row>
    <row r="19" spans="1:26" ht="12.75" customHeight="1">
      <c r="A19" s="20"/>
      <c r="B19" s="77">
        <v>2021</v>
      </c>
      <c r="C19" s="215" t="s">
        <v>677</v>
      </c>
      <c r="D19" s="216"/>
      <c r="E19" s="216"/>
      <c r="F19" s="216"/>
      <c r="G19" s="216"/>
      <c r="H19" s="216"/>
      <c r="I19" s="216"/>
      <c r="J19" s="217"/>
      <c r="K19" s="20"/>
      <c r="L19" s="20"/>
      <c r="M19" s="20"/>
      <c r="N19" s="20"/>
      <c r="O19" s="20"/>
      <c r="P19" s="20"/>
      <c r="Q19" s="20"/>
      <c r="R19" s="20"/>
      <c r="S19" s="20"/>
      <c r="T19" s="20"/>
      <c r="U19" s="20"/>
      <c r="V19" s="20"/>
      <c r="W19" s="20"/>
      <c r="X19" s="20"/>
      <c r="Y19" s="20"/>
      <c r="Z19" s="20"/>
    </row>
    <row r="20" spans="1:26" ht="12.75" customHeight="1">
      <c r="A20" s="20"/>
      <c r="B20" s="76">
        <v>2022</v>
      </c>
      <c r="C20" s="218">
        <v>5615185</v>
      </c>
      <c r="D20" s="207"/>
      <c r="E20" s="78">
        <f>+D12/D11</f>
        <v>1.0497605565694854</v>
      </c>
      <c r="F20" s="79">
        <f>+C20*E20</f>
        <v>5894599.7308406262</v>
      </c>
      <c r="G20" s="78"/>
      <c r="H20" s="79"/>
      <c r="I20" s="78"/>
      <c r="J20" s="79">
        <f>+F20</f>
        <v>5894599.7308406262</v>
      </c>
      <c r="K20" s="80">
        <f>+Resumen!E17</f>
        <v>0</v>
      </c>
      <c r="L20" s="81" t="s">
        <v>678</v>
      </c>
      <c r="M20" s="20"/>
      <c r="N20" s="20"/>
      <c r="O20" s="20"/>
      <c r="P20" s="20"/>
      <c r="Q20" s="20"/>
      <c r="R20" s="20"/>
      <c r="S20" s="20"/>
      <c r="T20" s="20"/>
      <c r="U20" s="20"/>
      <c r="V20" s="20"/>
      <c r="W20" s="20"/>
      <c r="X20" s="20"/>
      <c r="Y20" s="20"/>
      <c r="Z20" s="20"/>
    </row>
    <row r="21" spans="1:26" ht="12.75" customHeight="1">
      <c r="A21" s="20"/>
      <c r="B21" s="76"/>
      <c r="C21" s="218"/>
      <c r="D21" s="207"/>
      <c r="E21" s="78"/>
      <c r="F21" s="78"/>
      <c r="G21" s="78"/>
      <c r="H21" s="78"/>
      <c r="I21" s="78"/>
      <c r="J21" s="78"/>
      <c r="K21" s="82">
        <f>+J20-K20</f>
        <v>5894599.7308406262</v>
      </c>
      <c r="L21" s="20" t="s">
        <v>679</v>
      </c>
      <c r="M21" s="20"/>
      <c r="N21" s="20"/>
      <c r="O21" s="20"/>
      <c r="P21" s="20"/>
      <c r="Q21" s="20"/>
      <c r="R21" s="20"/>
      <c r="S21" s="20"/>
      <c r="T21" s="20"/>
      <c r="U21" s="20"/>
      <c r="V21" s="20"/>
      <c r="W21" s="20"/>
      <c r="X21" s="20"/>
      <c r="Y21" s="20"/>
      <c r="Z21" s="20"/>
    </row>
    <row r="22" spans="1:26" ht="12.75" customHeight="1">
      <c r="A22" s="20"/>
      <c r="B22" s="76"/>
      <c r="C22" s="218"/>
      <c r="D22" s="207"/>
      <c r="E22" s="78"/>
      <c r="F22" s="78"/>
      <c r="G22" s="78"/>
      <c r="H22" s="78"/>
      <c r="I22" s="78"/>
      <c r="J22" s="78"/>
      <c r="K22" s="20"/>
      <c r="L22" s="20"/>
      <c r="M22" s="20"/>
      <c r="N22" s="20"/>
      <c r="O22" s="20"/>
      <c r="P22" s="20"/>
      <c r="Q22" s="20"/>
      <c r="R22" s="20"/>
      <c r="S22" s="20"/>
      <c r="T22" s="20"/>
      <c r="U22" s="20"/>
      <c r="V22" s="20"/>
      <c r="W22" s="20"/>
      <c r="X22" s="20"/>
      <c r="Y22" s="20"/>
      <c r="Z22" s="20"/>
    </row>
    <row r="23" spans="1:26" ht="12.75" customHeight="1">
      <c r="A23" s="20"/>
      <c r="B23" s="76"/>
      <c r="C23" s="218"/>
      <c r="D23" s="207"/>
      <c r="E23" s="78"/>
      <c r="F23" s="78"/>
      <c r="G23" s="78"/>
      <c r="H23" s="78"/>
      <c r="I23" s="78"/>
      <c r="J23" s="78"/>
      <c r="K23" s="20"/>
      <c r="L23" s="20"/>
      <c r="M23" s="20"/>
      <c r="N23" s="20"/>
      <c r="O23" s="20"/>
      <c r="P23" s="20"/>
      <c r="Q23" s="20"/>
      <c r="R23" s="20"/>
      <c r="S23" s="20"/>
      <c r="T23" s="20"/>
      <c r="U23" s="20"/>
      <c r="V23" s="20"/>
      <c r="W23" s="20"/>
      <c r="X23" s="20"/>
      <c r="Y23" s="20"/>
      <c r="Z23" s="20"/>
    </row>
    <row r="24" spans="1:26" ht="12.75" customHeight="1">
      <c r="A24" s="20"/>
      <c r="B24" s="76"/>
      <c r="C24" s="218"/>
      <c r="D24" s="207"/>
      <c r="E24" s="78"/>
      <c r="F24" s="78"/>
      <c r="G24" s="78"/>
      <c r="H24" s="78"/>
      <c r="I24" s="78"/>
      <c r="J24" s="78"/>
      <c r="K24" s="20"/>
      <c r="L24" s="20"/>
      <c r="M24" s="20"/>
      <c r="N24" s="20"/>
      <c r="O24" s="20"/>
      <c r="P24" s="20"/>
      <c r="Q24" s="20"/>
      <c r="R24" s="20"/>
      <c r="S24" s="20"/>
      <c r="T24" s="20"/>
      <c r="U24" s="20"/>
      <c r="V24" s="20"/>
      <c r="W24" s="20"/>
      <c r="X24" s="20"/>
      <c r="Y24" s="20"/>
      <c r="Z24" s="20"/>
    </row>
    <row r="25" spans="1:26" ht="12.75" customHeight="1">
      <c r="A25" s="20"/>
      <c r="B25" s="76"/>
      <c r="C25" s="218"/>
      <c r="D25" s="207"/>
      <c r="E25" s="78"/>
      <c r="F25" s="78"/>
      <c r="G25" s="78"/>
      <c r="H25" s="78"/>
      <c r="I25" s="78"/>
      <c r="J25" s="78"/>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83"/>
      <c r="C27" s="25"/>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84" t="s">
        <v>680</v>
      </c>
      <c r="C28" s="25"/>
      <c r="D28" s="20"/>
      <c r="E28" s="20"/>
      <c r="F28" s="20"/>
      <c r="G28" s="20"/>
      <c r="H28" s="20"/>
      <c r="I28" s="20"/>
      <c r="J28" s="20"/>
      <c r="K28" s="20"/>
      <c r="L28" s="20"/>
      <c r="M28" s="20"/>
      <c r="N28" s="20"/>
      <c r="O28" s="20"/>
      <c r="P28" s="20"/>
      <c r="Q28" s="20"/>
      <c r="R28" s="20"/>
      <c r="S28" s="20"/>
      <c r="T28" s="20"/>
      <c r="U28" s="20"/>
      <c r="V28" s="20"/>
      <c r="W28" s="20"/>
      <c r="X28" s="20"/>
      <c r="Y28" s="20"/>
      <c r="Z28" s="20"/>
    </row>
    <row r="29" spans="1:26" ht="85.5" customHeight="1">
      <c r="A29" s="20"/>
      <c r="B29" s="219" t="s">
        <v>681</v>
      </c>
      <c r="C29" s="199"/>
      <c r="D29" s="199"/>
      <c r="E29" s="199"/>
      <c r="F29" s="199"/>
      <c r="G29" s="199"/>
      <c r="H29" s="199"/>
      <c r="I29" s="199"/>
      <c r="J29" s="199"/>
      <c r="K29" s="20"/>
      <c r="L29" s="20"/>
      <c r="M29" s="20"/>
      <c r="N29" s="20"/>
      <c r="O29" s="20"/>
      <c r="P29" s="20"/>
      <c r="Q29" s="20"/>
      <c r="R29" s="20"/>
      <c r="S29" s="20"/>
      <c r="T29" s="20"/>
      <c r="U29" s="20"/>
      <c r="V29" s="20"/>
      <c r="W29" s="20"/>
      <c r="X29" s="20"/>
      <c r="Y29" s="20"/>
      <c r="Z29" s="20"/>
    </row>
    <row r="30" spans="1:26" ht="48" customHeight="1">
      <c r="A30" s="20"/>
      <c r="B30" s="219" t="s">
        <v>682</v>
      </c>
      <c r="C30" s="199"/>
      <c r="D30" s="199"/>
      <c r="E30" s="199"/>
      <c r="F30" s="199"/>
      <c r="G30" s="199"/>
      <c r="H30" s="199"/>
      <c r="I30" s="199"/>
      <c r="J30" s="199"/>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2.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2.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2.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2.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2.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2.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2.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2.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2.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2.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2.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2.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2.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2.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2.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2.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2.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2.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2.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2.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2.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2.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2.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2.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2.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2.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2.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2.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2.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2.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2.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2.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2.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2.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2.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2.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2.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2.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2.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2.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2.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2.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2.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2.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2.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2.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2.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2.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2.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2.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2.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2.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2.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2.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2.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2.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2.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2.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2.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2.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2.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2.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2.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2.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2.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2.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2.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2.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2.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2.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2.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2.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2.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2.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2.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2.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2.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2.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2.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2.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2.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2.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2.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2.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2.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2.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2.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2.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2.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2.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2.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2.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2.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2.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2.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2.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2.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2.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2.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2.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2.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2.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2.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2.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2.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2.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2.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2.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2.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2.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2.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2.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2.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2.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2.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2.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2.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2.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2.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2.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2.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2.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2.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2.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2.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2.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2.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2.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2.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2.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2.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2.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2.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2.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2.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2.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2.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2.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2.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2.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2.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2.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2.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2.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2.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2.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2.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2.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2.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2.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2.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2.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2.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2.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2.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2.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2.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2.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2.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2.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2.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2.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2.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2.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2.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2.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2.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2.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2.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2.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2.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2.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2.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2.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2.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2.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2.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2.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2.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2.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2.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2.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2.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2.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2.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2.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2.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2.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2.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2.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2.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2.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2.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2.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2.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2.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2.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2.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2.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2.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2.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2.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2.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2.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2.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2.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2.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2.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2.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2.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2.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2.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2.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2.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2.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2.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2.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2.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2.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2.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2.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2.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2.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2.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2.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2.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2.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2.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2.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2.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2.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2.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2.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2.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2.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2.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2.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2.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2.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2.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2.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2.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2.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2.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2.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2.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2.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2.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2.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2.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2.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2.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2.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2.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2.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2.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2.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2.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2.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2.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2.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2.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2.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2.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2.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2.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2.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2.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2.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2.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2.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2.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2.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2.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2.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2.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2.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2.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2.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2.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2.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2.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2.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2.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2.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2.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2.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2.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2.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2.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2.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2.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2.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2.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2.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2.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2.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2.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2.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2.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2.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2.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2.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2.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2.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2.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2.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2.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2.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2.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2.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2.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2.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2.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2.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2.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2.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2.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2.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2.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2.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2.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2.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2.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2.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2.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2.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2.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2.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2.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2.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2.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2.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2.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2.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2.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2.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2.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2.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2.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2.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2.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2.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2.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2.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2.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2.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2.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2.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2.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2.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2.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2.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2.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2.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2.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2.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2.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2.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2.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2.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2.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2.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2.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2.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2.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2.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2.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2.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2.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2.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2.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2.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2.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2.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2.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2.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2.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2.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2.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2.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2.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2.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2.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2.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2.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2.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2.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2.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2.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2.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2.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2.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2.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2.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2.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2.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2.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2.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2.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2.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2.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2.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2.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2.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2.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2.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2.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2.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2.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2.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2.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2.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2.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2.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2.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2.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2.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2.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2.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2.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2.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2.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2.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2.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2.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2.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2.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2.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2.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2.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2.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2.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2.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2.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2.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2.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2.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2.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2.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2.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2.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2.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2.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2.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2.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2.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2.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2.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2.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2.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2.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2.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2.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2.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2.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2.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2.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2.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2.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2.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2.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2.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2.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2.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2.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2.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2.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2.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2.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2.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2.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2.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2.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2.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2.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2.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2.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2.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2.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2.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2.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2.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2.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2.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2.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2.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2.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2.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2.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2.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2.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2.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2.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2.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2.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2.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2.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2.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2.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2.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2.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2.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2.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2.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2.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2.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2.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2.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2.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2.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2.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2.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2.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2.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2.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2.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2.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2.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2.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2.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2.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2.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2.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2.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2.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2.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2.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2.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2.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2.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2.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2.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2.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2.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2.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2.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2.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2.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2.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2.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2.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2.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2.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2.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2.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2.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2.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2.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2.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2.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2.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2.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2.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2.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2.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2.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2.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2.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2.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2.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2.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2.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2.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2.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2.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2.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2.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2.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2.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2.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2.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2.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2.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2.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2.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2.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2.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2.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2.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2.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2.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2.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2.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2.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2.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2.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2.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2.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2.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2.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2.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2.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2.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2.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2.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2.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2.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2.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2.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2.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2.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2.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2.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2.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2.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2.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2.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2.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2.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2.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2.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2.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2.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2.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2.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2.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2.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2.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2.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2.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2.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2.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2.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2.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2.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2.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2.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2.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2.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2.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2.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2.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2.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2.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2.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2.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2.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2.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2.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2.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2.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2.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2.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2.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2.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2.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2.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2.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2.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2.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2.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2.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2.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2.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2.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2.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2.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2.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20">
    <mergeCell ref="C19:J19"/>
    <mergeCell ref="C25:D25"/>
    <mergeCell ref="B29:J29"/>
    <mergeCell ref="B30:J30"/>
    <mergeCell ref="C17:D18"/>
    <mergeCell ref="E17:F17"/>
    <mergeCell ref="C20:D20"/>
    <mergeCell ref="C21:D21"/>
    <mergeCell ref="C22:D22"/>
    <mergeCell ref="C23:D23"/>
    <mergeCell ref="C24:D24"/>
    <mergeCell ref="G17:H17"/>
    <mergeCell ref="I17:J17"/>
    <mergeCell ref="B3:D3"/>
    <mergeCell ref="I4:J4"/>
    <mergeCell ref="G5:H5"/>
    <mergeCell ref="G6:H6"/>
    <mergeCell ref="G7:H7"/>
    <mergeCell ref="G8:H8"/>
    <mergeCell ref="B17:B18"/>
  </mergeCells>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election activeCell="D34" sqref="D34"/>
    </sheetView>
  </sheetViews>
  <sheetFormatPr baseColWidth="10" defaultColWidth="14.44140625" defaultRowHeight="15" customHeight="1"/>
  <cols>
    <col min="1" max="1" width="3.33203125" customWidth="1"/>
    <col min="2" max="2" width="23.44140625" customWidth="1"/>
    <col min="3" max="3" width="16.33203125" customWidth="1"/>
    <col min="4" max="4" width="16" customWidth="1"/>
    <col min="5" max="5" width="16.44140625" customWidth="1"/>
    <col min="6" max="9" width="16.109375" customWidth="1"/>
    <col min="10" max="10" width="16.88671875" customWidth="1"/>
    <col min="11" max="15" width="16.109375" customWidth="1"/>
    <col min="16" max="16" width="15.44140625" customWidth="1"/>
    <col min="17" max="17" width="16.109375" customWidth="1"/>
    <col min="18" max="26" width="11.44140625" customWidth="1"/>
  </cols>
  <sheetData>
    <row r="1" spans="1:26" ht="12.75" customHeight="1">
      <c r="A1" s="20"/>
      <c r="B1" s="20"/>
      <c r="C1" s="20"/>
      <c r="D1" s="20"/>
      <c r="E1" s="20"/>
      <c r="F1" s="20"/>
      <c r="G1" s="20"/>
      <c r="H1" s="20"/>
      <c r="I1" s="20"/>
      <c r="J1" s="20"/>
      <c r="K1" s="20"/>
      <c r="L1" s="20"/>
      <c r="M1" s="20"/>
      <c r="N1" s="20"/>
      <c r="O1" s="20"/>
      <c r="P1" s="20"/>
      <c r="Q1" s="20"/>
      <c r="R1" s="20"/>
      <c r="S1" s="20"/>
      <c r="T1" s="20"/>
      <c r="U1" s="20"/>
      <c r="V1" s="20"/>
      <c r="W1" s="20"/>
      <c r="X1" s="20"/>
      <c r="Y1" s="20"/>
      <c r="Z1" s="20"/>
    </row>
    <row r="2" spans="1:26" ht="12.75" customHeight="1">
      <c r="A2" s="20"/>
      <c r="B2" s="226" t="s">
        <v>683</v>
      </c>
      <c r="C2" s="210"/>
      <c r="D2" s="20"/>
      <c r="E2" s="20"/>
      <c r="F2" s="20"/>
      <c r="G2" s="20"/>
      <c r="H2" s="20"/>
      <c r="I2" s="20"/>
      <c r="J2" s="20"/>
      <c r="K2" s="20"/>
      <c r="L2" s="20"/>
      <c r="M2" s="20"/>
      <c r="N2" s="20"/>
      <c r="O2" s="20"/>
      <c r="P2" s="20"/>
      <c r="Q2" s="20"/>
      <c r="R2" s="20"/>
      <c r="S2" s="20"/>
      <c r="T2" s="20"/>
      <c r="U2" s="20"/>
      <c r="V2" s="20"/>
      <c r="W2" s="20"/>
      <c r="X2" s="20"/>
      <c r="Y2" s="20"/>
      <c r="Z2" s="20"/>
    </row>
    <row r="3" spans="1:26" ht="12.75" customHeight="1">
      <c r="A3" s="20"/>
      <c r="B3" s="20"/>
      <c r="C3" s="20"/>
      <c r="D3" s="20"/>
      <c r="E3" s="20"/>
      <c r="F3" s="20"/>
      <c r="G3" s="20"/>
      <c r="H3" s="20"/>
      <c r="I3" s="20"/>
      <c r="J3" s="20"/>
      <c r="K3" s="20"/>
      <c r="L3" s="20"/>
      <c r="M3" s="20"/>
      <c r="N3" s="20"/>
      <c r="O3" s="20"/>
      <c r="P3" s="20"/>
      <c r="Q3" s="20"/>
      <c r="R3" s="20"/>
      <c r="S3" s="20"/>
      <c r="T3" s="20"/>
      <c r="U3" s="20"/>
      <c r="V3" s="20"/>
      <c r="W3" s="20"/>
      <c r="X3" s="20"/>
      <c r="Y3" s="20"/>
      <c r="Z3" s="20"/>
    </row>
    <row r="4" spans="1:26" ht="12.75" customHeight="1">
      <c r="A4" s="20"/>
      <c r="B4" s="70" t="s">
        <v>664</v>
      </c>
      <c r="C4" s="70" t="s">
        <v>665</v>
      </c>
      <c r="D4" s="70" t="s">
        <v>666</v>
      </c>
      <c r="E4" s="20"/>
      <c r="F4" s="20"/>
      <c r="G4" s="20"/>
      <c r="H4" s="20"/>
      <c r="I4" s="20"/>
      <c r="J4" s="20"/>
      <c r="K4" s="20"/>
      <c r="L4" s="20"/>
      <c r="M4" s="20"/>
      <c r="N4" s="20"/>
      <c r="O4" s="20"/>
      <c r="P4" s="20"/>
      <c r="Q4" s="20"/>
      <c r="R4" s="20"/>
      <c r="S4" s="20"/>
      <c r="T4" s="20"/>
      <c r="U4" s="20"/>
      <c r="V4" s="20"/>
      <c r="W4" s="20"/>
      <c r="X4" s="20"/>
      <c r="Y4" s="20"/>
      <c r="Z4" s="20"/>
    </row>
    <row r="5" spans="1:26" ht="12.75" customHeight="1">
      <c r="A5" s="20"/>
      <c r="B5" s="85" t="s">
        <v>667</v>
      </c>
      <c r="C5" s="85">
        <v>2024</v>
      </c>
      <c r="D5" s="86">
        <f>VLOOKUP(C5,INPC!A24:M79,HLOOKUP(B5,INPC!B3:M23,2,FALSE),FALSE)</f>
        <v>137.94900000000001</v>
      </c>
      <c r="E5" s="20"/>
      <c r="F5" s="20"/>
      <c r="G5" s="20"/>
      <c r="H5" s="20"/>
      <c r="I5" s="20"/>
      <c r="J5" s="20"/>
      <c r="K5" s="20"/>
      <c r="L5" s="20"/>
      <c r="M5" s="20"/>
      <c r="N5" s="20"/>
      <c r="O5" s="20"/>
      <c r="P5" s="20"/>
      <c r="Q5" s="20"/>
      <c r="R5" s="20"/>
      <c r="S5" s="20"/>
      <c r="T5" s="20"/>
      <c r="U5" s="20"/>
      <c r="V5" s="20"/>
      <c r="W5" s="20"/>
      <c r="X5" s="20"/>
      <c r="Y5" s="20"/>
      <c r="Z5" s="20"/>
    </row>
    <row r="6" spans="1:26" ht="12.75" customHeight="1">
      <c r="A6" s="20"/>
      <c r="B6" s="85" t="s">
        <v>667</v>
      </c>
      <c r="C6" s="85">
        <v>2023</v>
      </c>
      <c r="D6" s="86">
        <f>VLOOKUP(C6,INPC!A24:M78,HLOOKUP(B6,INPC!B3:M23,2,FALSE),FALSE)</f>
        <v>132.37299999999999</v>
      </c>
      <c r="E6" s="87"/>
      <c r="F6" s="20"/>
      <c r="G6" s="20"/>
      <c r="H6" s="20"/>
      <c r="I6" s="20"/>
      <c r="J6" s="20"/>
      <c r="K6" s="20"/>
      <c r="L6" s="20"/>
      <c r="M6" s="20"/>
      <c r="N6" s="20"/>
      <c r="O6" s="20"/>
      <c r="P6" s="20"/>
      <c r="Q6" s="20"/>
      <c r="R6" s="20"/>
      <c r="S6" s="20"/>
      <c r="T6" s="20"/>
      <c r="U6" s="20"/>
      <c r="V6" s="20"/>
      <c r="W6" s="20"/>
      <c r="X6" s="20"/>
      <c r="Y6" s="20"/>
      <c r="Z6" s="20"/>
    </row>
    <row r="7" spans="1:26" ht="12.75" customHeight="1">
      <c r="A7" s="20"/>
      <c r="B7" s="224" t="s">
        <v>684</v>
      </c>
      <c r="C7" s="225"/>
      <c r="D7" s="73">
        <f>TRUNC(D5/D6,4)</f>
        <v>1.0421</v>
      </c>
      <c r="E7" s="38" t="s">
        <v>685</v>
      </c>
      <c r="F7" s="20"/>
      <c r="G7" s="20"/>
      <c r="H7" s="20"/>
      <c r="I7" s="20"/>
      <c r="J7" s="20"/>
      <c r="K7" s="20"/>
      <c r="L7" s="20"/>
      <c r="M7" s="20"/>
      <c r="N7" s="20"/>
      <c r="O7" s="20"/>
      <c r="P7" s="20"/>
      <c r="Q7" s="20"/>
      <c r="R7" s="20"/>
      <c r="S7" s="20"/>
      <c r="T7" s="20"/>
      <c r="U7" s="20"/>
      <c r="V7" s="20"/>
      <c r="W7" s="20"/>
      <c r="X7" s="20"/>
      <c r="Y7" s="20"/>
      <c r="Z7" s="20"/>
    </row>
    <row r="8" spans="1:26" ht="12.75" customHeight="1">
      <c r="A8" s="20"/>
      <c r="B8" s="224" t="s">
        <v>686</v>
      </c>
      <c r="C8" s="225"/>
      <c r="D8" s="88">
        <f>+D7-1</f>
        <v>4.2100000000000026E-2</v>
      </c>
      <c r="E8" s="87"/>
      <c r="F8" s="20"/>
      <c r="G8" s="20"/>
      <c r="H8" s="20"/>
      <c r="I8" s="20"/>
      <c r="J8" s="20"/>
      <c r="K8" s="20"/>
      <c r="L8" s="20"/>
      <c r="M8" s="20"/>
      <c r="N8" s="20"/>
      <c r="O8" s="20"/>
      <c r="P8" s="20"/>
      <c r="Q8" s="20"/>
      <c r="R8" s="20"/>
      <c r="S8" s="20"/>
      <c r="T8" s="20"/>
      <c r="U8" s="20"/>
      <c r="V8" s="20"/>
      <c r="W8" s="20"/>
      <c r="X8" s="20"/>
      <c r="Y8" s="20"/>
      <c r="Z8" s="20"/>
    </row>
    <row r="9" spans="1:26" ht="12.75" customHeight="1">
      <c r="A9" s="20"/>
      <c r="B9" s="89"/>
      <c r="C9" s="89"/>
      <c r="D9" s="89"/>
      <c r="E9" s="90"/>
      <c r="F9" s="91"/>
      <c r="G9" s="20"/>
      <c r="H9" s="20"/>
      <c r="I9" s="20"/>
      <c r="J9" s="20"/>
      <c r="K9" s="20"/>
      <c r="L9" s="20"/>
      <c r="M9" s="20"/>
      <c r="N9" s="20"/>
      <c r="O9" s="20"/>
      <c r="P9" s="20"/>
      <c r="Q9" s="20"/>
      <c r="R9" s="20"/>
      <c r="S9" s="20"/>
      <c r="T9" s="20"/>
      <c r="U9" s="20"/>
      <c r="V9" s="20"/>
      <c r="W9" s="20"/>
      <c r="X9" s="20"/>
      <c r="Y9" s="20"/>
      <c r="Z9" s="20"/>
    </row>
    <row r="10" spans="1:26" ht="12.75" customHeight="1">
      <c r="A10" s="20"/>
      <c r="B10" s="226" t="s">
        <v>687</v>
      </c>
      <c r="C10" s="210"/>
      <c r="D10" s="89"/>
      <c r="E10" s="90"/>
      <c r="F10" s="91"/>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89"/>
      <c r="C11" s="89"/>
      <c r="D11" s="89"/>
      <c r="E11" s="9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24" t="s">
        <v>688</v>
      </c>
      <c r="C12" s="225"/>
      <c r="D12" s="92">
        <f>Q38</f>
        <v>37390000.069166668</v>
      </c>
      <c r="E12" s="38" t="s">
        <v>689</v>
      </c>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24" t="s">
        <v>690</v>
      </c>
      <c r="C13" s="225"/>
      <c r="D13" s="92">
        <f>Q30</f>
        <v>36618343.18416667</v>
      </c>
      <c r="E13" s="38" t="s">
        <v>691</v>
      </c>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24" t="s">
        <v>692</v>
      </c>
      <c r="C14" s="225"/>
      <c r="D14" s="92">
        <f>D12-D13</f>
        <v>771656.88499999791</v>
      </c>
      <c r="E14" s="38"/>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24" t="s">
        <v>693</v>
      </c>
      <c r="C15" s="225"/>
      <c r="D15" s="92">
        <f>D14*D8</f>
        <v>32486.754858499931</v>
      </c>
      <c r="E15" s="38" t="s">
        <v>694</v>
      </c>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24" t="s">
        <v>695</v>
      </c>
      <c r="C16" s="225"/>
      <c r="D16" s="92">
        <f>D15*0.3</f>
        <v>9746.0264575499787</v>
      </c>
      <c r="E16" s="89"/>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89"/>
      <c r="C17" s="89"/>
      <c r="D17" s="93"/>
      <c r="E17" s="89"/>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26" t="s">
        <v>696</v>
      </c>
      <c r="C18" s="210"/>
      <c r="D18" s="93"/>
      <c r="E18" s="89"/>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94" t="s">
        <v>602</v>
      </c>
      <c r="C20" s="20"/>
      <c r="D20" s="95" t="s">
        <v>697</v>
      </c>
      <c r="E20" s="95" t="s">
        <v>698</v>
      </c>
      <c r="F20" s="95" t="s">
        <v>699</v>
      </c>
      <c r="G20" s="95" t="s">
        <v>700</v>
      </c>
      <c r="H20" s="95" t="s">
        <v>701</v>
      </c>
      <c r="I20" s="95" t="s">
        <v>669</v>
      </c>
      <c r="J20" s="95" t="s">
        <v>668</v>
      </c>
      <c r="K20" s="95" t="s">
        <v>702</v>
      </c>
      <c r="L20" s="95" t="s">
        <v>670</v>
      </c>
      <c r="M20" s="95" t="s">
        <v>703</v>
      </c>
      <c r="N20" s="95" t="s">
        <v>704</v>
      </c>
      <c r="O20" s="95" t="s">
        <v>667</v>
      </c>
      <c r="P20" s="20"/>
      <c r="Q20" s="20"/>
      <c r="R20" s="20"/>
      <c r="S20" s="20"/>
      <c r="T20" s="20"/>
      <c r="U20" s="20"/>
      <c r="V20" s="20"/>
      <c r="W20" s="20"/>
      <c r="X20" s="20"/>
      <c r="Y20" s="20"/>
      <c r="Z20" s="20"/>
    </row>
    <row r="21" spans="1:26" ht="12.75" customHeight="1">
      <c r="A21" s="20"/>
      <c r="B21" s="96"/>
      <c r="C21" s="20"/>
      <c r="D21" s="96"/>
      <c r="E21" s="96"/>
      <c r="F21" s="96"/>
      <c r="G21" s="96"/>
      <c r="H21" s="96"/>
      <c r="I21" s="96"/>
      <c r="J21" s="96"/>
      <c r="K21" s="20"/>
      <c r="L21" s="20"/>
      <c r="M21" s="20"/>
      <c r="N21" s="20"/>
      <c r="O21" s="20"/>
      <c r="P21" s="20"/>
      <c r="Q21" s="20"/>
      <c r="R21" s="20"/>
      <c r="S21" s="20"/>
      <c r="T21" s="20"/>
      <c r="U21" s="20"/>
      <c r="V21" s="20"/>
      <c r="W21" s="20"/>
      <c r="X21" s="20"/>
      <c r="Y21" s="20"/>
      <c r="Z21" s="20"/>
    </row>
    <row r="22" spans="1:26" ht="12.75" customHeight="1">
      <c r="A22" s="20"/>
      <c r="B22" s="94" t="s">
        <v>705</v>
      </c>
      <c r="C22" s="20"/>
      <c r="D22" s="94"/>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68" t="s">
        <v>602</v>
      </c>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68" t="s">
        <v>706</v>
      </c>
      <c r="C24" s="20"/>
      <c r="D24" s="97">
        <v>1580889.41</v>
      </c>
      <c r="E24" s="97">
        <v>4060927.41</v>
      </c>
      <c r="F24" s="97">
        <v>4542042.71</v>
      </c>
      <c r="G24" s="97">
        <v>5046242.12</v>
      </c>
      <c r="H24" s="97">
        <v>3387513.69</v>
      </c>
      <c r="I24" s="97">
        <v>4084914.63</v>
      </c>
      <c r="J24" s="98">
        <v>2720774.06</v>
      </c>
      <c r="K24" s="98">
        <v>3981398.29</v>
      </c>
      <c r="L24" s="98">
        <v>3224713.74</v>
      </c>
      <c r="M24" s="98">
        <v>4864088.63</v>
      </c>
      <c r="N24" s="98">
        <v>9198258.7400000002</v>
      </c>
      <c r="O24" s="98">
        <v>2512766.46</v>
      </c>
      <c r="P24" s="20"/>
      <c r="Q24" s="20"/>
      <c r="R24" s="20"/>
      <c r="S24" s="20"/>
      <c r="T24" s="20"/>
      <c r="U24" s="20"/>
      <c r="V24" s="20"/>
      <c r="W24" s="20"/>
      <c r="X24" s="20"/>
      <c r="Y24" s="20"/>
      <c r="Z24" s="20"/>
    </row>
    <row r="25" spans="1:26" ht="12.75" customHeight="1">
      <c r="A25" s="20"/>
      <c r="B25" s="68" t="s">
        <v>65</v>
      </c>
      <c r="C25" s="20"/>
      <c r="D25" s="97">
        <v>20498950.989999998</v>
      </c>
      <c r="E25" s="97">
        <v>14710309.789999999</v>
      </c>
      <c r="F25" s="97">
        <v>17021464.300000001</v>
      </c>
      <c r="G25" s="97">
        <v>23416742.140000001</v>
      </c>
      <c r="H25" s="97">
        <v>29837094.559999999</v>
      </c>
      <c r="I25" s="97">
        <v>27533312.010000002</v>
      </c>
      <c r="J25" s="99">
        <v>29407927.149999999</v>
      </c>
      <c r="K25" s="98">
        <v>26905061.32</v>
      </c>
      <c r="L25" s="98">
        <v>35673457.439999998</v>
      </c>
      <c r="M25" s="98">
        <v>39092158.57</v>
      </c>
      <c r="N25" s="98">
        <v>36875293.140000001</v>
      </c>
      <c r="O25" s="98">
        <v>36109131.200000003</v>
      </c>
      <c r="P25" s="20"/>
      <c r="Q25" s="20"/>
      <c r="R25" s="20"/>
      <c r="S25" s="20"/>
      <c r="T25" s="20"/>
      <c r="U25" s="20"/>
      <c r="V25" s="20"/>
      <c r="W25" s="20"/>
      <c r="X25" s="20"/>
      <c r="Y25" s="20"/>
      <c r="Z25" s="20"/>
    </row>
    <row r="26" spans="1:26" ht="12.75" customHeight="1">
      <c r="A26" s="20"/>
      <c r="B26" s="68" t="s">
        <v>707</v>
      </c>
      <c r="C26" s="20"/>
      <c r="D26" s="97">
        <v>341319.36</v>
      </c>
      <c r="E26" s="97">
        <v>-3705460.62</v>
      </c>
      <c r="F26" s="97">
        <v>-607073.55000000005</v>
      </c>
      <c r="G26" s="97">
        <v>-538775.25</v>
      </c>
      <c r="H26" s="97">
        <v>-501424.3</v>
      </c>
      <c r="I26" s="97">
        <v>-488651.55</v>
      </c>
      <c r="J26" s="99">
        <v>6743057.9100000001</v>
      </c>
      <c r="K26" s="98">
        <v>1019236.24</v>
      </c>
      <c r="L26" s="98">
        <v>1216174.48</v>
      </c>
      <c r="M26" s="98">
        <v>1447876.15</v>
      </c>
      <c r="N26" s="98">
        <v>1490730.42</v>
      </c>
      <c r="O26" s="98">
        <v>1757294.41</v>
      </c>
      <c r="P26" s="20"/>
      <c r="Q26" s="20"/>
      <c r="R26" s="20"/>
      <c r="S26" s="20"/>
      <c r="T26" s="20"/>
      <c r="U26" s="20"/>
      <c r="V26" s="20"/>
      <c r="W26" s="20"/>
      <c r="X26" s="20"/>
      <c r="Y26" s="20"/>
      <c r="Z26" s="20"/>
    </row>
    <row r="27" spans="1:26" ht="12.75" customHeight="1">
      <c r="A27" s="20"/>
      <c r="B27" s="68" t="s">
        <v>708</v>
      </c>
      <c r="C27" s="20"/>
      <c r="D27" s="97">
        <v>134200</v>
      </c>
      <c r="E27" s="97">
        <v>134200</v>
      </c>
      <c r="F27" s="97">
        <v>134200</v>
      </c>
      <c r="G27" s="97">
        <v>134200</v>
      </c>
      <c r="H27" s="97">
        <v>134200</v>
      </c>
      <c r="I27" s="97">
        <v>134200</v>
      </c>
      <c r="J27" s="99">
        <v>397615.02</v>
      </c>
      <c r="K27" s="98">
        <v>592615.02</v>
      </c>
      <c r="L27" s="98">
        <v>592615.02</v>
      </c>
      <c r="M27" s="98">
        <v>592615.02</v>
      </c>
      <c r="N27" s="98">
        <v>592615.02</v>
      </c>
      <c r="O27" s="98">
        <v>592615.02</v>
      </c>
      <c r="P27" s="20"/>
      <c r="Q27" s="20"/>
      <c r="R27" s="20"/>
      <c r="S27" s="20"/>
      <c r="T27" s="20"/>
      <c r="U27" s="20"/>
      <c r="V27" s="20"/>
      <c r="W27" s="20"/>
      <c r="X27" s="20"/>
      <c r="Y27" s="20"/>
      <c r="Z27" s="20"/>
    </row>
    <row r="28" spans="1:26" ht="12.75" customHeight="1">
      <c r="A28" s="20"/>
      <c r="B28" s="100" t="s">
        <v>709</v>
      </c>
      <c r="C28" s="20"/>
      <c r="D28" s="97">
        <v>2474289.1</v>
      </c>
      <c r="E28" s="97">
        <v>2474720.33</v>
      </c>
      <c r="F28" s="97">
        <v>4055714.73</v>
      </c>
      <c r="G28" s="97">
        <v>3715848.97</v>
      </c>
      <c r="H28" s="97">
        <v>3518082.06</v>
      </c>
      <c r="I28" s="97">
        <v>3372754.53</v>
      </c>
      <c r="J28" s="99">
        <v>2347309.4300000002</v>
      </c>
      <c r="K28" s="98">
        <v>4336439.42</v>
      </c>
      <c r="L28" s="98">
        <v>5376360.2599999998</v>
      </c>
      <c r="M28" s="98">
        <v>4781117.42</v>
      </c>
      <c r="N28" s="98">
        <v>2219011.33</v>
      </c>
      <c r="O28" s="98">
        <v>1490694.31</v>
      </c>
      <c r="P28" s="98">
        <v>575826.47</v>
      </c>
      <c r="Q28" s="20"/>
      <c r="R28" s="20"/>
      <c r="S28" s="20"/>
      <c r="T28" s="20"/>
      <c r="U28" s="20"/>
      <c r="V28" s="20"/>
      <c r="W28" s="20"/>
      <c r="X28" s="20"/>
      <c r="Y28" s="20"/>
      <c r="Z28" s="20"/>
    </row>
    <row r="29" spans="1:26" ht="12.75" customHeight="1">
      <c r="A29" s="20"/>
      <c r="B29" s="68" t="s">
        <v>710</v>
      </c>
      <c r="C29" s="20"/>
      <c r="D29" s="97">
        <v>10000</v>
      </c>
      <c r="E29" s="97">
        <v>10000</v>
      </c>
      <c r="F29" s="97">
        <v>18039</v>
      </c>
      <c r="G29" s="97">
        <v>68679</v>
      </c>
      <c r="H29" s="97">
        <v>65679</v>
      </c>
      <c r="I29" s="97">
        <v>65679</v>
      </c>
      <c r="J29" s="99">
        <v>65679</v>
      </c>
      <c r="K29" s="98">
        <v>65679</v>
      </c>
      <c r="L29" s="98">
        <v>65679</v>
      </c>
      <c r="M29" s="98">
        <v>65679</v>
      </c>
      <c r="N29" s="98">
        <v>65679</v>
      </c>
      <c r="O29" s="98">
        <v>65679</v>
      </c>
      <c r="P29" s="20"/>
      <c r="Q29" s="20"/>
      <c r="R29" s="20"/>
      <c r="S29" s="20"/>
      <c r="T29" s="20"/>
      <c r="U29" s="20"/>
      <c r="V29" s="20"/>
      <c r="W29" s="20"/>
      <c r="X29" s="20"/>
      <c r="Y29" s="20"/>
      <c r="Z29" s="20"/>
    </row>
    <row r="30" spans="1:26" ht="12.75" customHeight="1">
      <c r="A30" s="25"/>
      <c r="B30" s="94" t="s">
        <v>589</v>
      </c>
      <c r="C30" s="25"/>
      <c r="D30" s="101">
        <f t="shared" ref="D30:O30" si="0">SUM(D24:D29)</f>
        <v>25039648.859999999</v>
      </c>
      <c r="E30" s="101">
        <f t="shared" si="0"/>
        <v>17684696.909999996</v>
      </c>
      <c r="F30" s="101">
        <f t="shared" si="0"/>
        <v>25164387.190000001</v>
      </c>
      <c r="G30" s="101">
        <f t="shared" si="0"/>
        <v>31842936.98</v>
      </c>
      <c r="H30" s="101">
        <f t="shared" si="0"/>
        <v>36441145.009999998</v>
      </c>
      <c r="I30" s="101">
        <f t="shared" si="0"/>
        <v>34702208.619999997</v>
      </c>
      <c r="J30" s="101">
        <f t="shared" si="0"/>
        <v>41682362.57</v>
      </c>
      <c r="K30" s="101">
        <f t="shared" si="0"/>
        <v>36900429.289999999</v>
      </c>
      <c r="L30" s="101">
        <f t="shared" si="0"/>
        <v>46148999.939999998</v>
      </c>
      <c r="M30" s="101">
        <f t="shared" si="0"/>
        <v>50843534.790000007</v>
      </c>
      <c r="N30" s="101">
        <f t="shared" si="0"/>
        <v>50441587.650000006</v>
      </c>
      <c r="O30" s="101">
        <f t="shared" si="0"/>
        <v>42528180.400000006</v>
      </c>
      <c r="P30" s="25"/>
      <c r="Q30" s="102">
        <f>AVERAGE(D30:O30)</f>
        <v>36618343.18416667</v>
      </c>
      <c r="R30" s="25"/>
      <c r="S30" s="25"/>
      <c r="T30" s="25"/>
      <c r="U30" s="25"/>
      <c r="V30" s="25"/>
      <c r="W30" s="25"/>
      <c r="X30" s="25"/>
      <c r="Y30" s="25"/>
      <c r="Z30" s="25"/>
    </row>
    <row r="31" spans="1:26" ht="12.75" customHeight="1">
      <c r="A31" s="20"/>
      <c r="B31" s="68"/>
      <c r="C31" s="20"/>
      <c r="D31" s="69"/>
      <c r="E31" s="69"/>
      <c r="F31" s="20"/>
      <c r="G31" s="69"/>
      <c r="H31" s="69"/>
      <c r="I31" s="69"/>
      <c r="J31" s="69"/>
      <c r="K31" s="20"/>
      <c r="L31" s="20"/>
      <c r="M31" s="20"/>
      <c r="N31" s="20"/>
      <c r="O31" s="20"/>
      <c r="P31" s="20"/>
      <c r="Q31" s="20"/>
      <c r="R31" s="20"/>
      <c r="S31" s="20"/>
      <c r="T31" s="20"/>
      <c r="U31" s="20"/>
      <c r="V31" s="20"/>
      <c r="W31" s="20"/>
      <c r="X31" s="20"/>
      <c r="Y31" s="20"/>
      <c r="Z31" s="20"/>
    </row>
    <row r="32" spans="1:26" ht="12.75" customHeight="1">
      <c r="A32" s="20"/>
      <c r="B32" s="94" t="s">
        <v>711</v>
      </c>
      <c r="C32" s="20"/>
      <c r="D32" s="94"/>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68" t="s">
        <v>602</v>
      </c>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68" t="s">
        <v>134</v>
      </c>
      <c r="C34" s="20"/>
      <c r="D34" s="97">
        <v>3173373.46</v>
      </c>
      <c r="E34" s="97">
        <v>-2268537.64</v>
      </c>
      <c r="F34" s="97">
        <v>-3298345.36</v>
      </c>
      <c r="G34" s="97">
        <v>-1769927.18</v>
      </c>
      <c r="H34" s="97">
        <v>-3635574.53</v>
      </c>
      <c r="I34" s="97">
        <v>-4176124.18</v>
      </c>
      <c r="J34" s="103">
        <v>-3398526.93</v>
      </c>
      <c r="K34" s="98">
        <v>-1168038.1200000001</v>
      </c>
      <c r="L34" s="98">
        <v>1146484</v>
      </c>
      <c r="M34" s="98">
        <v>3063685.28</v>
      </c>
      <c r="N34" s="98">
        <v>2057609.9</v>
      </c>
      <c r="O34" s="98">
        <v>2973607.95</v>
      </c>
      <c r="P34" s="20"/>
      <c r="Q34" s="20"/>
      <c r="R34" s="20"/>
      <c r="S34" s="20"/>
      <c r="T34" s="20"/>
      <c r="U34" s="20"/>
      <c r="V34" s="20"/>
      <c r="W34" s="20"/>
      <c r="X34" s="20"/>
      <c r="Y34" s="20"/>
      <c r="Z34" s="20"/>
    </row>
    <row r="35" spans="1:26" ht="12.75" customHeight="1">
      <c r="A35" s="20"/>
      <c r="B35" s="68" t="s">
        <v>712</v>
      </c>
      <c r="C35" s="20"/>
      <c r="D35" s="97">
        <v>34884297.920000002</v>
      </c>
      <c r="E35" s="97">
        <v>37826967.340000004</v>
      </c>
      <c r="F35" s="97">
        <v>41278974.530000001</v>
      </c>
      <c r="G35" s="97">
        <v>38142565.289999999</v>
      </c>
      <c r="H35" s="97">
        <v>38053698.049999997</v>
      </c>
      <c r="I35" s="97">
        <v>33958366.090000004</v>
      </c>
      <c r="J35" s="99">
        <v>43534066.780000001</v>
      </c>
      <c r="K35" s="98">
        <v>39538285.409999996</v>
      </c>
      <c r="L35" s="98">
        <v>34304550.060000002</v>
      </c>
      <c r="M35" s="98">
        <v>29095027.290000003</v>
      </c>
      <c r="N35" s="98">
        <v>43955546.420000002</v>
      </c>
      <c r="O35" s="98">
        <v>41211810.400000006</v>
      </c>
      <c r="P35" s="20"/>
      <c r="Q35" s="20"/>
      <c r="R35" s="20"/>
      <c r="S35" s="20"/>
      <c r="T35" s="20"/>
      <c r="U35" s="20"/>
      <c r="V35" s="20"/>
      <c r="W35" s="20"/>
      <c r="X35" s="20"/>
      <c r="Y35" s="20"/>
      <c r="Z35" s="20"/>
    </row>
    <row r="36" spans="1:26" ht="12.75" customHeight="1">
      <c r="A36" s="20"/>
      <c r="B36" s="68" t="s">
        <v>713</v>
      </c>
      <c r="C36" s="20"/>
      <c r="D36" s="97">
        <v>16346.55</v>
      </c>
      <c r="E36" s="97">
        <v>16346.55</v>
      </c>
      <c r="F36" s="97">
        <v>16346.55</v>
      </c>
      <c r="G36" s="97">
        <v>16346.55</v>
      </c>
      <c r="H36" s="97">
        <v>16346.55</v>
      </c>
      <c r="I36" s="97">
        <v>16346.55</v>
      </c>
      <c r="J36" s="103">
        <v>16346.55</v>
      </c>
      <c r="K36" s="98">
        <v>16346.55</v>
      </c>
      <c r="L36" s="98">
        <v>16346.55</v>
      </c>
      <c r="M36" s="98">
        <v>16346.55</v>
      </c>
      <c r="N36" s="98">
        <v>16346.55</v>
      </c>
      <c r="O36" s="98">
        <v>16346.55</v>
      </c>
      <c r="P36" s="20"/>
      <c r="Q36" s="20"/>
      <c r="R36" s="20"/>
      <c r="S36" s="20"/>
      <c r="T36" s="20"/>
      <c r="U36" s="20"/>
      <c r="V36" s="20"/>
      <c r="W36" s="20"/>
      <c r="X36" s="20"/>
      <c r="Y36" s="20"/>
      <c r="Z36" s="20"/>
    </row>
    <row r="37" spans="1:26" ht="12.75" customHeight="1">
      <c r="A37" s="20"/>
      <c r="B37" s="68" t="s">
        <v>714</v>
      </c>
      <c r="C37" s="20"/>
      <c r="D37" s="97">
        <v>0</v>
      </c>
      <c r="E37" s="97">
        <v>0</v>
      </c>
      <c r="F37" s="97">
        <v>0</v>
      </c>
      <c r="G37" s="97">
        <v>0</v>
      </c>
      <c r="H37" s="97">
        <v>0</v>
      </c>
      <c r="I37" s="97">
        <v>0</v>
      </c>
      <c r="J37" s="97">
        <v>0</v>
      </c>
      <c r="K37" s="97">
        <v>0</v>
      </c>
      <c r="L37" s="97">
        <v>0</v>
      </c>
      <c r="M37" s="98">
        <v>0</v>
      </c>
      <c r="N37" s="98">
        <v>0</v>
      </c>
      <c r="O37" s="20"/>
      <c r="P37" s="20"/>
      <c r="Q37" s="20"/>
      <c r="R37" s="20"/>
      <c r="S37" s="20"/>
      <c r="T37" s="20"/>
      <c r="U37" s="20"/>
      <c r="V37" s="20"/>
      <c r="W37" s="20"/>
      <c r="X37" s="20"/>
      <c r="Y37" s="20"/>
      <c r="Z37" s="20"/>
    </row>
    <row r="38" spans="1:26" ht="12.75" customHeight="1">
      <c r="A38" s="25"/>
      <c r="B38" s="94" t="s">
        <v>589</v>
      </c>
      <c r="C38" s="25"/>
      <c r="D38" s="104">
        <f t="shared" ref="D38:O38" si="1">SUM(D34:D37)</f>
        <v>38074017.93</v>
      </c>
      <c r="E38" s="104">
        <f t="shared" si="1"/>
        <v>35574776.25</v>
      </c>
      <c r="F38" s="104">
        <f t="shared" si="1"/>
        <v>37996975.719999999</v>
      </c>
      <c r="G38" s="104">
        <f t="shared" si="1"/>
        <v>36388984.659999996</v>
      </c>
      <c r="H38" s="104">
        <f t="shared" si="1"/>
        <v>34434470.069999993</v>
      </c>
      <c r="I38" s="104">
        <f t="shared" si="1"/>
        <v>29798588.460000005</v>
      </c>
      <c r="J38" s="104">
        <f t="shared" si="1"/>
        <v>40151886.399999999</v>
      </c>
      <c r="K38" s="104">
        <f t="shared" si="1"/>
        <v>38386593.839999996</v>
      </c>
      <c r="L38" s="104">
        <f t="shared" si="1"/>
        <v>35467380.609999999</v>
      </c>
      <c r="M38" s="104">
        <f t="shared" si="1"/>
        <v>32175059.120000005</v>
      </c>
      <c r="N38" s="104">
        <f t="shared" si="1"/>
        <v>46029502.869999997</v>
      </c>
      <c r="O38" s="104">
        <f t="shared" si="1"/>
        <v>44201764.900000006</v>
      </c>
      <c r="P38" s="25"/>
      <c r="Q38" s="102">
        <f>AVERAGE(D38:O38)</f>
        <v>37390000.069166668</v>
      </c>
      <c r="R38" s="25"/>
      <c r="S38" s="25"/>
      <c r="T38" s="25"/>
      <c r="U38" s="25"/>
      <c r="V38" s="25"/>
      <c r="W38" s="25"/>
      <c r="X38" s="25"/>
      <c r="Y38" s="25"/>
      <c r="Z38" s="25"/>
    </row>
    <row r="39" spans="1:26" ht="12.75" customHeight="1">
      <c r="A39" s="20"/>
      <c r="B39" s="68"/>
      <c r="C39" s="69"/>
      <c r="D39" s="69"/>
      <c r="E39" s="69"/>
      <c r="F39" s="69"/>
      <c r="G39" s="69"/>
      <c r="H39" s="69"/>
      <c r="I39" s="69"/>
      <c r="J39" s="20"/>
      <c r="K39" s="20"/>
      <c r="L39" s="20"/>
      <c r="M39" s="20"/>
      <c r="N39" s="20"/>
      <c r="O39" s="20"/>
      <c r="P39" s="20"/>
      <c r="Q39" s="20"/>
      <c r="R39" s="20"/>
      <c r="S39" s="20"/>
      <c r="T39" s="20"/>
      <c r="U39" s="20"/>
      <c r="V39" s="20"/>
      <c r="W39" s="20"/>
      <c r="X39" s="20"/>
      <c r="Y39" s="20"/>
      <c r="Z39" s="20"/>
    </row>
    <row r="40" spans="1:26" ht="12.75" customHeight="1">
      <c r="A40" s="20"/>
      <c r="B40" s="68"/>
      <c r="C40" s="69"/>
      <c r="D40" s="69"/>
      <c r="E40" s="69"/>
      <c r="F40" s="69"/>
      <c r="G40" s="69"/>
      <c r="H40" s="69"/>
      <c r="I40" s="69"/>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2.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2.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2.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2.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2.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2.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2.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2.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2.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2.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2.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2.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2.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2.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2.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2.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2.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2.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2.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2.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2.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2.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2.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2.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2.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2.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2.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2.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2.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2.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2.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2.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2.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2.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2.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2.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2.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2.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2.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2.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2.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2.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2.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2.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2.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2.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2.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2.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2.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2.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2.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2.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2.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2.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2.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2.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2.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2.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2.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2.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2.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2.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2.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2.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2.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2.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2.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2.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2.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2.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2.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2.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2.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2.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2.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2.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2.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2.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2.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2.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2.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2.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2.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2.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2.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2.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2.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2.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2.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2.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2.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2.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2.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2.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2.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2.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2.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2.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2.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2.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2.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2.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2.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2.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2.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2.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2.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2.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2.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2.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2.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2.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2.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2.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2.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2.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2.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2.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2.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2.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2.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2.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2.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2.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2.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2.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2.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2.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2.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2.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2.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2.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2.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2.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2.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2.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2.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2.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2.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2.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2.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2.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2.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2.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2.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2.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2.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2.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2.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2.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2.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2.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2.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2.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2.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2.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2.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2.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2.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2.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2.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2.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2.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2.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2.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2.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2.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2.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2.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2.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2.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2.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2.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2.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2.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2.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2.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2.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2.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2.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2.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2.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2.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2.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2.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2.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2.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2.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2.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2.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2.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2.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2.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2.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2.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2.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2.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2.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2.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2.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2.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2.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2.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2.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2.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2.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2.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2.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2.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2.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2.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2.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2.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2.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2.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2.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2.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2.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2.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2.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2.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2.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2.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2.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2.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2.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2.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2.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2.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2.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2.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2.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2.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2.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2.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2.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2.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2.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2.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2.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2.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2.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2.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2.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2.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2.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2.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2.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2.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2.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2.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2.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2.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2.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2.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2.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2.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2.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2.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2.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2.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2.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2.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2.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2.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2.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2.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2.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2.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2.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2.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2.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2.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2.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2.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2.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2.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2.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2.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2.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2.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2.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2.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2.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2.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2.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2.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2.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2.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2.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2.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2.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2.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2.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2.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2.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2.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2.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2.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2.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2.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2.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2.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2.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2.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2.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2.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2.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2.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2.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2.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2.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2.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2.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2.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2.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2.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2.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2.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2.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2.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2.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2.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2.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2.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2.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2.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2.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2.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2.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2.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2.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2.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2.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2.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2.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2.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2.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2.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2.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2.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2.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2.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2.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2.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2.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2.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2.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2.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2.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2.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2.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2.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2.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2.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2.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2.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2.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2.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2.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2.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2.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2.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2.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2.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2.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2.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2.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2.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2.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2.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2.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2.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2.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2.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2.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2.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2.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2.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2.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2.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2.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2.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2.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2.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2.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2.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2.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2.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2.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2.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2.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2.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2.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2.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2.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2.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2.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2.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2.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2.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2.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2.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2.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2.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2.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2.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2.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2.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2.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2.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2.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2.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2.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2.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2.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2.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2.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2.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2.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2.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2.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2.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2.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2.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2.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2.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2.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2.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2.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2.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2.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2.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2.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2.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2.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2.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2.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2.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2.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2.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2.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2.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2.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2.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2.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2.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2.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2.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2.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2.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2.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2.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2.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2.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2.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2.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2.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2.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2.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2.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2.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2.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2.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2.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2.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2.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2.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2.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2.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2.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2.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2.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2.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2.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2.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2.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2.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2.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2.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2.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2.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2.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2.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2.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2.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2.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2.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2.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2.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2.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2.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2.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2.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2.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2.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2.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2.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2.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2.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2.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2.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2.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2.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2.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2.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2.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2.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2.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2.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2.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2.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2.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2.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2.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2.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2.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2.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2.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2.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2.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2.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2.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2.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2.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2.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2.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2.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2.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2.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2.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2.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2.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2.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2.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2.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2.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2.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2.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2.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2.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2.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2.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2.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2.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2.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2.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2.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2.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2.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2.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2.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2.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2.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2.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2.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2.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2.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2.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2.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2.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2.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2.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2.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2.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2.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2.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2.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2.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2.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2.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2.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2.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2.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2.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2.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2.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2.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2.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2.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2.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2.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2.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2.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2.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2.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2.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2.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2.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2.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2.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2.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2.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2.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2.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2.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2.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2.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2.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2.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2.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2.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2.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2.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2.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2.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2.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2.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2.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2.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2.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2.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2.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2.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2.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2.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2.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2.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2.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2.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2.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2.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2.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2.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2.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2.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2.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2.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2.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2.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2.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2.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2.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2.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2.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2.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2.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2.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2.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2.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2.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2.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2.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2.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2.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2.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2.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2.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2.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2.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2.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2.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2.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2.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2.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2.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2.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2.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2.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0">
    <mergeCell ref="B15:C15"/>
    <mergeCell ref="B16:C16"/>
    <mergeCell ref="B18:C18"/>
    <mergeCell ref="B2:C2"/>
    <mergeCell ref="B7:C7"/>
    <mergeCell ref="B8:C8"/>
    <mergeCell ref="B10:C10"/>
    <mergeCell ref="B12:C12"/>
    <mergeCell ref="B13:C13"/>
    <mergeCell ref="B14:C14"/>
  </mergeCells>
  <hyperlinks>
    <hyperlink ref="E7" r:id="rId1" xr:uid="{00000000-0004-0000-0800-000000000000}"/>
    <hyperlink ref="E12" r:id="rId2" xr:uid="{00000000-0004-0000-0800-000001000000}"/>
    <hyperlink ref="E13" r:id="rId3" xr:uid="{00000000-0004-0000-0800-000002000000}"/>
    <hyperlink ref="E15" r:id="rId4" xr:uid="{00000000-0004-0000-0800-000003000000}"/>
  </hyperlinks>
  <pageMargins left="0.7" right="0.7" top="0.75" bottom="0.75" header="0" footer="0"/>
  <pageSetup orientation="portrait"/>
  <legacy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4.44140625" defaultRowHeight="15" customHeight="1"/>
  <cols>
    <col min="1" max="1" width="5.109375" customWidth="1"/>
    <col min="2" max="2" width="11.44140625" customWidth="1"/>
    <col min="3" max="3" width="21.88671875" customWidth="1"/>
    <col min="4" max="4" width="13.33203125" customWidth="1"/>
    <col min="5" max="5" width="13.109375" customWidth="1"/>
    <col min="6" max="6" width="14.6640625" customWidth="1"/>
    <col min="7" max="7" width="13.88671875" customWidth="1"/>
    <col min="8" max="8" width="15.109375" customWidth="1"/>
    <col min="9" max="9" width="14.6640625" customWidth="1"/>
    <col min="10" max="10" width="14.33203125" customWidth="1"/>
    <col min="11" max="26" width="11.44140625" customWidth="1"/>
  </cols>
  <sheetData>
    <row r="1" spans="1:26" ht="9.75" customHeight="1">
      <c r="A1" s="105"/>
      <c r="B1" s="106"/>
      <c r="C1" s="106"/>
      <c r="D1" s="106"/>
      <c r="E1" s="107"/>
      <c r="F1" s="107"/>
      <c r="G1" s="107"/>
      <c r="H1" s="106"/>
      <c r="I1" s="106"/>
      <c r="J1" s="106"/>
      <c r="K1" s="106"/>
      <c r="L1" s="106"/>
      <c r="M1" s="106"/>
      <c r="N1" s="105"/>
      <c r="O1" s="105"/>
      <c r="P1" s="105"/>
      <c r="Q1" s="105"/>
      <c r="R1" s="105"/>
      <c r="S1" s="105"/>
      <c r="T1" s="105"/>
      <c r="U1" s="105"/>
      <c r="V1" s="105"/>
      <c r="W1" s="105"/>
      <c r="X1" s="105"/>
      <c r="Y1" s="105"/>
      <c r="Z1" s="105"/>
    </row>
    <row r="2" spans="1:26" ht="9.75" customHeight="1">
      <c r="A2" s="106"/>
      <c r="B2" s="227" t="s">
        <v>715</v>
      </c>
      <c r="C2" s="209"/>
      <c r="D2" s="209"/>
      <c r="E2" s="209"/>
      <c r="F2" s="209"/>
      <c r="G2" s="209"/>
      <c r="H2" s="209"/>
      <c r="I2" s="209"/>
      <c r="J2" s="210"/>
      <c r="K2" s="106"/>
      <c r="L2" s="106"/>
      <c r="M2" s="106"/>
      <c r="N2" s="106"/>
      <c r="O2" s="106"/>
      <c r="P2" s="106"/>
      <c r="Q2" s="106"/>
      <c r="R2" s="106"/>
      <c r="S2" s="106"/>
      <c r="T2" s="106"/>
      <c r="U2" s="106"/>
      <c r="V2" s="106"/>
      <c r="W2" s="106"/>
      <c r="X2" s="106"/>
      <c r="Y2" s="106"/>
      <c r="Z2" s="106"/>
    </row>
    <row r="3" spans="1:26" ht="9.75" customHeight="1">
      <c r="A3" s="106"/>
      <c r="B3" s="227" t="s">
        <v>716</v>
      </c>
      <c r="C3" s="209"/>
      <c r="D3" s="209"/>
      <c r="E3" s="209"/>
      <c r="F3" s="209"/>
      <c r="G3" s="209"/>
      <c r="H3" s="209"/>
      <c r="I3" s="209"/>
      <c r="J3" s="210"/>
      <c r="K3" s="106"/>
      <c r="L3" s="106"/>
      <c r="M3" s="106"/>
      <c r="N3" s="106"/>
      <c r="O3" s="106"/>
      <c r="P3" s="106"/>
      <c r="Q3" s="106"/>
      <c r="R3" s="106"/>
      <c r="S3" s="106"/>
      <c r="T3" s="106"/>
      <c r="U3" s="106"/>
      <c r="V3" s="106"/>
      <c r="W3" s="106"/>
      <c r="X3" s="106"/>
      <c r="Y3" s="106"/>
      <c r="Z3" s="106"/>
    </row>
    <row r="4" spans="1:26" ht="9.75" customHeight="1">
      <c r="A4" s="105"/>
      <c r="B4" s="106"/>
      <c r="C4" s="106"/>
      <c r="D4" s="106"/>
      <c r="E4" s="107"/>
      <c r="F4" s="107"/>
      <c r="G4" s="107"/>
      <c r="H4" s="106"/>
      <c r="I4" s="106"/>
      <c r="J4" s="106"/>
      <c r="K4" s="106"/>
      <c r="L4" s="106"/>
      <c r="M4" s="106"/>
      <c r="N4" s="105"/>
      <c r="O4" s="105"/>
      <c r="P4" s="105"/>
      <c r="Q4" s="105"/>
      <c r="R4" s="105"/>
      <c r="S4" s="105"/>
      <c r="T4" s="105"/>
      <c r="U4" s="105"/>
      <c r="V4" s="105"/>
      <c r="W4" s="105"/>
      <c r="X4" s="105"/>
      <c r="Y4" s="105"/>
      <c r="Z4" s="105"/>
    </row>
    <row r="5" spans="1:26" ht="9.75" customHeight="1">
      <c r="A5" s="105"/>
      <c r="B5" s="106"/>
      <c r="C5" s="106"/>
      <c r="D5" s="106"/>
      <c r="E5" s="107"/>
      <c r="F5" s="107"/>
      <c r="G5" s="107"/>
      <c r="H5" s="106"/>
      <c r="I5" s="106"/>
      <c r="J5" s="106"/>
      <c r="K5" s="106"/>
      <c r="L5" s="106"/>
      <c r="M5" s="106"/>
      <c r="N5" s="105"/>
      <c r="O5" s="105"/>
      <c r="P5" s="105"/>
      <c r="Q5" s="105"/>
      <c r="R5" s="105"/>
      <c r="S5" s="105"/>
      <c r="T5" s="105"/>
      <c r="U5" s="105"/>
      <c r="V5" s="105"/>
      <c r="W5" s="105"/>
      <c r="X5" s="105"/>
      <c r="Y5" s="105"/>
      <c r="Z5" s="105"/>
    </row>
    <row r="6" spans="1:26" ht="9.75" customHeight="1">
      <c r="A6" s="106"/>
      <c r="B6" s="108" t="s">
        <v>717</v>
      </c>
      <c r="C6" s="108" t="s">
        <v>718</v>
      </c>
      <c r="D6" s="109" t="s">
        <v>719</v>
      </c>
      <c r="E6" s="108" t="s">
        <v>720</v>
      </c>
      <c r="F6" s="108" t="s">
        <v>721</v>
      </c>
      <c r="G6" s="108" t="s">
        <v>722</v>
      </c>
      <c r="H6" s="108" t="s">
        <v>723</v>
      </c>
      <c r="I6" s="108" t="s">
        <v>724</v>
      </c>
      <c r="J6" s="108" t="s">
        <v>725</v>
      </c>
      <c r="K6" s="106"/>
      <c r="L6" s="106"/>
      <c r="M6" s="106"/>
      <c r="N6" s="106"/>
      <c r="O6" s="106"/>
      <c r="P6" s="106"/>
      <c r="Q6" s="106"/>
      <c r="R6" s="106"/>
      <c r="S6" s="106"/>
      <c r="T6" s="106"/>
      <c r="U6" s="106"/>
      <c r="V6" s="106"/>
      <c r="W6" s="106"/>
      <c r="X6" s="106"/>
      <c r="Y6" s="106"/>
      <c r="Z6" s="106"/>
    </row>
    <row r="7" spans="1:26" ht="9.75" customHeight="1">
      <c r="A7" s="106"/>
      <c r="B7" s="110"/>
      <c r="C7" s="110"/>
      <c r="D7" s="111"/>
      <c r="E7" s="110"/>
      <c r="F7" s="110"/>
      <c r="G7" s="110"/>
      <c r="H7" s="110"/>
      <c r="I7" s="110"/>
      <c r="J7" s="110"/>
      <c r="K7" s="106"/>
      <c r="L7" s="106"/>
      <c r="M7" s="106"/>
      <c r="N7" s="106"/>
      <c r="O7" s="106"/>
      <c r="P7" s="106"/>
      <c r="Q7" s="106"/>
      <c r="R7" s="106"/>
      <c r="S7" s="106"/>
      <c r="T7" s="106"/>
      <c r="U7" s="106"/>
      <c r="V7" s="106"/>
      <c r="W7" s="106"/>
      <c r="X7" s="106"/>
      <c r="Y7" s="106"/>
      <c r="Z7" s="106"/>
    </row>
    <row r="8" spans="1:26" ht="9.75" customHeight="1">
      <c r="A8" s="106"/>
      <c r="B8" s="112">
        <v>44348</v>
      </c>
      <c r="C8" s="113" t="s">
        <v>726</v>
      </c>
      <c r="D8" s="114">
        <v>0</v>
      </c>
      <c r="E8" s="115">
        <f>VLOOKUP(YEAR(B8),INPC,MONTH(B8)+1)</f>
        <v>113.018</v>
      </c>
      <c r="F8" s="116">
        <f>+E8</f>
        <v>113.018</v>
      </c>
      <c r="G8" s="117">
        <f t="shared" ref="G8:G11" si="0">TRUNC(E8/F8,4)</f>
        <v>1</v>
      </c>
      <c r="H8" s="118">
        <f t="shared" ref="H8:H20" si="1">D8*G8</f>
        <v>0</v>
      </c>
      <c r="I8" s="114">
        <v>10000</v>
      </c>
      <c r="J8" s="114">
        <f t="shared" ref="J8:J20" si="2">H8+I8</f>
        <v>10000</v>
      </c>
      <c r="K8" s="106"/>
      <c r="L8" s="106"/>
      <c r="M8" s="106"/>
      <c r="N8" s="106"/>
      <c r="O8" s="106"/>
      <c r="P8" s="106"/>
      <c r="Q8" s="106"/>
      <c r="R8" s="106"/>
      <c r="S8" s="106"/>
      <c r="T8" s="106"/>
      <c r="U8" s="106"/>
      <c r="V8" s="106"/>
      <c r="W8" s="106"/>
      <c r="X8" s="106"/>
      <c r="Y8" s="106"/>
      <c r="Z8" s="106"/>
    </row>
    <row r="9" spans="1:26" ht="9.75" customHeight="1">
      <c r="A9" s="106"/>
      <c r="B9" s="112">
        <v>44531</v>
      </c>
      <c r="C9" s="113"/>
      <c r="D9" s="114">
        <f>+J8</f>
        <v>10000</v>
      </c>
      <c r="E9" s="115">
        <f>VLOOKUP(YEAR(B9),INPC,MONTH(B9)+1)</f>
        <v>117.30800000000001</v>
      </c>
      <c r="F9" s="116">
        <f t="shared" ref="F9:F20" si="3">E8</f>
        <v>113.018</v>
      </c>
      <c r="G9" s="117">
        <f t="shared" si="0"/>
        <v>1.0379</v>
      </c>
      <c r="H9" s="118">
        <f t="shared" si="1"/>
        <v>10379</v>
      </c>
      <c r="I9" s="114">
        <v>0</v>
      </c>
      <c r="J9" s="114">
        <f t="shared" si="2"/>
        <v>10379</v>
      </c>
      <c r="K9" s="106"/>
      <c r="L9" s="106"/>
      <c r="M9" s="106"/>
      <c r="N9" s="106"/>
      <c r="O9" s="106"/>
      <c r="P9" s="106"/>
      <c r="Q9" s="106"/>
      <c r="R9" s="106"/>
      <c r="S9" s="106"/>
      <c r="T9" s="106"/>
      <c r="U9" s="106"/>
      <c r="V9" s="106"/>
      <c r="W9" s="106"/>
      <c r="X9" s="106"/>
      <c r="Y9" s="106"/>
      <c r="Z9" s="106"/>
    </row>
    <row r="10" spans="1:26" ht="9.75" customHeight="1">
      <c r="A10" s="106"/>
      <c r="B10" s="112">
        <v>44896</v>
      </c>
      <c r="C10" s="113" t="s">
        <v>727</v>
      </c>
      <c r="D10" s="114">
        <f t="shared" ref="D10:D20" si="4">J9</f>
        <v>10379</v>
      </c>
      <c r="E10" s="115">
        <f>VLOOKUP(YEAR(B10),INPC,MONTH(B10)+1)</f>
        <v>126.47799999999999</v>
      </c>
      <c r="F10" s="116">
        <f t="shared" si="3"/>
        <v>117.30800000000001</v>
      </c>
      <c r="G10" s="117">
        <f t="shared" si="0"/>
        <v>1.0781000000000001</v>
      </c>
      <c r="H10" s="118">
        <f t="shared" si="1"/>
        <v>11189.599900000001</v>
      </c>
      <c r="I10" s="114">
        <v>20730251.32</v>
      </c>
      <c r="J10" s="114">
        <f t="shared" si="2"/>
        <v>20741440.9199</v>
      </c>
      <c r="K10" s="106"/>
      <c r="L10" s="106"/>
      <c r="M10" s="106"/>
      <c r="N10" s="106"/>
      <c r="O10" s="106"/>
      <c r="P10" s="106"/>
      <c r="Q10" s="106"/>
      <c r="R10" s="106"/>
      <c r="S10" s="106"/>
      <c r="T10" s="106"/>
      <c r="U10" s="106"/>
      <c r="V10" s="106"/>
      <c r="W10" s="106"/>
      <c r="X10" s="106"/>
      <c r="Y10" s="106"/>
      <c r="Z10" s="106"/>
    </row>
    <row r="11" spans="1:26" ht="9.75" customHeight="1">
      <c r="A11" s="106"/>
      <c r="B11" s="112">
        <v>45261</v>
      </c>
      <c r="C11" s="113" t="s">
        <v>728</v>
      </c>
      <c r="D11" s="114">
        <f t="shared" si="4"/>
        <v>20741440.9199</v>
      </c>
      <c r="E11" s="115">
        <f>VLOOKUP(YEAR(B11),INPC,MONTH(B11)+1)</f>
        <v>132.37299999999999</v>
      </c>
      <c r="F11" s="116">
        <f t="shared" si="3"/>
        <v>126.47799999999999</v>
      </c>
      <c r="G11" s="117">
        <f t="shared" si="0"/>
        <v>1.0466</v>
      </c>
      <c r="H11" s="118">
        <f t="shared" si="1"/>
        <v>21707992.066767339</v>
      </c>
      <c r="I11" s="114">
        <v>-1721515</v>
      </c>
      <c r="J11" s="114">
        <f t="shared" si="2"/>
        <v>19986477.066767339</v>
      </c>
      <c r="K11" s="106"/>
      <c r="L11" s="119"/>
      <c r="M11" s="106"/>
      <c r="N11" s="106"/>
      <c r="O11" s="106"/>
      <c r="P11" s="106"/>
      <c r="Q11" s="106"/>
      <c r="R11" s="106"/>
      <c r="S11" s="106"/>
      <c r="T11" s="106"/>
      <c r="U11" s="106"/>
      <c r="V11" s="106"/>
      <c r="W11" s="106"/>
      <c r="X11" s="106"/>
      <c r="Y11" s="106"/>
      <c r="Z11" s="106"/>
    </row>
    <row r="12" spans="1:26" ht="9.75" customHeight="1">
      <c r="A12" s="106"/>
      <c r="B12" s="112">
        <v>45627</v>
      </c>
      <c r="C12" s="113" t="s">
        <v>727</v>
      </c>
      <c r="D12" s="114">
        <f t="shared" si="4"/>
        <v>19986477.066767339</v>
      </c>
      <c r="E12" s="115">
        <v>137.94900000000001</v>
      </c>
      <c r="F12" s="116">
        <f t="shared" si="3"/>
        <v>132.37299999999999</v>
      </c>
      <c r="G12" s="117">
        <f>+E12/F12</f>
        <v>1.0421233937434373</v>
      </c>
      <c r="H12" s="120">
        <f t="shared" si="1"/>
        <v>20828375.309794959</v>
      </c>
      <c r="I12" s="114">
        <v>3803338.12</v>
      </c>
      <c r="J12" s="114">
        <f t="shared" si="2"/>
        <v>24631713.42979496</v>
      </c>
      <c r="K12" s="106"/>
      <c r="L12" s="106"/>
      <c r="M12" s="106"/>
      <c r="N12" s="106"/>
      <c r="O12" s="106"/>
      <c r="P12" s="106"/>
      <c r="Q12" s="106"/>
      <c r="R12" s="106"/>
      <c r="S12" s="106"/>
      <c r="T12" s="106"/>
      <c r="U12" s="106"/>
      <c r="V12" s="106"/>
      <c r="W12" s="106"/>
      <c r="X12" s="106"/>
      <c r="Y12" s="106"/>
      <c r="Z12" s="106"/>
    </row>
    <row r="13" spans="1:26" ht="9.75" hidden="1" customHeight="1">
      <c r="A13" s="106"/>
      <c r="B13" s="112"/>
      <c r="C13" s="113"/>
      <c r="D13" s="114">
        <f t="shared" si="4"/>
        <v>24631713.42979496</v>
      </c>
      <c r="E13" s="115" t="e">
        <f t="shared" ref="E13:E20" si="5">VLOOKUP(YEAR(B13),INPC,MONTH(B13)+1)</f>
        <v>#N/A</v>
      </c>
      <c r="F13" s="116">
        <f t="shared" si="3"/>
        <v>137.94900000000001</v>
      </c>
      <c r="G13" s="117" t="e">
        <f t="shared" ref="G13:G20" si="6">TRUNC(E13/F13,4)</f>
        <v>#N/A</v>
      </c>
      <c r="H13" s="118" t="e">
        <f t="shared" si="1"/>
        <v>#N/A</v>
      </c>
      <c r="I13" s="114">
        <v>0</v>
      </c>
      <c r="J13" s="114" t="e">
        <f t="shared" si="2"/>
        <v>#N/A</v>
      </c>
      <c r="K13" s="106"/>
      <c r="L13" s="106"/>
      <c r="M13" s="106"/>
      <c r="N13" s="106"/>
      <c r="O13" s="106"/>
      <c r="P13" s="106"/>
      <c r="Q13" s="106"/>
      <c r="R13" s="106"/>
      <c r="S13" s="106"/>
      <c r="T13" s="106"/>
      <c r="U13" s="106"/>
      <c r="V13" s="106"/>
      <c r="W13" s="106"/>
      <c r="X13" s="106"/>
      <c r="Y13" s="106"/>
      <c r="Z13" s="106"/>
    </row>
    <row r="14" spans="1:26" ht="9.75" hidden="1" customHeight="1">
      <c r="A14" s="106"/>
      <c r="B14" s="112"/>
      <c r="C14" s="113"/>
      <c r="D14" s="114" t="e">
        <f t="shared" si="4"/>
        <v>#N/A</v>
      </c>
      <c r="E14" s="115" t="e">
        <f t="shared" si="5"/>
        <v>#N/A</v>
      </c>
      <c r="F14" s="116" t="e">
        <f t="shared" si="3"/>
        <v>#N/A</v>
      </c>
      <c r="G14" s="117" t="e">
        <f t="shared" si="6"/>
        <v>#N/A</v>
      </c>
      <c r="H14" s="118" t="e">
        <f t="shared" si="1"/>
        <v>#N/A</v>
      </c>
      <c r="I14" s="114">
        <v>0</v>
      </c>
      <c r="J14" s="114" t="e">
        <f t="shared" si="2"/>
        <v>#N/A</v>
      </c>
      <c r="K14" s="106"/>
      <c r="L14" s="106"/>
      <c r="M14" s="106"/>
      <c r="N14" s="106"/>
      <c r="O14" s="106"/>
      <c r="P14" s="106"/>
      <c r="Q14" s="106"/>
      <c r="R14" s="106"/>
      <c r="S14" s="106"/>
      <c r="T14" s="106"/>
      <c r="U14" s="106"/>
      <c r="V14" s="106"/>
      <c r="W14" s="106"/>
      <c r="X14" s="106"/>
      <c r="Y14" s="106"/>
      <c r="Z14" s="106"/>
    </row>
    <row r="15" spans="1:26" ht="9.75" hidden="1" customHeight="1">
      <c r="A15" s="106"/>
      <c r="B15" s="112"/>
      <c r="C15" s="113"/>
      <c r="D15" s="114" t="e">
        <f t="shared" si="4"/>
        <v>#N/A</v>
      </c>
      <c r="E15" s="115" t="e">
        <f t="shared" si="5"/>
        <v>#N/A</v>
      </c>
      <c r="F15" s="116" t="e">
        <f t="shared" si="3"/>
        <v>#N/A</v>
      </c>
      <c r="G15" s="117" t="e">
        <f t="shared" si="6"/>
        <v>#N/A</v>
      </c>
      <c r="H15" s="118" t="e">
        <f t="shared" si="1"/>
        <v>#N/A</v>
      </c>
      <c r="I15" s="114">
        <v>0</v>
      </c>
      <c r="J15" s="114" t="e">
        <f t="shared" si="2"/>
        <v>#N/A</v>
      </c>
      <c r="K15" s="106"/>
      <c r="L15" s="106"/>
      <c r="M15" s="106"/>
      <c r="N15" s="106"/>
      <c r="O15" s="106"/>
      <c r="P15" s="106"/>
      <c r="Q15" s="106"/>
      <c r="R15" s="106"/>
      <c r="S15" s="106"/>
      <c r="T15" s="106"/>
      <c r="U15" s="106"/>
      <c r="V15" s="106"/>
      <c r="W15" s="106"/>
      <c r="X15" s="106"/>
      <c r="Y15" s="106"/>
      <c r="Z15" s="106"/>
    </row>
    <row r="16" spans="1:26" ht="9.75" hidden="1" customHeight="1">
      <c r="A16" s="106"/>
      <c r="B16" s="112"/>
      <c r="C16" s="113"/>
      <c r="D16" s="114" t="e">
        <f t="shared" si="4"/>
        <v>#N/A</v>
      </c>
      <c r="E16" s="115" t="e">
        <f t="shared" si="5"/>
        <v>#N/A</v>
      </c>
      <c r="F16" s="116" t="e">
        <f t="shared" si="3"/>
        <v>#N/A</v>
      </c>
      <c r="G16" s="117" t="e">
        <f t="shared" si="6"/>
        <v>#N/A</v>
      </c>
      <c r="H16" s="118" t="e">
        <f t="shared" si="1"/>
        <v>#N/A</v>
      </c>
      <c r="I16" s="114">
        <v>0</v>
      </c>
      <c r="J16" s="114" t="e">
        <f t="shared" si="2"/>
        <v>#N/A</v>
      </c>
      <c r="K16" s="106"/>
      <c r="L16" s="106"/>
      <c r="M16" s="106"/>
      <c r="N16" s="106"/>
      <c r="O16" s="106"/>
      <c r="P16" s="106"/>
      <c r="Q16" s="106"/>
      <c r="R16" s="106"/>
      <c r="S16" s="106"/>
      <c r="T16" s="106"/>
      <c r="U16" s="106"/>
      <c r="V16" s="106"/>
      <c r="W16" s="106"/>
      <c r="X16" s="106"/>
      <c r="Y16" s="106"/>
      <c r="Z16" s="106"/>
    </row>
    <row r="17" spans="1:26" ht="9.75" hidden="1" customHeight="1">
      <c r="A17" s="106"/>
      <c r="B17" s="112"/>
      <c r="C17" s="113"/>
      <c r="D17" s="114" t="e">
        <f t="shared" si="4"/>
        <v>#N/A</v>
      </c>
      <c r="E17" s="115" t="e">
        <f t="shared" si="5"/>
        <v>#N/A</v>
      </c>
      <c r="F17" s="116" t="e">
        <f t="shared" si="3"/>
        <v>#N/A</v>
      </c>
      <c r="G17" s="117" t="e">
        <f t="shared" si="6"/>
        <v>#N/A</v>
      </c>
      <c r="H17" s="118" t="e">
        <f t="shared" si="1"/>
        <v>#N/A</v>
      </c>
      <c r="I17" s="114">
        <v>0</v>
      </c>
      <c r="J17" s="114" t="e">
        <f t="shared" si="2"/>
        <v>#N/A</v>
      </c>
      <c r="K17" s="106"/>
      <c r="L17" s="106"/>
      <c r="M17" s="106"/>
      <c r="N17" s="106"/>
      <c r="O17" s="106"/>
      <c r="P17" s="106"/>
      <c r="Q17" s="106"/>
      <c r="R17" s="106"/>
      <c r="S17" s="106"/>
      <c r="T17" s="106"/>
      <c r="U17" s="106"/>
      <c r="V17" s="106"/>
      <c r="W17" s="106"/>
      <c r="X17" s="106"/>
      <c r="Y17" s="106"/>
      <c r="Z17" s="106"/>
    </row>
    <row r="18" spans="1:26" ht="9.75" hidden="1" customHeight="1">
      <c r="A18" s="106"/>
      <c r="B18" s="112"/>
      <c r="C18" s="113"/>
      <c r="D18" s="114" t="e">
        <f t="shared" si="4"/>
        <v>#N/A</v>
      </c>
      <c r="E18" s="115" t="e">
        <f t="shared" si="5"/>
        <v>#N/A</v>
      </c>
      <c r="F18" s="116" t="e">
        <f t="shared" si="3"/>
        <v>#N/A</v>
      </c>
      <c r="G18" s="117" t="e">
        <f t="shared" si="6"/>
        <v>#N/A</v>
      </c>
      <c r="H18" s="118" t="e">
        <f t="shared" si="1"/>
        <v>#N/A</v>
      </c>
      <c r="I18" s="114">
        <v>0</v>
      </c>
      <c r="J18" s="114" t="e">
        <f t="shared" si="2"/>
        <v>#N/A</v>
      </c>
      <c r="K18" s="106"/>
      <c r="L18" s="106"/>
      <c r="M18" s="106"/>
      <c r="N18" s="106"/>
      <c r="O18" s="106"/>
      <c r="P18" s="106"/>
      <c r="Q18" s="106"/>
      <c r="R18" s="106"/>
      <c r="S18" s="106"/>
      <c r="T18" s="106"/>
      <c r="U18" s="106"/>
      <c r="V18" s="106"/>
      <c r="W18" s="106"/>
      <c r="X18" s="106"/>
      <c r="Y18" s="106"/>
      <c r="Z18" s="106"/>
    </row>
    <row r="19" spans="1:26" ht="9.75" hidden="1" customHeight="1">
      <c r="A19" s="106"/>
      <c r="B19" s="112"/>
      <c r="C19" s="113"/>
      <c r="D19" s="114" t="e">
        <f t="shared" si="4"/>
        <v>#N/A</v>
      </c>
      <c r="E19" s="115" t="e">
        <f t="shared" si="5"/>
        <v>#N/A</v>
      </c>
      <c r="F19" s="116" t="e">
        <f t="shared" si="3"/>
        <v>#N/A</v>
      </c>
      <c r="G19" s="117" t="e">
        <f t="shared" si="6"/>
        <v>#N/A</v>
      </c>
      <c r="H19" s="118" t="e">
        <f t="shared" si="1"/>
        <v>#N/A</v>
      </c>
      <c r="I19" s="114">
        <v>0</v>
      </c>
      <c r="J19" s="114" t="e">
        <f t="shared" si="2"/>
        <v>#N/A</v>
      </c>
      <c r="K19" s="106"/>
      <c r="L19" s="106"/>
      <c r="M19" s="106"/>
      <c r="N19" s="106"/>
      <c r="O19" s="106"/>
      <c r="P19" s="106"/>
      <c r="Q19" s="106"/>
      <c r="R19" s="106"/>
      <c r="S19" s="106"/>
      <c r="T19" s="106"/>
      <c r="U19" s="106"/>
      <c r="V19" s="106"/>
      <c r="W19" s="106"/>
      <c r="X19" s="106"/>
      <c r="Y19" s="106"/>
      <c r="Z19" s="106"/>
    </row>
    <row r="20" spans="1:26" ht="9.75" hidden="1" customHeight="1">
      <c r="A20" s="106"/>
      <c r="B20" s="112"/>
      <c r="C20" s="113"/>
      <c r="D20" s="114" t="e">
        <f t="shared" si="4"/>
        <v>#N/A</v>
      </c>
      <c r="E20" s="115" t="e">
        <f t="shared" si="5"/>
        <v>#N/A</v>
      </c>
      <c r="F20" s="116" t="e">
        <f t="shared" si="3"/>
        <v>#N/A</v>
      </c>
      <c r="G20" s="117" t="e">
        <f t="shared" si="6"/>
        <v>#N/A</v>
      </c>
      <c r="H20" s="118" t="e">
        <f t="shared" si="1"/>
        <v>#N/A</v>
      </c>
      <c r="I20" s="114">
        <v>0</v>
      </c>
      <c r="J20" s="114" t="e">
        <f t="shared" si="2"/>
        <v>#N/A</v>
      </c>
      <c r="K20" s="106"/>
      <c r="L20" s="106"/>
      <c r="M20" s="106"/>
      <c r="N20" s="106"/>
      <c r="O20" s="106"/>
      <c r="P20" s="106"/>
      <c r="Q20" s="106"/>
      <c r="R20" s="106"/>
      <c r="S20" s="106"/>
      <c r="T20" s="106"/>
      <c r="U20" s="106"/>
      <c r="V20" s="106"/>
      <c r="W20" s="106"/>
      <c r="X20" s="106"/>
      <c r="Y20" s="106"/>
      <c r="Z20" s="106"/>
    </row>
    <row r="21" spans="1:26" ht="9.75" customHeight="1">
      <c r="A21" s="105"/>
      <c r="B21" s="106"/>
      <c r="C21" s="106"/>
      <c r="D21" s="106"/>
      <c r="E21" s="107"/>
      <c r="F21" s="107"/>
      <c r="G21" s="107"/>
      <c r="H21" s="106"/>
      <c r="I21" s="106"/>
      <c r="J21" s="106"/>
      <c r="K21" s="106"/>
      <c r="L21" s="106"/>
      <c r="M21" s="106"/>
      <c r="N21" s="105"/>
      <c r="O21" s="105"/>
      <c r="P21" s="105"/>
      <c r="Q21" s="105"/>
      <c r="R21" s="105"/>
      <c r="S21" s="105"/>
      <c r="T21" s="105"/>
      <c r="U21" s="105"/>
      <c r="V21" s="105"/>
      <c r="W21" s="105"/>
      <c r="X21" s="105"/>
      <c r="Y21" s="105"/>
      <c r="Z21" s="105"/>
    </row>
    <row r="22" spans="1:26" ht="9.75" customHeight="1">
      <c r="A22" s="105"/>
      <c r="B22" s="106"/>
      <c r="C22" s="106"/>
      <c r="D22" s="106"/>
      <c r="E22" s="107"/>
      <c r="F22" s="107"/>
      <c r="G22" s="107"/>
      <c r="H22" s="106"/>
      <c r="I22" s="106"/>
      <c r="J22" s="106"/>
      <c r="K22" s="106"/>
      <c r="L22" s="106"/>
      <c r="M22" s="106"/>
      <c r="N22" s="105"/>
      <c r="O22" s="105"/>
      <c r="P22" s="105"/>
      <c r="Q22" s="105"/>
      <c r="R22" s="105"/>
      <c r="S22" s="105"/>
      <c r="T22" s="105"/>
      <c r="U22" s="105"/>
      <c r="V22" s="105"/>
      <c r="W22" s="105"/>
      <c r="X22" s="105"/>
      <c r="Y22" s="105"/>
      <c r="Z22" s="105"/>
    </row>
    <row r="23" spans="1:26" ht="9.75" customHeight="1">
      <c r="A23" s="105"/>
      <c r="B23" s="106"/>
      <c r="C23" s="106"/>
      <c r="D23" s="106"/>
      <c r="E23" s="107"/>
      <c r="F23" s="107"/>
      <c r="G23" s="107"/>
      <c r="H23" s="106"/>
      <c r="I23" s="106"/>
      <c r="J23" s="106"/>
      <c r="K23" s="106"/>
      <c r="L23" s="106"/>
      <c r="M23" s="106"/>
      <c r="N23" s="105"/>
      <c r="O23" s="105"/>
      <c r="P23" s="105"/>
      <c r="Q23" s="105"/>
      <c r="R23" s="105"/>
      <c r="S23" s="105"/>
      <c r="T23" s="105"/>
      <c r="U23" s="105"/>
      <c r="V23" s="105"/>
      <c r="W23" s="105"/>
      <c r="X23" s="105"/>
      <c r="Y23" s="105"/>
      <c r="Z23" s="105"/>
    </row>
    <row r="24" spans="1:26" ht="9.75" customHeight="1">
      <c r="A24" s="105"/>
      <c r="B24" s="106"/>
      <c r="C24" s="106"/>
      <c r="D24" s="106"/>
      <c r="E24" s="107"/>
      <c r="F24" s="107"/>
      <c r="G24" s="107"/>
      <c r="H24" s="106"/>
      <c r="I24" s="106"/>
      <c r="J24" s="106"/>
      <c r="K24" s="106"/>
      <c r="L24" s="106"/>
      <c r="M24" s="106"/>
      <c r="N24" s="105"/>
      <c r="O24" s="105"/>
      <c r="P24" s="105"/>
      <c r="Q24" s="105"/>
      <c r="R24" s="105"/>
      <c r="S24" s="105"/>
      <c r="T24" s="105"/>
      <c r="U24" s="105"/>
      <c r="V24" s="105"/>
      <c r="W24" s="105"/>
      <c r="X24" s="105"/>
      <c r="Y24" s="105"/>
      <c r="Z24" s="105"/>
    </row>
    <row r="25" spans="1:26" ht="9.75" customHeight="1">
      <c r="A25" s="105"/>
      <c r="B25" s="106"/>
      <c r="C25" s="106"/>
      <c r="D25" s="106"/>
      <c r="E25" s="107"/>
      <c r="F25" s="107"/>
      <c r="G25" s="107"/>
      <c r="H25" s="106"/>
      <c r="I25" s="106"/>
      <c r="J25" s="106"/>
      <c r="K25" s="106"/>
      <c r="L25" s="106"/>
      <c r="M25" s="106"/>
      <c r="N25" s="105"/>
      <c r="O25" s="105"/>
      <c r="P25" s="105"/>
      <c r="Q25" s="105"/>
      <c r="R25" s="105"/>
      <c r="S25" s="105"/>
      <c r="T25" s="105"/>
      <c r="U25" s="105"/>
      <c r="V25" s="105"/>
      <c r="W25" s="105"/>
      <c r="X25" s="105"/>
      <c r="Y25" s="105"/>
      <c r="Z25" s="105"/>
    </row>
    <row r="26" spans="1:26" ht="9.75" customHeight="1">
      <c r="A26" s="105"/>
      <c r="B26" s="106"/>
      <c r="C26" s="106"/>
      <c r="D26" s="106"/>
      <c r="E26" s="107"/>
      <c r="F26" s="107"/>
      <c r="G26" s="107"/>
      <c r="H26" s="106"/>
      <c r="I26" s="106"/>
      <c r="J26" s="106"/>
      <c r="K26" s="106"/>
      <c r="L26" s="106"/>
      <c r="M26" s="106"/>
      <c r="N26" s="105"/>
      <c r="O26" s="105"/>
      <c r="P26" s="105"/>
      <c r="Q26" s="105"/>
      <c r="R26" s="105"/>
      <c r="S26" s="105"/>
      <c r="T26" s="105"/>
      <c r="U26" s="105"/>
      <c r="V26" s="105"/>
      <c r="W26" s="105"/>
      <c r="X26" s="105"/>
      <c r="Y26" s="105"/>
      <c r="Z26" s="105"/>
    </row>
    <row r="27" spans="1:26" ht="9.75" customHeight="1">
      <c r="A27" s="105"/>
      <c r="B27" s="106"/>
      <c r="C27" s="106"/>
      <c r="D27" s="106"/>
      <c r="E27" s="107"/>
      <c r="F27" s="107"/>
      <c r="G27" s="107"/>
      <c r="H27" s="106"/>
      <c r="I27" s="106"/>
      <c r="J27" s="106"/>
      <c r="K27" s="106"/>
      <c r="L27" s="106"/>
      <c r="M27" s="106"/>
      <c r="N27" s="105"/>
      <c r="O27" s="105"/>
      <c r="P27" s="105"/>
      <c r="Q27" s="105"/>
      <c r="R27" s="105"/>
      <c r="S27" s="105"/>
      <c r="T27" s="105"/>
      <c r="U27" s="105"/>
      <c r="V27" s="105"/>
      <c r="W27" s="105"/>
      <c r="X27" s="105"/>
      <c r="Y27" s="105"/>
      <c r="Z27" s="105"/>
    </row>
    <row r="28" spans="1:26" ht="9.75" customHeight="1">
      <c r="A28" s="105"/>
      <c r="B28" s="106"/>
      <c r="C28" s="106"/>
      <c r="D28" s="106"/>
      <c r="E28" s="107"/>
      <c r="F28" s="107"/>
      <c r="G28" s="107"/>
      <c r="H28" s="106"/>
      <c r="I28" s="106"/>
      <c r="J28" s="106"/>
      <c r="K28" s="106"/>
      <c r="L28" s="106"/>
      <c r="M28" s="106"/>
      <c r="N28" s="105"/>
      <c r="O28" s="105"/>
      <c r="P28" s="105"/>
      <c r="Q28" s="105"/>
      <c r="R28" s="105"/>
      <c r="S28" s="105"/>
      <c r="T28" s="105"/>
      <c r="U28" s="105"/>
      <c r="V28" s="105"/>
      <c r="W28" s="105"/>
      <c r="X28" s="105"/>
      <c r="Y28" s="105"/>
      <c r="Z28" s="105"/>
    </row>
    <row r="29" spans="1:26" ht="9.75" customHeight="1">
      <c r="A29" s="105"/>
      <c r="B29" s="106"/>
      <c r="C29" s="106"/>
      <c r="D29" s="106"/>
      <c r="E29" s="107"/>
      <c r="F29" s="107"/>
      <c r="G29" s="107"/>
      <c r="H29" s="106"/>
      <c r="I29" s="106"/>
      <c r="J29" s="106"/>
      <c r="K29" s="106"/>
      <c r="L29" s="106"/>
      <c r="M29" s="106"/>
      <c r="N29" s="105"/>
      <c r="O29" s="105"/>
      <c r="P29" s="105"/>
      <c r="Q29" s="105"/>
      <c r="R29" s="105"/>
      <c r="S29" s="105"/>
      <c r="T29" s="105"/>
      <c r="U29" s="105"/>
      <c r="V29" s="105"/>
      <c r="W29" s="105"/>
      <c r="X29" s="105"/>
      <c r="Y29" s="105"/>
      <c r="Z29" s="105"/>
    </row>
    <row r="30" spans="1:26" ht="9.75" customHeight="1">
      <c r="A30" s="105"/>
      <c r="B30" s="106"/>
      <c r="C30" s="106"/>
      <c r="D30" s="106"/>
      <c r="E30" s="107"/>
      <c r="F30" s="107"/>
      <c r="G30" s="107"/>
      <c r="H30" s="106"/>
      <c r="I30" s="106"/>
      <c r="J30" s="106"/>
      <c r="K30" s="106"/>
      <c r="L30" s="106"/>
      <c r="M30" s="106"/>
      <c r="N30" s="105"/>
      <c r="O30" s="105"/>
      <c r="P30" s="105"/>
      <c r="Q30" s="105"/>
      <c r="R30" s="105"/>
      <c r="S30" s="105"/>
      <c r="T30" s="105"/>
      <c r="U30" s="105"/>
      <c r="V30" s="105"/>
      <c r="W30" s="105"/>
      <c r="X30" s="105"/>
      <c r="Y30" s="105"/>
      <c r="Z30" s="105"/>
    </row>
    <row r="31" spans="1:26" ht="9.75" customHeight="1">
      <c r="A31" s="105"/>
      <c r="B31" s="106"/>
      <c r="C31" s="106"/>
      <c r="D31" s="106"/>
      <c r="E31" s="107"/>
      <c r="F31" s="107"/>
      <c r="G31" s="107"/>
      <c r="H31" s="106"/>
      <c r="I31" s="106"/>
      <c r="J31" s="106"/>
      <c r="K31" s="106"/>
      <c r="L31" s="106"/>
      <c r="M31" s="106"/>
      <c r="N31" s="105"/>
      <c r="O31" s="105"/>
      <c r="P31" s="105"/>
      <c r="Q31" s="105"/>
      <c r="R31" s="105"/>
      <c r="S31" s="105"/>
      <c r="T31" s="105"/>
      <c r="U31" s="105"/>
      <c r="V31" s="105"/>
      <c r="W31" s="105"/>
      <c r="X31" s="105"/>
      <c r="Y31" s="105"/>
      <c r="Z31" s="105"/>
    </row>
    <row r="32" spans="1:26" ht="9.75" customHeight="1">
      <c r="A32" s="105"/>
      <c r="B32" s="106"/>
      <c r="C32" s="106"/>
      <c r="D32" s="106"/>
      <c r="E32" s="107"/>
      <c r="F32" s="107"/>
      <c r="G32" s="107"/>
      <c r="H32" s="106"/>
      <c r="I32" s="106"/>
      <c r="J32" s="106"/>
      <c r="K32" s="106"/>
      <c r="L32" s="106"/>
      <c r="M32" s="106"/>
      <c r="N32" s="105"/>
      <c r="O32" s="105"/>
      <c r="P32" s="105"/>
      <c r="Q32" s="105"/>
      <c r="R32" s="105"/>
      <c r="S32" s="105"/>
      <c r="T32" s="105"/>
      <c r="U32" s="105"/>
      <c r="V32" s="105"/>
      <c r="W32" s="105"/>
      <c r="X32" s="105"/>
      <c r="Y32" s="105"/>
      <c r="Z32" s="105"/>
    </row>
    <row r="33" spans="1:26" ht="9.75" customHeight="1">
      <c r="A33" s="105"/>
      <c r="B33" s="106"/>
      <c r="C33" s="106"/>
      <c r="D33" s="106"/>
      <c r="E33" s="107"/>
      <c r="F33" s="107"/>
      <c r="G33" s="107"/>
      <c r="H33" s="106"/>
      <c r="I33" s="106"/>
      <c r="J33" s="106"/>
      <c r="K33" s="106"/>
      <c r="L33" s="106"/>
      <c r="M33" s="106"/>
      <c r="N33" s="105"/>
      <c r="O33" s="105"/>
      <c r="P33" s="105"/>
      <c r="Q33" s="105"/>
      <c r="R33" s="105"/>
      <c r="S33" s="105"/>
      <c r="T33" s="105"/>
      <c r="U33" s="105"/>
      <c r="V33" s="105"/>
      <c r="W33" s="105"/>
      <c r="X33" s="105"/>
      <c r="Y33" s="105"/>
      <c r="Z33" s="105"/>
    </row>
    <row r="34" spans="1:26" ht="9.75" customHeight="1">
      <c r="A34" s="105"/>
      <c r="B34" s="106"/>
      <c r="C34" s="106"/>
      <c r="D34" s="106"/>
      <c r="E34" s="107"/>
      <c r="F34" s="107"/>
      <c r="G34" s="107"/>
      <c r="H34" s="106"/>
      <c r="I34" s="106"/>
      <c r="J34" s="106"/>
      <c r="K34" s="106"/>
      <c r="L34" s="106"/>
      <c r="M34" s="106"/>
      <c r="N34" s="105"/>
      <c r="O34" s="105"/>
      <c r="P34" s="105"/>
      <c r="Q34" s="105"/>
      <c r="R34" s="105"/>
      <c r="S34" s="105"/>
      <c r="T34" s="105"/>
      <c r="U34" s="105"/>
      <c r="V34" s="105"/>
      <c r="W34" s="105"/>
      <c r="X34" s="105"/>
      <c r="Y34" s="105"/>
      <c r="Z34" s="105"/>
    </row>
    <row r="35" spans="1:26" ht="9.75" customHeight="1">
      <c r="A35" s="105"/>
      <c r="B35" s="106"/>
      <c r="C35" s="106"/>
      <c r="D35" s="106"/>
      <c r="E35" s="107"/>
      <c r="F35" s="107"/>
      <c r="G35" s="107"/>
      <c r="H35" s="106"/>
      <c r="I35" s="106"/>
      <c r="J35" s="106"/>
      <c r="K35" s="106"/>
      <c r="L35" s="106"/>
      <c r="M35" s="106"/>
      <c r="N35" s="105"/>
      <c r="O35" s="105"/>
      <c r="P35" s="105"/>
      <c r="Q35" s="105"/>
      <c r="R35" s="105"/>
      <c r="S35" s="105"/>
      <c r="T35" s="105"/>
      <c r="U35" s="105"/>
      <c r="V35" s="105"/>
      <c r="W35" s="105"/>
      <c r="X35" s="105"/>
      <c r="Y35" s="105"/>
      <c r="Z35" s="105"/>
    </row>
    <row r="36" spans="1:26" ht="9.75" customHeight="1">
      <c r="A36" s="105"/>
      <c r="B36" s="106"/>
      <c r="C36" s="106"/>
      <c r="D36" s="106"/>
      <c r="E36" s="107"/>
      <c r="F36" s="107"/>
      <c r="G36" s="107"/>
      <c r="H36" s="106"/>
      <c r="I36" s="106"/>
      <c r="J36" s="106"/>
      <c r="K36" s="106"/>
      <c r="L36" s="106"/>
      <c r="M36" s="106"/>
      <c r="N36" s="105"/>
      <c r="O36" s="105"/>
      <c r="P36" s="105"/>
      <c r="Q36" s="105"/>
      <c r="R36" s="105"/>
      <c r="S36" s="105"/>
      <c r="T36" s="105"/>
      <c r="U36" s="105"/>
      <c r="V36" s="105"/>
      <c r="W36" s="105"/>
      <c r="X36" s="105"/>
      <c r="Y36" s="105"/>
      <c r="Z36" s="105"/>
    </row>
    <row r="37" spans="1:26" ht="9.75" customHeight="1">
      <c r="A37" s="105"/>
      <c r="B37" s="106"/>
      <c r="C37" s="106"/>
      <c r="D37" s="106"/>
      <c r="E37" s="107"/>
      <c r="F37" s="107"/>
      <c r="G37" s="107"/>
      <c r="H37" s="106"/>
      <c r="I37" s="106"/>
      <c r="J37" s="106"/>
      <c r="K37" s="106"/>
      <c r="L37" s="106"/>
      <c r="M37" s="106"/>
      <c r="N37" s="105"/>
      <c r="O37" s="105"/>
      <c r="P37" s="105"/>
      <c r="Q37" s="105"/>
      <c r="R37" s="105"/>
      <c r="S37" s="105"/>
      <c r="T37" s="105"/>
      <c r="U37" s="105"/>
      <c r="V37" s="105"/>
      <c r="W37" s="105"/>
      <c r="X37" s="105"/>
      <c r="Y37" s="105"/>
      <c r="Z37" s="105"/>
    </row>
    <row r="38" spans="1:26" ht="9.75" customHeight="1">
      <c r="A38" s="105"/>
      <c r="B38" s="106"/>
      <c r="C38" s="106"/>
      <c r="D38" s="106"/>
      <c r="E38" s="107"/>
      <c r="F38" s="107"/>
      <c r="G38" s="107"/>
      <c r="H38" s="106"/>
      <c r="I38" s="106"/>
      <c r="J38" s="106"/>
      <c r="K38" s="106"/>
      <c r="L38" s="106"/>
      <c r="M38" s="106"/>
      <c r="N38" s="105"/>
      <c r="O38" s="105"/>
      <c r="P38" s="105"/>
      <c r="Q38" s="105"/>
      <c r="R38" s="105"/>
      <c r="S38" s="105"/>
      <c r="T38" s="105"/>
      <c r="U38" s="105"/>
      <c r="V38" s="105"/>
      <c r="W38" s="105"/>
      <c r="X38" s="105"/>
      <c r="Y38" s="105"/>
      <c r="Z38" s="105"/>
    </row>
    <row r="39" spans="1:26" ht="9.75" customHeight="1">
      <c r="A39" s="105"/>
      <c r="B39" s="106"/>
      <c r="C39" s="106"/>
      <c r="D39" s="106"/>
      <c r="E39" s="107"/>
      <c r="F39" s="107"/>
      <c r="G39" s="107"/>
      <c r="H39" s="106"/>
      <c r="I39" s="106"/>
      <c r="J39" s="106"/>
      <c r="K39" s="106"/>
      <c r="L39" s="106"/>
      <c r="M39" s="106"/>
      <c r="N39" s="105"/>
      <c r="O39" s="105"/>
      <c r="P39" s="105"/>
      <c r="Q39" s="105"/>
      <c r="R39" s="105"/>
      <c r="S39" s="105"/>
      <c r="T39" s="105"/>
      <c r="U39" s="105"/>
      <c r="V39" s="105"/>
      <c r="W39" s="105"/>
      <c r="X39" s="105"/>
      <c r="Y39" s="105"/>
      <c r="Z39" s="105"/>
    </row>
    <row r="40" spans="1:26" ht="9.75" customHeight="1">
      <c r="A40" s="105"/>
      <c r="B40" s="106"/>
      <c r="C40" s="106"/>
      <c r="D40" s="106"/>
      <c r="E40" s="107"/>
      <c r="F40" s="107"/>
      <c r="G40" s="107"/>
      <c r="H40" s="106"/>
      <c r="I40" s="106"/>
      <c r="J40" s="106"/>
      <c r="K40" s="106"/>
      <c r="L40" s="106"/>
      <c r="M40" s="106"/>
      <c r="N40" s="105"/>
      <c r="O40" s="105"/>
      <c r="P40" s="105"/>
      <c r="Q40" s="105"/>
      <c r="R40" s="105"/>
      <c r="S40" s="105"/>
      <c r="T40" s="105"/>
      <c r="U40" s="105"/>
      <c r="V40" s="105"/>
      <c r="W40" s="105"/>
      <c r="X40" s="105"/>
      <c r="Y40" s="105"/>
      <c r="Z40" s="105"/>
    </row>
    <row r="41" spans="1:26" ht="9.75" customHeight="1">
      <c r="A41" s="105"/>
      <c r="B41" s="106"/>
      <c r="C41" s="106"/>
      <c r="D41" s="106"/>
      <c r="E41" s="107"/>
      <c r="F41" s="107"/>
      <c r="G41" s="107"/>
      <c r="H41" s="106"/>
      <c r="I41" s="106"/>
      <c r="J41" s="106"/>
      <c r="K41" s="106"/>
      <c r="L41" s="106"/>
      <c r="M41" s="106"/>
      <c r="N41" s="105"/>
      <c r="O41" s="105"/>
      <c r="P41" s="105"/>
      <c r="Q41" s="105"/>
      <c r="R41" s="105"/>
      <c r="S41" s="105"/>
      <c r="T41" s="105"/>
      <c r="U41" s="105"/>
      <c r="V41" s="105"/>
      <c r="W41" s="105"/>
      <c r="X41" s="105"/>
      <c r="Y41" s="105"/>
      <c r="Z41" s="105"/>
    </row>
    <row r="42" spans="1:26" ht="9.75" customHeight="1">
      <c r="A42" s="105"/>
      <c r="B42" s="106"/>
      <c r="C42" s="106"/>
      <c r="D42" s="106"/>
      <c r="E42" s="107"/>
      <c r="F42" s="107"/>
      <c r="G42" s="107"/>
      <c r="H42" s="106"/>
      <c r="I42" s="106"/>
      <c r="J42" s="106"/>
      <c r="K42" s="106"/>
      <c r="L42" s="106"/>
      <c r="M42" s="106"/>
      <c r="N42" s="105"/>
      <c r="O42" s="105"/>
      <c r="P42" s="105"/>
      <c r="Q42" s="105"/>
      <c r="R42" s="105"/>
      <c r="S42" s="105"/>
      <c r="T42" s="105"/>
      <c r="U42" s="105"/>
      <c r="V42" s="105"/>
      <c r="W42" s="105"/>
      <c r="X42" s="105"/>
      <c r="Y42" s="105"/>
      <c r="Z42" s="105"/>
    </row>
    <row r="43" spans="1:26" ht="9.75" customHeight="1">
      <c r="A43" s="105"/>
      <c r="B43" s="106"/>
      <c r="C43" s="106"/>
      <c r="D43" s="106"/>
      <c r="E43" s="107"/>
      <c r="F43" s="107"/>
      <c r="G43" s="107"/>
      <c r="H43" s="106"/>
      <c r="I43" s="106"/>
      <c r="J43" s="106"/>
      <c r="K43" s="106"/>
      <c r="L43" s="106"/>
      <c r="M43" s="106"/>
      <c r="N43" s="105"/>
      <c r="O43" s="105"/>
      <c r="P43" s="105"/>
      <c r="Q43" s="105"/>
      <c r="R43" s="105"/>
      <c r="S43" s="105"/>
      <c r="T43" s="105"/>
      <c r="U43" s="105"/>
      <c r="V43" s="105"/>
      <c r="W43" s="105"/>
      <c r="X43" s="105"/>
      <c r="Y43" s="105"/>
      <c r="Z43" s="105"/>
    </row>
    <row r="44" spans="1:26" ht="9.75" customHeight="1">
      <c r="A44" s="105"/>
      <c r="B44" s="106"/>
      <c r="C44" s="106"/>
      <c r="D44" s="106"/>
      <c r="E44" s="107"/>
      <c r="F44" s="107"/>
      <c r="G44" s="107"/>
      <c r="H44" s="106"/>
      <c r="I44" s="106"/>
      <c r="J44" s="106"/>
      <c r="K44" s="106"/>
      <c r="L44" s="106"/>
      <c r="M44" s="106"/>
      <c r="N44" s="105"/>
      <c r="O44" s="105"/>
      <c r="P44" s="105"/>
      <c r="Q44" s="105"/>
      <c r="R44" s="105"/>
      <c r="S44" s="105"/>
      <c r="T44" s="105"/>
      <c r="U44" s="105"/>
      <c r="V44" s="105"/>
      <c r="W44" s="105"/>
      <c r="X44" s="105"/>
      <c r="Y44" s="105"/>
      <c r="Z44" s="105"/>
    </row>
    <row r="45" spans="1:26" ht="9.75" customHeight="1">
      <c r="A45" s="105"/>
      <c r="B45" s="106"/>
      <c r="C45" s="106"/>
      <c r="D45" s="106"/>
      <c r="E45" s="107"/>
      <c r="F45" s="107"/>
      <c r="G45" s="107"/>
      <c r="H45" s="106"/>
      <c r="I45" s="106"/>
      <c r="J45" s="106"/>
      <c r="K45" s="106"/>
      <c r="L45" s="106"/>
      <c r="M45" s="106"/>
      <c r="N45" s="105"/>
      <c r="O45" s="105"/>
      <c r="P45" s="105"/>
      <c r="Q45" s="105"/>
      <c r="R45" s="105"/>
      <c r="S45" s="105"/>
      <c r="T45" s="105"/>
      <c r="U45" s="105"/>
      <c r="V45" s="105"/>
      <c r="W45" s="105"/>
      <c r="X45" s="105"/>
      <c r="Y45" s="105"/>
      <c r="Z45" s="105"/>
    </row>
    <row r="46" spans="1:26" ht="9.75" customHeight="1">
      <c r="A46" s="105"/>
      <c r="B46" s="106"/>
      <c r="C46" s="106"/>
      <c r="D46" s="106"/>
      <c r="E46" s="107"/>
      <c r="F46" s="107"/>
      <c r="G46" s="107"/>
      <c r="H46" s="106"/>
      <c r="I46" s="106"/>
      <c r="J46" s="106"/>
      <c r="K46" s="106"/>
      <c r="L46" s="106"/>
      <c r="M46" s="106"/>
      <c r="N46" s="105"/>
      <c r="O46" s="105"/>
      <c r="P46" s="105"/>
      <c r="Q46" s="105"/>
      <c r="R46" s="105"/>
      <c r="S46" s="105"/>
      <c r="T46" s="105"/>
      <c r="U46" s="105"/>
      <c r="V46" s="105"/>
      <c r="W46" s="105"/>
      <c r="X46" s="105"/>
      <c r="Y46" s="105"/>
      <c r="Z46" s="105"/>
    </row>
    <row r="47" spans="1:26" ht="9.75" customHeight="1">
      <c r="A47" s="105"/>
      <c r="B47" s="106"/>
      <c r="C47" s="106"/>
      <c r="D47" s="106"/>
      <c r="E47" s="107"/>
      <c r="F47" s="107"/>
      <c r="G47" s="107"/>
      <c r="H47" s="106"/>
      <c r="I47" s="106"/>
      <c r="J47" s="106"/>
      <c r="K47" s="106"/>
      <c r="L47" s="106"/>
      <c r="M47" s="106"/>
      <c r="N47" s="105"/>
      <c r="O47" s="105"/>
      <c r="P47" s="105"/>
      <c r="Q47" s="105"/>
      <c r="R47" s="105"/>
      <c r="S47" s="105"/>
      <c r="T47" s="105"/>
      <c r="U47" s="105"/>
      <c r="V47" s="105"/>
      <c r="W47" s="105"/>
      <c r="X47" s="105"/>
      <c r="Y47" s="105"/>
      <c r="Z47" s="105"/>
    </row>
    <row r="48" spans="1:26" ht="9.75" customHeight="1">
      <c r="A48" s="105"/>
      <c r="B48" s="106"/>
      <c r="C48" s="106"/>
      <c r="D48" s="106"/>
      <c r="E48" s="107"/>
      <c r="F48" s="107"/>
      <c r="G48" s="107"/>
      <c r="H48" s="106"/>
      <c r="I48" s="106"/>
      <c r="J48" s="106"/>
      <c r="K48" s="106"/>
      <c r="L48" s="106"/>
      <c r="M48" s="106"/>
      <c r="N48" s="105"/>
      <c r="O48" s="105"/>
      <c r="P48" s="105"/>
      <c r="Q48" s="105"/>
      <c r="R48" s="105"/>
      <c r="S48" s="105"/>
      <c r="T48" s="105"/>
      <c r="U48" s="105"/>
      <c r="V48" s="105"/>
      <c r="W48" s="105"/>
      <c r="X48" s="105"/>
      <c r="Y48" s="105"/>
      <c r="Z48" s="105"/>
    </row>
    <row r="49" spans="1:26" ht="9.75" customHeight="1">
      <c r="A49" s="105"/>
      <c r="B49" s="106"/>
      <c r="C49" s="106"/>
      <c r="D49" s="106"/>
      <c r="E49" s="107"/>
      <c r="F49" s="107"/>
      <c r="G49" s="107"/>
      <c r="H49" s="106"/>
      <c r="I49" s="106"/>
      <c r="J49" s="106"/>
      <c r="K49" s="106"/>
      <c r="L49" s="106"/>
      <c r="M49" s="106"/>
      <c r="N49" s="105"/>
      <c r="O49" s="105"/>
      <c r="P49" s="105"/>
      <c r="Q49" s="105"/>
      <c r="R49" s="105"/>
      <c r="S49" s="105"/>
      <c r="T49" s="105"/>
      <c r="U49" s="105"/>
      <c r="V49" s="105"/>
      <c r="W49" s="105"/>
      <c r="X49" s="105"/>
      <c r="Y49" s="105"/>
      <c r="Z49" s="105"/>
    </row>
    <row r="50" spans="1:26" ht="9.75" customHeight="1">
      <c r="A50" s="105"/>
      <c r="B50" s="106"/>
      <c r="C50" s="106"/>
      <c r="D50" s="106"/>
      <c r="E50" s="107"/>
      <c r="F50" s="107"/>
      <c r="G50" s="107"/>
      <c r="H50" s="106"/>
      <c r="I50" s="106"/>
      <c r="J50" s="106"/>
      <c r="K50" s="106"/>
      <c r="L50" s="106"/>
      <c r="M50" s="106"/>
      <c r="N50" s="105"/>
      <c r="O50" s="105"/>
      <c r="P50" s="105"/>
      <c r="Q50" s="105"/>
      <c r="R50" s="105"/>
      <c r="S50" s="105"/>
      <c r="T50" s="105"/>
      <c r="U50" s="105"/>
      <c r="V50" s="105"/>
      <c r="W50" s="105"/>
      <c r="X50" s="105"/>
      <c r="Y50" s="105"/>
      <c r="Z50" s="105"/>
    </row>
    <row r="51" spans="1:26" ht="9.75" customHeight="1">
      <c r="A51" s="105"/>
      <c r="B51" s="106"/>
      <c r="C51" s="106"/>
      <c r="D51" s="106"/>
      <c r="E51" s="107"/>
      <c r="F51" s="107"/>
      <c r="G51" s="107"/>
      <c r="H51" s="106"/>
      <c r="I51" s="106"/>
      <c r="J51" s="106"/>
      <c r="K51" s="106"/>
      <c r="L51" s="106"/>
      <c r="M51" s="106"/>
      <c r="N51" s="105"/>
      <c r="O51" s="105"/>
      <c r="P51" s="105"/>
      <c r="Q51" s="105"/>
      <c r="R51" s="105"/>
      <c r="S51" s="105"/>
      <c r="T51" s="105"/>
      <c r="U51" s="105"/>
      <c r="V51" s="105"/>
      <c r="W51" s="105"/>
      <c r="X51" s="105"/>
      <c r="Y51" s="105"/>
      <c r="Z51" s="105"/>
    </row>
    <row r="52" spans="1:26" ht="9.75" customHeight="1">
      <c r="A52" s="105"/>
      <c r="B52" s="106"/>
      <c r="C52" s="106"/>
      <c r="D52" s="106"/>
      <c r="E52" s="107"/>
      <c r="F52" s="107"/>
      <c r="G52" s="107"/>
      <c r="H52" s="106"/>
      <c r="I52" s="106"/>
      <c r="J52" s="106"/>
      <c r="K52" s="106"/>
      <c r="L52" s="106"/>
      <c r="M52" s="106"/>
      <c r="N52" s="105"/>
      <c r="O52" s="105"/>
      <c r="P52" s="105"/>
      <c r="Q52" s="105"/>
      <c r="R52" s="105"/>
      <c r="S52" s="105"/>
      <c r="T52" s="105"/>
      <c r="U52" s="105"/>
      <c r="V52" s="105"/>
      <c r="W52" s="105"/>
      <c r="X52" s="105"/>
      <c r="Y52" s="105"/>
      <c r="Z52" s="105"/>
    </row>
    <row r="53" spans="1:26" ht="9.75" customHeight="1">
      <c r="A53" s="105"/>
      <c r="B53" s="106"/>
      <c r="C53" s="106"/>
      <c r="D53" s="106"/>
      <c r="E53" s="107"/>
      <c r="F53" s="107"/>
      <c r="G53" s="107"/>
      <c r="H53" s="106"/>
      <c r="I53" s="106"/>
      <c r="J53" s="106"/>
      <c r="K53" s="106"/>
      <c r="L53" s="106"/>
      <c r="M53" s="106"/>
      <c r="N53" s="105"/>
      <c r="O53" s="105"/>
      <c r="P53" s="105"/>
      <c r="Q53" s="105"/>
      <c r="R53" s="105"/>
      <c r="S53" s="105"/>
      <c r="T53" s="105"/>
      <c r="U53" s="105"/>
      <c r="V53" s="105"/>
      <c r="W53" s="105"/>
      <c r="X53" s="105"/>
      <c r="Y53" s="105"/>
      <c r="Z53" s="105"/>
    </row>
    <row r="54" spans="1:26" ht="9.75" customHeight="1">
      <c r="A54" s="105"/>
      <c r="B54" s="106"/>
      <c r="C54" s="106"/>
      <c r="D54" s="106"/>
      <c r="E54" s="107"/>
      <c r="F54" s="107"/>
      <c r="G54" s="107"/>
      <c r="H54" s="106"/>
      <c r="I54" s="106"/>
      <c r="J54" s="106"/>
      <c r="K54" s="106"/>
      <c r="L54" s="106"/>
      <c r="M54" s="106"/>
      <c r="N54" s="105"/>
      <c r="O54" s="105"/>
      <c r="P54" s="105"/>
      <c r="Q54" s="105"/>
      <c r="R54" s="105"/>
      <c r="S54" s="105"/>
      <c r="T54" s="105"/>
      <c r="U54" s="105"/>
      <c r="V54" s="105"/>
      <c r="W54" s="105"/>
      <c r="X54" s="105"/>
      <c r="Y54" s="105"/>
      <c r="Z54" s="105"/>
    </row>
    <row r="55" spans="1:26" ht="9.75" customHeight="1">
      <c r="A55" s="105"/>
      <c r="B55" s="106"/>
      <c r="C55" s="106"/>
      <c r="D55" s="106"/>
      <c r="E55" s="107"/>
      <c r="F55" s="107"/>
      <c r="G55" s="107"/>
      <c r="H55" s="106"/>
      <c r="I55" s="106"/>
      <c r="J55" s="106"/>
      <c r="K55" s="106"/>
      <c r="L55" s="106"/>
      <c r="M55" s="106"/>
      <c r="N55" s="105"/>
      <c r="O55" s="105"/>
      <c r="P55" s="105"/>
      <c r="Q55" s="105"/>
      <c r="R55" s="105"/>
      <c r="S55" s="105"/>
      <c r="T55" s="105"/>
      <c r="U55" s="105"/>
      <c r="V55" s="105"/>
      <c r="W55" s="105"/>
      <c r="X55" s="105"/>
      <c r="Y55" s="105"/>
      <c r="Z55" s="105"/>
    </row>
    <row r="56" spans="1:26" ht="9.75" customHeight="1">
      <c r="A56" s="105"/>
      <c r="B56" s="106"/>
      <c r="C56" s="106"/>
      <c r="D56" s="106"/>
      <c r="E56" s="107"/>
      <c r="F56" s="107"/>
      <c r="G56" s="107"/>
      <c r="H56" s="106"/>
      <c r="I56" s="106"/>
      <c r="J56" s="106"/>
      <c r="K56" s="106"/>
      <c r="L56" s="106"/>
      <c r="M56" s="106"/>
      <c r="N56" s="105"/>
      <c r="O56" s="105"/>
      <c r="P56" s="105"/>
      <c r="Q56" s="105"/>
      <c r="R56" s="105"/>
      <c r="S56" s="105"/>
      <c r="T56" s="105"/>
      <c r="U56" s="105"/>
      <c r="V56" s="105"/>
      <c r="W56" s="105"/>
      <c r="X56" s="105"/>
      <c r="Y56" s="105"/>
      <c r="Z56" s="105"/>
    </row>
    <row r="57" spans="1:26" ht="9.75" customHeight="1">
      <c r="A57" s="105"/>
      <c r="B57" s="106"/>
      <c r="C57" s="106"/>
      <c r="D57" s="106"/>
      <c r="E57" s="107"/>
      <c r="F57" s="107"/>
      <c r="G57" s="107"/>
      <c r="H57" s="106"/>
      <c r="I57" s="106"/>
      <c r="J57" s="106"/>
      <c r="K57" s="106"/>
      <c r="L57" s="106"/>
      <c r="M57" s="106"/>
      <c r="N57" s="105"/>
      <c r="O57" s="105"/>
      <c r="P57" s="105"/>
      <c r="Q57" s="105"/>
      <c r="R57" s="105"/>
      <c r="S57" s="105"/>
      <c r="T57" s="105"/>
      <c r="U57" s="105"/>
      <c r="V57" s="105"/>
      <c r="W57" s="105"/>
      <c r="X57" s="105"/>
      <c r="Y57" s="105"/>
      <c r="Z57" s="105"/>
    </row>
    <row r="58" spans="1:26" ht="9.75" customHeight="1">
      <c r="A58" s="105"/>
      <c r="B58" s="106"/>
      <c r="C58" s="106"/>
      <c r="D58" s="106"/>
      <c r="E58" s="107"/>
      <c r="F58" s="107"/>
      <c r="G58" s="107"/>
      <c r="H58" s="106"/>
      <c r="I58" s="106"/>
      <c r="J58" s="106"/>
      <c r="K58" s="106"/>
      <c r="L58" s="106"/>
      <c r="M58" s="106"/>
      <c r="N58" s="105"/>
      <c r="O58" s="105"/>
      <c r="P58" s="105"/>
      <c r="Q58" s="105"/>
      <c r="R58" s="105"/>
      <c r="S58" s="105"/>
      <c r="T58" s="105"/>
      <c r="U58" s="105"/>
      <c r="V58" s="105"/>
      <c r="W58" s="105"/>
      <c r="X58" s="105"/>
      <c r="Y58" s="105"/>
      <c r="Z58" s="105"/>
    </row>
    <row r="59" spans="1:26" ht="9.75" customHeight="1">
      <c r="A59" s="105"/>
      <c r="B59" s="106"/>
      <c r="C59" s="106"/>
      <c r="D59" s="106"/>
      <c r="E59" s="107"/>
      <c r="F59" s="107"/>
      <c r="G59" s="107"/>
      <c r="H59" s="106"/>
      <c r="I59" s="106"/>
      <c r="J59" s="106"/>
      <c r="K59" s="106"/>
      <c r="L59" s="106"/>
      <c r="M59" s="106"/>
      <c r="N59" s="105"/>
      <c r="O59" s="105"/>
      <c r="P59" s="105"/>
      <c r="Q59" s="105"/>
      <c r="R59" s="105"/>
      <c r="S59" s="105"/>
      <c r="T59" s="105"/>
      <c r="U59" s="105"/>
      <c r="V59" s="105"/>
      <c r="W59" s="105"/>
      <c r="X59" s="105"/>
      <c r="Y59" s="105"/>
      <c r="Z59" s="105"/>
    </row>
    <row r="60" spans="1:26" ht="9.75" customHeight="1">
      <c r="A60" s="105"/>
      <c r="B60" s="106"/>
      <c r="C60" s="106"/>
      <c r="D60" s="106"/>
      <c r="E60" s="107"/>
      <c r="F60" s="107"/>
      <c r="G60" s="107"/>
      <c r="H60" s="106"/>
      <c r="I60" s="106"/>
      <c r="J60" s="106"/>
      <c r="K60" s="106"/>
      <c r="L60" s="106"/>
      <c r="M60" s="106"/>
      <c r="N60" s="105"/>
      <c r="O60" s="105"/>
      <c r="P60" s="105"/>
      <c r="Q60" s="105"/>
      <c r="R60" s="105"/>
      <c r="S60" s="105"/>
      <c r="T60" s="105"/>
      <c r="U60" s="105"/>
      <c r="V60" s="105"/>
      <c r="W60" s="105"/>
      <c r="X60" s="105"/>
      <c r="Y60" s="105"/>
      <c r="Z60" s="105"/>
    </row>
    <row r="61" spans="1:26" ht="9.75" customHeight="1">
      <c r="A61" s="105"/>
      <c r="B61" s="106"/>
      <c r="C61" s="106"/>
      <c r="D61" s="106"/>
      <c r="E61" s="107"/>
      <c r="F61" s="107"/>
      <c r="G61" s="107"/>
      <c r="H61" s="106"/>
      <c r="I61" s="106"/>
      <c r="J61" s="106"/>
      <c r="K61" s="106"/>
      <c r="L61" s="106"/>
      <c r="M61" s="106"/>
      <c r="N61" s="105"/>
      <c r="O61" s="105"/>
      <c r="P61" s="105"/>
      <c r="Q61" s="105"/>
      <c r="R61" s="105"/>
      <c r="S61" s="105"/>
      <c r="T61" s="105"/>
      <c r="U61" s="105"/>
      <c r="V61" s="105"/>
      <c r="W61" s="105"/>
      <c r="X61" s="105"/>
      <c r="Y61" s="105"/>
      <c r="Z61" s="105"/>
    </row>
    <row r="62" spans="1:26" ht="9.75" customHeight="1">
      <c r="A62" s="105"/>
      <c r="B62" s="106"/>
      <c r="C62" s="106"/>
      <c r="D62" s="106"/>
      <c r="E62" s="107"/>
      <c r="F62" s="107"/>
      <c r="G62" s="107"/>
      <c r="H62" s="106"/>
      <c r="I62" s="106"/>
      <c r="J62" s="106"/>
      <c r="K62" s="106"/>
      <c r="L62" s="106"/>
      <c r="M62" s="106"/>
      <c r="N62" s="105"/>
      <c r="O62" s="105"/>
      <c r="P62" s="105"/>
      <c r="Q62" s="105"/>
      <c r="R62" s="105"/>
      <c r="S62" s="105"/>
      <c r="T62" s="105"/>
      <c r="U62" s="105"/>
      <c r="V62" s="105"/>
      <c r="W62" s="105"/>
      <c r="X62" s="105"/>
      <c r="Y62" s="105"/>
      <c r="Z62" s="105"/>
    </row>
    <row r="63" spans="1:26" ht="9.75" customHeight="1">
      <c r="A63" s="105"/>
      <c r="B63" s="106"/>
      <c r="C63" s="106"/>
      <c r="D63" s="106"/>
      <c r="E63" s="107"/>
      <c r="F63" s="107"/>
      <c r="G63" s="107"/>
      <c r="H63" s="106"/>
      <c r="I63" s="106"/>
      <c r="J63" s="106"/>
      <c r="K63" s="106"/>
      <c r="L63" s="106"/>
      <c r="M63" s="106"/>
      <c r="N63" s="105"/>
      <c r="O63" s="105"/>
      <c r="P63" s="105"/>
      <c r="Q63" s="105"/>
      <c r="R63" s="105"/>
      <c r="S63" s="105"/>
      <c r="T63" s="105"/>
      <c r="U63" s="105"/>
      <c r="V63" s="105"/>
      <c r="W63" s="105"/>
      <c r="X63" s="105"/>
      <c r="Y63" s="105"/>
      <c r="Z63" s="105"/>
    </row>
    <row r="64" spans="1:26" ht="9.75" customHeight="1">
      <c r="A64" s="105"/>
      <c r="B64" s="106"/>
      <c r="C64" s="106"/>
      <c r="D64" s="106"/>
      <c r="E64" s="107"/>
      <c r="F64" s="107"/>
      <c r="G64" s="107"/>
      <c r="H64" s="106"/>
      <c r="I64" s="106"/>
      <c r="J64" s="106"/>
      <c r="K64" s="106"/>
      <c r="L64" s="106"/>
      <c r="M64" s="106"/>
      <c r="N64" s="105"/>
      <c r="O64" s="105"/>
      <c r="P64" s="105"/>
      <c r="Q64" s="105"/>
      <c r="R64" s="105"/>
      <c r="S64" s="105"/>
      <c r="T64" s="105"/>
      <c r="U64" s="105"/>
      <c r="V64" s="105"/>
      <c r="W64" s="105"/>
      <c r="X64" s="105"/>
      <c r="Y64" s="105"/>
      <c r="Z64" s="105"/>
    </row>
    <row r="65" spans="1:26" ht="9.75" customHeight="1">
      <c r="A65" s="105"/>
      <c r="B65" s="106"/>
      <c r="C65" s="106"/>
      <c r="D65" s="106"/>
      <c r="E65" s="107"/>
      <c r="F65" s="107"/>
      <c r="G65" s="107"/>
      <c r="H65" s="106"/>
      <c r="I65" s="106"/>
      <c r="J65" s="106"/>
      <c r="K65" s="106"/>
      <c r="L65" s="106"/>
      <c r="M65" s="106"/>
      <c r="N65" s="105"/>
      <c r="O65" s="105"/>
      <c r="P65" s="105"/>
      <c r="Q65" s="105"/>
      <c r="R65" s="105"/>
      <c r="S65" s="105"/>
      <c r="T65" s="105"/>
      <c r="U65" s="105"/>
      <c r="V65" s="105"/>
      <c r="W65" s="105"/>
      <c r="X65" s="105"/>
      <c r="Y65" s="105"/>
      <c r="Z65" s="105"/>
    </row>
    <row r="66" spans="1:26" ht="9.75" customHeight="1">
      <c r="A66" s="105"/>
      <c r="B66" s="106"/>
      <c r="C66" s="106"/>
      <c r="D66" s="106"/>
      <c r="E66" s="107"/>
      <c r="F66" s="107"/>
      <c r="G66" s="107"/>
      <c r="H66" s="106"/>
      <c r="I66" s="106"/>
      <c r="J66" s="106"/>
      <c r="K66" s="106"/>
      <c r="L66" s="106"/>
      <c r="M66" s="106"/>
      <c r="N66" s="105"/>
      <c r="O66" s="105"/>
      <c r="P66" s="105"/>
      <c r="Q66" s="105"/>
      <c r="R66" s="105"/>
      <c r="S66" s="105"/>
      <c r="T66" s="105"/>
      <c r="U66" s="105"/>
      <c r="V66" s="105"/>
      <c r="W66" s="105"/>
      <c r="X66" s="105"/>
      <c r="Y66" s="105"/>
      <c r="Z66" s="105"/>
    </row>
    <row r="67" spans="1:26" ht="9.75" customHeight="1">
      <c r="A67" s="105"/>
      <c r="B67" s="106"/>
      <c r="C67" s="106"/>
      <c r="D67" s="106"/>
      <c r="E67" s="107"/>
      <c r="F67" s="107"/>
      <c r="G67" s="107"/>
      <c r="H67" s="106"/>
      <c r="I67" s="106"/>
      <c r="J67" s="106"/>
      <c r="K67" s="106"/>
      <c r="L67" s="106"/>
      <c r="M67" s="106"/>
      <c r="N67" s="105"/>
      <c r="O67" s="105"/>
      <c r="P67" s="105"/>
      <c r="Q67" s="105"/>
      <c r="R67" s="105"/>
      <c r="S67" s="105"/>
      <c r="T67" s="105"/>
      <c r="U67" s="105"/>
      <c r="V67" s="105"/>
      <c r="W67" s="105"/>
      <c r="X67" s="105"/>
      <c r="Y67" s="105"/>
      <c r="Z67" s="105"/>
    </row>
    <row r="68" spans="1:26" ht="9.75" customHeight="1">
      <c r="A68" s="105"/>
      <c r="B68" s="106"/>
      <c r="C68" s="106"/>
      <c r="D68" s="106"/>
      <c r="E68" s="107"/>
      <c r="F68" s="107"/>
      <c r="G68" s="107"/>
      <c r="H68" s="106"/>
      <c r="I68" s="106"/>
      <c r="J68" s="106"/>
      <c r="K68" s="106"/>
      <c r="L68" s="106"/>
      <c r="M68" s="106"/>
      <c r="N68" s="105"/>
      <c r="O68" s="105"/>
      <c r="P68" s="105"/>
      <c r="Q68" s="105"/>
      <c r="R68" s="105"/>
      <c r="S68" s="105"/>
      <c r="T68" s="105"/>
      <c r="U68" s="105"/>
      <c r="V68" s="105"/>
      <c r="W68" s="105"/>
      <c r="X68" s="105"/>
      <c r="Y68" s="105"/>
      <c r="Z68" s="105"/>
    </row>
    <row r="69" spans="1:26" ht="9.75" customHeight="1">
      <c r="A69" s="105"/>
      <c r="B69" s="106"/>
      <c r="C69" s="106"/>
      <c r="D69" s="106"/>
      <c r="E69" s="107"/>
      <c r="F69" s="107"/>
      <c r="G69" s="107"/>
      <c r="H69" s="106"/>
      <c r="I69" s="106"/>
      <c r="J69" s="106"/>
      <c r="K69" s="106"/>
      <c r="L69" s="106"/>
      <c r="M69" s="106"/>
      <c r="N69" s="105"/>
      <c r="O69" s="105"/>
      <c r="P69" s="105"/>
      <c r="Q69" s="105"/>
      <c r="R69" s="105"/>
      <c r="S69" s="105"/>
      <c r="T69" s="105"/>
      <c r="U69" s="105"/>
      <c r="V69" s="105"/>
      <c r="W69" s="105"/>
      <c r="X69" s="105"/>
      <c r="Y69" s="105"/>
      <c r="Z69" s="105"/>
    </row>
    <row r="70" spans="1:26" ht="9.75" customHeight="1">
      <c r="A70" s="105"/>
      <c r="B70" s="106"/>
      <c r="C70" s="106"/>
      <c r="D70" s="106"/>
      <c r="E70" s="107"/>
      <c r="F70" s="107"/>
      <c r="G70" s="107"/>
      <c r="H70" s="106"/>
      <c r="I70" s="106"/>
      <c r="J70" s="106"/>
      <c r="K70" s="106"/>
      <c r="L70" s="106"/>
      <c r="M70" s="106"/>
      <c r="N70" s="105"/>
      <c r="O70" s="105"/>
      <c r="P70" s="105"/>
      <c r="Q70" s="105"/>
      <c r="R70" s="105"/>
      <c r="S70" s="105"/>
      <c r="T70" s="105"/>
      <c r="U70" s="105"/>
      <c r="V70" s="105"/>
      <c r="W70" s="105"/>
      <c r="X70" s="105"/>
      <c r="Y70" s="105"/>
      <c r="Z70" s="105"/>
    </row>
    <row r="71" spans="1:26" ht="9.75" customHeight="1">
      <c r="A71" s="105"/>
      <c r="B71" s="106"/>
      <c r="C71" s="106"/>
      <c r="D71" s="106"/>
      <c r="E71" s="107"/>
      <c r="F71" s="107"/>
      <c r="G71" s="107"/>
      <c r="H71" s="106"/>
      <c r="I71" s="106"/>
      <c r="J71" s="106"/>
      <c r="K71" s="106"/>
      <c r="L71" s="106"/>
      <c r="M71" s="106"/>
      <c r="N71" s="105"/>
      <c r="O71" s="105"/>
      <c r="P71" s="105"/>
      <c r="Q71" s="105"/>
      <c r="R71" s="105"/>
      <c r="S71" s="105"/>
      <c r="T71" s="105"/>
      <c r="U71" s="105"/>
      <c r="V71" s="105"/>
      <c r="W71" s="105"/>
      <c r="X71" s="105"/>
      <c r="Y71" s="105"/>
      <c r="Z71" s="105"/>
    </row>
    <row r="72" spans="1:26" ht="9.75" customHeight="1">
      <c r="A72" s="105"/>
      <c r="B72" s="106"/>
      <c r="C72" s="106"/>
      <c r="D72" s="106"/>
      <c r="E72" s="107"/>
      <c r="F72" s="107"/>
      <c r="G72" s="107"/>
      <c r="H72" s="106"/>
      <c r="I72" s="106"/>
      <c r="J72" s="106"/>
      <c r="K72" s="106"/>
      <c r="L72" s="106"/>
      <c r="M72" s="106"/>
      <c r="N72" s="105"/>
      <c r="O72" s="105"/>
      <c r="P72" s="105"/>
      <c r="Q72" s="105"/>
      <c r="R72" s="105"/>
      <c r="S72" s="105"/>
      <c r="T72" s="105"/>
      <c r="U72" s="105"/>
      <c r="V72" s="105"/>
      <c r="W72" s="105"/>
      <c r="X72" s="105"/>
      <c r="Y72" s="105"/>
      <c r="Z72" s="105"/>
    </row>
    <row r="73" spans="1:26" ht="9.75" customHeight="1">
      <c r="A73" s="105"/>
      <c r="B73" s="106"/>
      <c r="C73" s="106"/>
      <c r="D73" s="106"/>
      <c r="E73" s="107"/>
      <c r="F73" s="107"/>
      <c r="G73" s="107"/>
      <c r="H73" s="106"/>
      <c r="I73" s="106"/>
      <c r="J73" s="106"/>
      <c r="K73" s="106"/>
      <c r="L73" s="106"/>
      <c r="M73" s="106"/>
      <c r="N73" s="105"/>
      <c r="O73" s="105"/>
      <c r="P73" s="105"/>
      <c r="Q73" s="105"/>
      <c r="R73" s="105"/>
      <c r="S73" s="105"/>
      <c r="T73" s="105"/>
      <c r="U73" s="105"/>
      <c r="V73" s="105"/>
      <c r="W73" s="105"/>
      <c r="X73" s="105"/>
      <c r="Y73" s="105"/>
      <c r="Z73" s="105"/>
    </row>
    <row r="74" spans="1:26" ht="9.75" customHeight="1">
      <c r="A74" s="105"/>
      <c r="B74" s="106"/>
      <c r="C74" s="106"/>
      <c r="D74" s="106"/>
      <c r="E74" s="107"/>
      <c r="F74" s="107"/>
      <c r="G74" s="107"/>
      <c r="H74" s="106"/>
      <c r="I74" s="106"/>
      <c r="J74" s="106"/>
      <c r="K74" s="106"/>
      <c r="L74" s="106"/>
      <c r="M74" s="106"/>
      <c r="N74" s="105"/>
      <c r="O74" s="105"/>
      <c r="P74" s="105"/>
      <c r="Q74" s="105"/>
      <c r="R74" s="105"/>
      <c r="S74" s="105"/>
      <c r="T74" s="105"/>
      <c r="U74" s="105"/>
      <c r="V74" s="105"/>
      <c r="W74" s="105"/>
      <c r="X74" s="105"/>
      <c r="Y74" s="105"/>
      <c r="Z74" s="105"/>
    </row>
    <row r="75" spans="1:26" ht="9.75" customHeight="1">
      <c r="A75" s="105"/>
      <c r="B75" s="106"/>
      <c r="C75" s="106"/>
      <c r="D75" s="106"/>
      <c r="E75" s="107"/>
      <c r="F75" s="107"/>
      <c r="G75" s="107"/>
      <c r="H75" s="106"/>
      <c r="I75" s="106"/>
      <c r="J75" s="106"/>
      <c r="K75" s="106"/>
      <c r="L75" s="106"/>
      <c r="M75" s="106"/>
      <c r="N75" s="105"/>
      <c r="O75" s="105"/>
      <c r="P75" s="105"/>
      <c r="Q75" s="105"/>
      <c r="R75" s="105"/>
      <c r="S75" s="105"/>
      <c r="T75" s="105"/>
      <c r="U75" s="105"/>
      <c r="V75" s="105"/>
      <c r="W75" s="105"/>
      <c r="X75" s="105"/>
      <c r="Y75" s="105"/>
      <c r="Z75" s="105"/>
    </row>
    <row r="76" spans="1:26" ht="9.75" customHeight="1">
      <c r="A76" s="105"/>
      <c r="B76" s="106"/>
      <c r="C76" s="106"/>
      <c r="D76" s="106"/>
      <c r="E76" s="107"/>
      <c r="F76" s="107"/>
      <c r="G76" s="107"/>
      <c r="H76" s="106"/>
      <c r="I76" s="106"/>
      <c r="J76" s="106"/>
      <c r="K76" s="106"/>
      <c r="L76" s="106"/>
      <c r="M76" s="106"/>
      <c r="N76" s="105"/>
      <c r="O76" s="105"/>
      <c r="P76" s="105"/>
      <c r="Q76" s="105"/>
      <c r="R76" s="105"/>
      <c r="S76" s="105"/>
      <c r="T76" s="105"/>
      <c r="U76" s="105"/>
      <c r="V76" s="105"/>
      <c r="W76" s="105"/>
      <c r="X76" s="105"/>
      <c r="Y76" s="105"/>
      <c r="Z76" s="105"/>
    </row>
    <row r="77" spans="1:26" ht="9.75" customHeight="1">
      <c r="A77" s="105"/>
      <c r="B77" s="106"/>
      <c r="C77" s="106"/>
      <c r="D77" s="106"/>
      <c r="E77" s="107"/>
      <c r="F77" s="107"/>
      <c r="G77" s="107"/>
      <c r="H77" s="106"/>
      <c r="I77" s="106"/>
      <c r="J77" s="106"/>
      <c r="K77" s="106"/>
      <c r="L77" s="106"/>
      <c r="M77" s="106"/>
      <c r="N77" s="105"/>
      <c r="O77" s="105"/>
      <c r="P77" s="105"/>
      <c r="Q77" s="105"/>
      <c r="R77" s="105"/>
      <c r="S77" s="105"/>
      <c r="T77" s="105"/>
      <c r="U77" s="105"/>
      <c r="V77" s="105"/>
      <c r="W77" s="105"/>
      <c r="X77" s="105"/>
      <c r="Y77" s="105"/>
      <c r="Z77" s="105"/>
    </row>
    <row r="78" spans="1:26" ht="9.75" customHeight="1">
      <c r="A78" s="105"/>
      <c r="B78" s="106"/>
      <c r="C78" s="106"/>
      <c r="D78" s="106"/>
      <c r="E78" s="107"/>
      <c r="F78" s="107"/>
      <c r="G78" s="107"/>
      <c r="H78" s="106"/>
      <c r="I78" s="106"/>
      <c r="J78" s="106"/>
      <c r="K78" s="106"/>
      <c r="L78" s="106"/>
      <c r="M78" s="106"/>
      <c r="N78" s="105"/>
      <c r="O78" s="105"/>
      <c r="P78" s="105"/>
      <c r="Q78" s="105"/>
      <c r="R78" s="105"/>
      <c r="S78" s="105"/>
      <c r="T78" s="105"/>
      <c r="U78" s="105"/>
      <c r="V78" s="105"/>
      <c r="W78" s="105"/>
      <c r="X78" s="105"/>
      <c r="Y78" s="105"/>
      <c r="Z78" s="105"/>
    </row>
    <row r="79" spans="1:26" ht="9.75" customHeight="1">
      <c r="A79" s="105"/>
      <c r="B79" s="106"/>
      <c r="C79" s="106"/>
      <c r="D79" s="106"/>
      <c r="E79" s="107"/>
      <c r="F79" s="107"/>
      <c r="G79" s="107"/>
      <c r="H79" s="106"/>
      <c r="I79" s="106"/>
      <c r="J79" s="106"/>
      <c r="K79" s="106"/>
      <c r="L79" s="106"/>
      <c r="M79" s="106"/>
      <c r="N79" s="105"/>
      <c r="O79" s="105"/>
      <c r="P79" s="105"/>
      <c r="Q79" s="105"/>
      <c r="R79" s="105"/>
      <c r="S79" s="105"/>
      <c r="T79" s="105"/>
      <c r="U79" s="105"/>
      <c r="V79" s="105"/>
      <c r="W79" s="105"/>
      <c r="X79" s="105"/>
      <c r="Y79" s="105"/>
      <c r="Z79" s="105"/>
    </row>
    <row r="80" spans="1:26" ht="9.75" customHeight="1">
      <c r="A80" s="105"/>
      <c r="B80" s="106"/>
      <c r="C80" s="106"/>
      <c r="D80" s="106"/>
      <c r="E80" s="107"/>
      <c r="F80" s="107"/>
      <c r="G80" s="107"/>
      <c r="H80" s="106"/>
      <c r="I80" s="106"/>
      <c r="J80" s="106"/>
      <c r="K80" s="106"/>
      <c r="L80" s="106"/>
      <c r="M80" s="106"/>
      <c r="N80" s="105"/>
      <c r="O80" s="105"/>
      <c r="P80" s="105"/>
      <c r="Q80" s="105"/>
      <c r="R80" s="105"/>
      <c r="S80" s="105"/>
      <c r="T80" s="105"/>
      <c r="U80" s="105"/>
      <c r="V80" s="105"/>
      <c r="W80" s="105"/>
      <c r="X80" s="105"/>
      <c r="Y80" s="105"/>
      <c r="Z80" s="105"/>
    </row>
    <row r="81" spans="1:26" ht="9.75" customHeight="1">
      <c r="A81" s="105"/>
      <c r="B81" s="106"/>
      <c r="C81" s="106"/>
      <c r="D81" s="106"/>
      <c r="E81" s="107"/>
      <c r="F81" s="107"/>
      <c r="G81" s="107"/>
      <c r="H81" s="106"/>
      <c r="I81" s="106"/>
      <c r="J81" s="106"/>
      <c r="K81" s="106"/>
      <c r="L81" s="106"/>
      <c r="M81" s="106"/>
      <c r="N81" s="105"/>
      <c r="O81" s="105"/>
      <c r="P81" s="105"/>
      <c r="Q81" s="105"/>
      <c r="R81" s="105"/>
      <c r="S81" s="105"/>
      <c r="T81" s="105"/>
      <c r="U81" s="105"/>
      <c r="V81" s="105"/>
      <c r="W81" s="105"/>
      <c r="X81" s="105"/>
      <c r="Y81" s="105"/>
      <c r="Z81" s="105"/>
    </row>
    <row r="82" spans="1:26" ht="9.75" customHeight="1">
      <c r="A82" s="105"/>
      <c r="B82" s="106"/>
      <c r="C82" s="106"/>
      <c r="D82" s="106"/>
      <c r="E82" s="107"/>
      <c r="F82" s="107"/>
      <c r="G82" s="107"/>
      <c r="H82" s="106"/>
      <c r="I82" s="106"/>
      <c r="J82" s="106"/>
      <c r="K82" s="106"/>
      <c r="L82" s="106"/>
      <c r="M82" s="106"/>
      <c r="N82" s="105"/>
      <c r="O82" s="105"/>
      <c r="P82" s="105"/>
      <c r="Q82" s="105"/>
      <c r="R82" s="105"/>
      <c r="S82" s="105"/>
      <c r="T82" s="105"/>
      <c r="U82" s="105"/>
      <c r="V82" s="105"/>
      <c r="W82" s="105"/>
      <c r="X82" s="105"/>
      <c r="Y82" s="105"/>
      <c r="Z82" s="105"/>
    </row>
    <row r="83" spans="1:26" ht="9.75" customHeight="1">
      <c r="A83" s="105"/>
      <c r="B83" s="106"/>
      <c r="C83" s="106"/>
      <c r="D83" s="106"/>
      <c r="E83" s="107"/>
      <c r="F83" s="107"/>
      <c r="G83" s="107"/>
      <c r="H83" s="106"/>
      <c r="I83" s="106"/>
      <c r="J83" s="106"/>
      <c r="K83" s="106"/>
      <c r="L83" s="106"/>
      <c r="M83" s="106"/>
      <c r="N83" s="105"/>
      <c r="O83" s="105"/>
      <c r="P83" s="105"/>
      <c r="Q83" s="105"/>
      <c r="R83" s="105"/>
      <c r="S83" s="105"/>
      <c r="T83" s="105"/>
      <c r="U83" s="105"/>
      <c r="V83" s="105"/>
      <c r="W83" s="105"/>
      <c r="X83" s="105"/>
      <c r="Y83" s="105"/>
      <c r="Z83" s="105"/>
    </row>
    <row r="84" spans="1:26" ht="9.75" customHeight="1">
      <c r="A84" s="105"/>
      <c r="B84" s="106"/>
      <c r="C84" s="106"/>
      <c r="D84" s="106"/>
      <c r="E84" s="107"/>
      <c r="F84" s="107"/>
      <c r="G84" s="107"/>
      <c r="H84" s="106"/>
      <c r="I84" s="106"/>
      <c r="J84" s="106"/>
      <c r="K84" s="106"/>
      <c r="L84" s="106"/>
      <c r="M84" s="106"/>
      <c r="N84" s="105"/>
      <c r="O84" s="105"/>
      <c r="P84" s="105"/>
      <c r="Q84" s="105"/>
      <c r="R84" s="105"/>
      <c r="S84" s="105"/>
      <c r="T84" s="105"/>
      <c r="U84" s="105"/>
      <c r="V84" s="105"/>
      <c r="W84" s="105"/>
      <c r="X84" s="105"/>
      <c r="Y84" s="105"/>
      <c r="Z84" s="105"/>
    </row>
    <row r="85" spans="1:26" ht="9.75" customHeight="1">
      <c r="A85" s="105"/>
      <c r="B85" s="106"/>
      <c r="C85" s="106"/>
      <c r="D85" s="106"/>
      <c r="E85" s="107"/>
      <c r="F85" s="107"/>
      <c r="G85" s="107"/>
      <c r="H85" s="106"/>
      <c r="I85" s="106"/>
      <c r="J85" s="106"/>
      <c r="K85" s="106"/>
      <c r="L85" s="106"/>
      <c r="M85" s="106"/>
      <c r="N85" s="105"/>
      <c r="O85" s="105"/>
      <c r="P85" s="105"/>
      <c r="Q85" s="105"/>
      <c r="R85" s="105"/>
      <c r="S85" s="105"/>
      <c r="T85" s="105"/>
      <c r="U85" s="105"/>
      <c r="V85" s="105"/>
      <c r="W85" s="105"/>
      <c r="X85" s="105"/>
      <c r="Y85" s="105"/>
      <c r="Z85" s="105"/>
    </row>
    <row r="86" spans="1:26" ht="9.75" customHeight="1">
      <c r="A86" s="105"/>
      <c r="B86" s="106"/>
      <c r="C86" s="106"/>
      <c r="D86" s="106"/>
      <c r="E86" s="107"/>
      <c r="F86" s="107"/>
      <c r="G86" s="107"/>
      <c r="H86" s="106"/>
      <c r="I86" s="106"/>
      <c r="J86" s="106"/>
      <c r="K86" s="106"/>
      <c r="L86" s="106"/>
      <c r="M86" s="106"/>
      <c r="N86" s="105"/>
      <c r="O86" s="105"/>
      <c r="P86" s="105"/>
      <c r="Q86" s="105"/>
      <c r="R86" s="105"/>
      <c r="S86" s="105"/>
      <c r="T86" s="105"/>
      <c r="U86" s="105"/>
      <c r="V86" s="105"/>
      <c r="W86" s="105"/>
      <c r="X86" s="105"/>
      <c r="Y86" s="105"/>
      <c r="Z86" s="105"/>
    </row>
    <row r="87" spans="1:26" ht="9.75" customHeight="1">
      <c r="A87" s="105"/>
      <c r="B87" s="106"/>
      <c r="C87" s="106"/>
      <c r="D87" s="106"/>
      <c r="E87" s="107"/>
      <c r="F87" s="107"/>
      <c r="G87" s="107"/>
      <c r="H87" s="106"/>
      <c r="I87" s="106"/>
      <c r="J87" s="106"/>
      <c r="K87" s="106"/>
      <c r="L87" s="106"/>
      <c r="M87" s="106"/>
      <c r="N87" s="105"/>
      <c r="O87" s="105"/>
      <c r="P87" s="105"/>
      <c r="Q87" s="105"/>
      <c r="R87" s="105"/>
      <c r="S87" s="105"/>
      <c r="T87" s="105"/>
      <c r="U87" s="105"/>
      <c r="V87" s="105"/>
      <c r="W87" s="105"/>
      <c r="X87" s="105"/>
      <c r="Y87" s="105"/>
      <c r="Z87" s="105"/>
    </row>
    <row r="88" spans="1:26" ht="9.75" customHeight="1">
      <c r="A88" s="105"/>
      <c r="B88" s="106"/>
      <c r="C88" s="106"/>
      <c r="D88" s="106"/>
      <c r="E88" s="107"/>
      <c r="F88" s="107"/>
      <c r="G88" s="107"/>
      <c r="H88" s="106"/>
      <c r="I88" s="106"/>
      <c r="J88" s="106"/>
      <c r="K88" s="106"/>
      <c r="L88" s="106"/>
      <c r="M88" s="106"/>
      <c r="N88" s="105"/>
      <c r="O88" s="105"/>
      <c r="P88" s="105"/>
      <c r="Q88" s="105"/>
      <c r="R88" s="105"/>
      <c r="S88" s="105"/>
      <c r="T88" s="105"/>
      <c r="U88" s="105"/>
      <c r="V88" s="105"/>
      <c r="W88" s="105"/>
      <c r="X88" s="105"/>
      <c r="Y88" s="105"/>
      <c r="Z88" s="105"/>
    </row>
    <row r="89" spans="1:26" ht="9.75" customHeight="1">
      <c r="A89" s="105"/>
      <c r="B89" s="106"/>
      <c r="C89" s="106"/>
      <c r="D89" s="106"/>
      <c r="E89" s="107"/>
      <c r="F89" s="107"/>
      <c r="G89" s="107"/>
      <c r="H89" s="106"/>
      <c r="I89" s="106"/>
      <c r="J89" s="106"/>
      <c r="K89" s="106"/>
      <c r="L89" s="106"/>
      <c r="M89" s="106"/>
      <c r="N89" s="105"/>
      <c r="O89" s="105"/>
      <c r="P89" s="105"/>
      <c r="Q89" s="105"/>
      <c r="R89" s="105"/>
      <c r="S89" s="105"/>
      <c r="T89" s="105"/>
      <c r="U89" s="105"/>
      <c r="V89" s="105"/>
      <c r="W89" s="105"/>
      <c r="X89" s="105"/>
      <c r="Y89" s="105"/>
      <c r="Z89" s="105"/>
    </row>
    <row r="90" spans="1:26" ht="9.75" customHeight="1">
      <c r="A90" s="105"/>
      <c r="B90" s="106"/>
      <c r="C90" s="106"/>
      <c r="D90" s="106"/>
      <c r="E90" s="107"/>
      <c r="F90" s="107"/>
      <c r="G90" s="107"/>
      <c r="H90" s="106"/>
      <c r="I90" s="106"/>
      <c r="J90" s="106"/>
      <c r="K90" s="106"/>
      <c r="L90" s="106"/>
      <c r="M90" s="106"/>
      <c r="N90" s="105"/>
      <c r="O90" s="105"/>
      <c r="P90" s="105"/>
      <c r="Q90" s="105"/>
      <c r="R90" s="105"/>
      <c r="S90" s="105"/>
      <c r="T90" s="105"/>
      <c r="U90" s="105"/>
      <c r="V90" s="105"/>
      <c r="W90" s="105"/>
      <c r="X90" s="105"/>
      <c r="Y90" s="105"/>
      <c r="Z90" s="105"/>
    </row>
    <row r="91" spans="1:26" ht="9.75" customHeight="1">
      <c r="A91" s="105"/>
      <c r="B91" s="106"/>
      <c r="C91" s="106"/>
      <c r="D91" s="106"/>
      <c r="E91" s="107"/>
      <c r="F91" s="107"/>
      <c r="G91" s="107"/>
      <c r="H91" s="106"/>
      <c r="I91" s="106"/>
      <c r="J91" s="106"/>
      <c r="K91" s="106"/>
      <c r="L91" s="106"/>
      <c r="M91" s="106"/>
      <c r="N91" s="105"/>
      <c r="O91" s="105"/>
      <c r="P91" s="105"/>
      <c r="Q91" s="105"/>
      <c r="R91" s="105"/>
      <c r="S91" s="105"/>
      <c r="T91" s="105"/>
      <c r="U91" s="105"/>
      <c r="V91" s="105"/>
      <c r="W91" s="105"/>
      <c r="X91" s="105"/>
      <c r="Y91" s="105"/>
      <c r="Z91" s="105"/>
    </row>
    <row r="92" spans="1:26" ht="9.75" customHeight="1">
      <c r="A92" s="105"/>
      <c r="B92" s="106"/>
      <c r="C92" s="106"/>
      <c r="D92" s="106"/>
      <c r="E92" s="107"/>
      <c r="F92" s="107"/>
      <c r="G92" s="107"/>
      <c r="H92" s="106"/>
      <c r="I92" s="106"/>
      <c r="J92" s="106"/>
      <c r="K92" s="106"/>
      <c r="L92" s="106"/>
      <c r="M92" s="106"/>
      <c r="N92" s="105"/>
      <c r="O92" s="105"/>
      <c r="P92" s="105"/>
      <c r="Q92" s="105"/>
      <c r="R92" s="105"/>
      <c r="S92" s="105"/>
      <c r="T92" s="105"/>
      <c r="U92" s="105"/>
      <c r="V92" s="105"/>
      <c r="W92" s="105"/>
      <c r="X92" s="105"/>
      <c r="Y92" s="105"/>
      <c r="Z92" s="105"/>
    </row>
    <row r="93" spans="1:26" ht="9.75" customHeight="1">
      <c r="A93" s="105"/>
      <c r="B93" s="106"/>
      <c r="C93" s="106"/>
      <c r="D93" s="106"/>
      <c r="E93" s="107"/>
      <c r="F93" s="107"/>
      <c r="G93" s="107"/>
      <c r="H93" s="106"/>
      <c r="I93" s="106"/>
      <c r="J93" s="106"/>
      <c r="K93" s="106"/>
      <c r="L93" s="106"/>
      <c r="M93" s="106"/>
      <c r="N93" s="105"/>
      <c r="O93" s="105"/>
      <c r="P93" s="105"/>
      <c r="Q93" s="105"/>
      <c r="R93" s="105"/>
      <c r="S93" s="105"/>
      <c r="T93" s="105"/>
      <c r="U93" s="105"/>
      <c r="V93" s="105"/>
      <c r="W93" s="105"/>
      <c r="X93" s="105"/>
      <c r="Y93" s="105"/>
      <c r="Z93" s="105"/>
    </row>
    <row r="94" spans="1:26" ht="9.75" customHeight="1">
      <c r="A94" s="105"/>
      <c r="B94" s="106"/>
      <c r="C94" s="106"/>
      <c r="D94" s="106"/>
      <c r="E94" s="107"/>
      <c r="F94" s="107"/>
      <c r="G94" s="107"/>
      <c r="H94" s="106"/>
      <c r="I94" s="106"/>
      <c r="J94" s="106"/>
      <c r="K94" s="106"/>
      <c r="L94" s="106"/>
      <c r="M94" s="106"/>
      <c r="N94" s="105"/>
      <c r="O94" s="105"/>
      <c r="P94" s="105"/>
      <c r="Q94" s="105"/>
      <c r="R94" s="105"/>
      <c r="S94" s="105"/>
      <c r="T94" s="105"/>
      <c r="U94" s="105"/>
      <c r="V94" s="105"/>
      <c r="W94" s="105"/>
      <c r="X94" s="105"/>
      <c r="Y94" s="105"/>
      <c r="Z94" s="105"/>
    </row>
    <row r="95" spans="1:26" ht="9.75" customHeight="1">
      <c r="A95" s="105"/>
      <c r="B95" s="106"/>
      <c r="C95" s="106"/>
      <c r="D95" s="106"/>
      <c r="E95" s="107"/>
      <c r="F95" s="107"/>
      <c r="G95" s="107"/>
      <c r="H95" s="106"/>
      <c r="I95" s="106"/>
      <c r="J95" s="106"/>
      <c r="K95" s="106"/>
      <c r="L95" s="106"/>
      <c r="M95" s="106"/>
      <c r="N95" s="105"/>
      <c r="O95" s="105"/>
      <c r="P95" s="105"/>
      <c r="Q95" s="105"/>
      <c r="R95" s="105"/>
      <c r="S95" s="105"/>
      <c r="T95" s="105"/>
      <c r="U95" s="105"/>
      <c r="V95" s="105"/>
      <c r="W95" s="105"/>
      <c r="X95" s="105"/>
      <c r="Y95" s="105"/>
      <c r="Z95" s="105"/>
    </row>
    <row r="96" spans="1:26" ht="9.75" customHeight="1">
      <c r="A96" s="105"/>
      <c r="B96" s="106"/>
      <c r="C96" s="106"/>
      <c r="D96" s="106"/>
      <c r="E96" s="107"/>
      <c r="F96" s="107"/>
      <c r="G96" s="107"/>
      <c r="H96" s="106"/>
      <c r="I96" s="106"/>
      <c r="J96" s="106"/>
      <c r="K96" s="106"/>
      <c r="L96" s="106"/>
      <c r="M96" s="106"/>
      <c r="N96" s="105"/>
      <c r="O96" s="105"/>
      <c r="P96" s="105"/>
      <c r="Q96" s="105"/>
      <c r="R96" s="105"/>
      <c r="S96" s="105"/>
      <c r="T96" s="105"/>
      <c r="U96" s="105"/>
      <c r="V96" s="105"/>
      <c r="W96" s="105"/>
      <c r="X96" s="105"/>
      <c r="Y96" s="105"/>
      <c r="Z96" s="105"/>
    </row>
    <row r="97" spans="1:26" ht="9.75" customHeight="1">
      <c r="A97" s="105"/>
      <c r="B97" s="106"/>
      <c r="C97" s="106"/>
      <c r="D97" s="106"/>
      <c r="E97" s="107"/>
      <c r="F97" s="107"/>
      <c r="G97" s="107"/>
      <c r="H97" s="106"/>
      <c r="I97" s="106"/>
      <c r="J97" s="106"/>
      <c r="K97" s="106"/>
      <c r="L97" s="106"/>
      <c r="M97" s="106"/>
      <c r="N97" s="105"/>
      <c r="O97" s="105"/>
      <c r="P97" s="105"/>
      <c r="Q97" s="105"/>
      <c r="R97" s="105"/>
      <c r="S97" s="105"/>
      <c r="T97" s="105"/>
      <c r="U97" s="105"/>
      <c r="V97" s="105"/>
      <c r="W97" s="105"/>
      <c r="X97" s="105"/>
      <c r="Y97" s="105"/>
      <c r="Z97" s="105"/>
    </row>
    <row r="98" spans="1:26" ht="9.75" customHeight="1">
      <c r="A98" s="105"/>
      <c r="B98" s="106"/>
      <c r="C98" s="106"/>
      <c r="D98" s="106"/>
      <c r="E98" s="107"/>
      <c r="F98" s="107"/>
      <c r="G98" s="107"/>
      <c r="H98" s="106"/>
      <c r="I98" s="106"/>
      <c r="J98" s="106"/>
      <c r="K98" s="106"/>
      <c r="L98" s="106"/>
      <c r="M98" s="106"/>
      <c r="N98" s="105"/>
      <c r="O98" s="105"/>
      <c r="P98" s="105"/>
      <c r="Q98" s="105"/>
      <c r="R98" s="105"/>
      <c r="S98" s="105"/>
      <c r="T98" s="105"/>
      <c r="U98" s="105"/>
      <c r="V98" s="105"/>
      <c r="W98" s="105"/>
      <c r="X98" s="105"/>
      <c r="Y98" s="105"/>
      <c r="Z98" s="105"/>
    </row>
    <row r="99" spans="1:26" ht="9.75" customHeight="1">
      <c r="A99" s="105"/>
      <c r="B99" s="106"/>
      <c r="C99" s="106"/>
      <c r="D99" s="106"/>
      <c r="E99" s="107"/>
      <c r="F99" s="107"/>
      <c r="G99" s="107"/>
      <c r="H99" s="106"/>
      <c r="I99" s="106"/>
      <c r="J99" s="106"/>
      <c r="K99" s="106"/>
      <c r="L99" s="106"/>
      <c r="M99" s="106"/>
      <c r="N99" s="105"/>
      <c r="O99" s="105"/>
      <c r="P99" s="105"/>
      <c r="Q99" s="105"/>
      <c r="R99" s="105"/>
      <c r="S99" s="105"/>
      <c r="T99" s="105"/>
      <c r="U99" s="105"/>
      <c r="V99" s="105"/>
      <c r="W99" s="105"/>
      <c r="X99" s="105"/>
      <c r="Y99" s="105"/>
      <c r="Z99" s="105"/>
    </row>
    <row r="100" spans="1:26" ht="9.75" customHeight="1">
      <c r="A100" s="105"/>
      <c r="B100" s="106"/>
      <c r="C100" s="106"/>
      <c r="D100" s="106"/>
      <c r="E100" s="107"/>
      <c r="F100" s="107"/>
      <c r="G100" s="107"/>
      <c r="H100" s="106"/>
      <c r="I100" s="106"/>
      <c r="J100" s="106"/>
      <c r="K100" s="106"/>
      <c r="L100" s="106"/>
      <c r="M100" s="106"/>
      <c r="N100" s="105"/>
      <c r="O100" s="105"/>
      <c r="P100" s="105"/>
      <c r="Q100" s="105"/>
      <c r="R100" s="105"/>
      <c r="S100" s="105"/>
      <c r="T100" s="105"/>
      <c r="U100" s="105"/>
      <c r="V100" s="105"/>
      <c r="W100" s="105"/>
      <c r="X100" s="105"/>
      <c r="Y100" s="105"/>
      <c r="Z100" s="105"/>
    </row>
    <row r="101" spans="1:26" ht="9.75" customHeight="1">
      <c r="A101" s="105"/>
      <c r="B101" s="106"/>
      <c r="C101" s="106"/>
      <c r="D101" s="106"/>
      <c r="E101" s="107"/>
      <c r="F101" s="107"/>
      <c r="G101" s="107"/>
      <c r="H101" s="106"/>
      <c r="I101" s="106"/>
      <c r="J101" s="106"/>
      <c r="K101" s="106"/>
      <c r="L101" s="106"/>
      <c r="M101" s="106"/>
      <c r="N101" s="105"/>
      <c r="O101" s="105"/>
      <c r="P101" s="105"/>
      <c r="Q101" s="105"/>
      <c r="R101" s="105"/>
      <c r="S101" s="105"/>
      <c r="T101" s="105"/>
      <c r="U101" s="105"/>
      <c r="V101" s="105"/>
      <c r="W101" s="105"/>
      <c r="X101" s="105"/>
      <c r="Y101" s="105"/>
      <c r="Z101" s="105"/>
    </row>
    <row r="102" spans="1:26" ht="9.75" customHeight="1">
      <c r="A102" s="105"/>
      <c r="B102" s="106"/>
      <c r="C102" s="106"/>
      <c r="D102" s="106"/>
      <c r="E102" s="107"/>
      <c r="F102" s="107"/>
      <c r="G102" s="107"/>
      <c r="H102" s="106"/>
      <c r="I102" s="106"/>
      <c r="J102" s="106"/>
      <c r="K102" s="106"/>
      <c r="L102" s="106"/>
      <c r="M102" s="106"/>
      <c r="N102" s="105"/>
      <c r="O102" s="105"/>
      <c r="P102" s="105"/>
      <c r="Q102" s="105"/>
      <c r="R102" s="105"/>
      <c r="S102" s="105"/>
      <c r="T102" s="105"/>
      <c r="U102" s="105"/>
      <c r="V102" s="105"/>
      <c r="W102" s="105"/>
      <c r="X102" s="105"/>
      <c r="Y102" s="105"/>
      <c r="Z102" s="105"/>
    </row>
    <row r="103" spans="1:26" ht="9.75" customHeight="1">
      <c r="A103" s="105"/>
      <c r="B103" s="106"/>
      <c r="C103" s="106"/>
      <c r="D103" s="106"/>
      <c r="E103" s="107"/>
      <c r="F103" s="107"/>
      <c r="G103" s="107"/>
      <c r="H103" s="106"/>
      <c r="I103" s="106"/>
      <c r="J103" s="106"/>
      <c r="K103" s="106"/>
      <c r="L103" s="106"/>
      <c r="M103" s="106"/>
      <c r="N103" s="105"/>
      <c r="O103" s="105"/>
      <c r="P103" s="105"/>
      <c r="Q103" s="105"/>
      <c r="R103" s="105"/>
      <c r="S103" s="105"/>
      <c r="T103" s="105"/>
      <c r="U103" s="105"/>
      <c r="V103" s="105"/>
      <c r="W103" s="105"/>
      <c r="X103" s="105"/>
      <c r="Y103" s="105"/>
      <c r="Z103" s="105"/>
    </row>
    <row r="104" spans="1:26" ht="9.75" customHeight="1">
      <c r="A104" s="105"/>
      <c r="B104" s="106"/>
      <c r="C104" s="106"/>
      <c r="D104" s="106"/>
      <c r="E104" s="107"/>
      <c r="F104" s="107"/>
      <c r="G104" s="107"/>
      <c r="H104" s="106"/>
      <c r="I104" s="106"/>
      <c r="J104" s="106"/>
      <c r="K104" s="106"/>
      <c r="L104" s="106"/>
      <c r="M104" s="106"/>
      <c r="N104" s="105"/>
      <c r="O104" s="105"/>
      <c r="P104" s="105"/>
      <c r="Q104" s="105"/>
      <c r="R104" s="105"/>
      <c r="S104" s="105"/>
      <c r="T104" s="105"/>
      <c r="U104" s="105"/>
      <c r="V104" s="105"/>
      <c r="W104" s="105"/>
      <c r="X104" s="105"/>
      <c r="Y104" s="105"/>
      <c r="Z104" s="105"/>
    </row>
    <row r="105" spans="1:26" ht="9.75" customHeight="1">
      <c r="A105" s="105"/>
      <c r="B105" s="106"/>
      <c r="C105" s="106"/>
      <c r="D105" s="106"/>
      <c r="E105" s="107"/>
      <c r="F105" s="107"/>
      <c r="G105" s="107"/>
      <c r="H105" s="106"/>
      <c r="I105" s="106"/>
      <c r="J105" s="106"/>
      <c r="K105" s="106"/>
      <c r="L105" s="106"/>
      <c r="M105" s="106"/>
      <c r="N105" s="105"/>
      <c r="O105" s="105"/>
      <c r="P105" s="105"/>
      <c r="Q105" s="105"/>
      <c r="R105" s="105"/>
      <c r="S105" s="105"/>
      <c r="T105" s="105"/>
      <c r="U105" s="105"/>
      <c r="V105" s="105"/>
      <c r="W105" s="105"/>
      <c r="X105" s="105"/>
      <c r="Y105" s="105"/>
      <c r="Z105" s="105"/>
    </row>
    <row r="106" spans="1:26" ht="9.75" customHeight="1">
      <c r="A106" s="105"/>
      <c r="B106" s="106"/>
      <c r="C106" s="106"/>
      <c r="D106" s="106"/>
      <c r="E106" s="107"/>
      <c r="F106" s="107"/>
      <c r="G106" s="107"/>
      <c r="H106" s="106"/>
      <c r="I106" s="106"/>
      <c r="J106" s="106"/>
      <c r="K106" s="106"/>
      <c r="L106" s="106"/>
      <c r="M106" s="106"/>
      <c r="N106" s="105"/>
      <c r="O106" s="105"/>
      <c r="P106" s="105"/>
      <c r="Q106" s="105"/>
      <c r="R106" s="105"/>
      <c r="S106" s="105"/>
      <c r="T106" s="105"/>
      <c r="U106" s="105"/>
      <c r="V106" s="105"/>
      <c r="W106" s="105"/>
      <c r="X106" s="105"/>
      <c r="Y106" s="105"/>
      <c r="Z106" s="105"/>
    </row>
    <row r="107" spans="1:26" ht="9.75" customHeight="1">
      <c r="A107" s="105"/>
      <c r="B107" s="106"/>
      <c r="C107" s="106"/>
      <c r="D107" s="106"/>
      <c r="E107" s="107"/>
      <c r="F107" s="107"/>
      <c r="G107" s="107"/>
      <c r="H107" s="106"/>
      <c r="I107" s="106"/>
      <c r="J107" s="106"/>
      <c r="K107" s="106"/>
      <c r="L107" s="106"/>
      <c r="M107" s="106"/>
      <c r="N107" s="105"/>
      <c r="O107" s="105"/>
      <c r="P107" s="105"/>
      <c r="Q107" s="105"/>
      <c r="R107" s="105"/>
      <c r="S107" s="105"/>
      <c r="T107" s="105"/>
      <c r="U107" s="105"/>
      <c r="V107" s="105"/>
      <c r="W107" s="105"/>
      <c r="X107" s="105"/>
      <c r="Y107" s="105"/>
      <c r="Z107" s="105"/>
    </row>
    <row r="108" spans="1:26" ht="9.75" customHeight="1">
      <c r="A108" s="105"/>
      <c r="B108" s="106"/>
      <c r="C108" s="106"/>
      <c r="D108" s="106"/>
      <c r="E108" s="107"/>
      <c r="F108" s="107"/>
      <c r="G108" s="107"/>
      <c r="H108" s="106"/>
      <c r="I108" s="106"/>
      <c r="J108" s="106"/>
      <c r="K108" s="106"/>
      <c r="L108" s="106"/>
      <c r="M108" s="106"/>
      <c r="N108" s="105"/>
      <c r="O108" s="105"/>
      <c r="P108" s="105"/>
      <c r="Q108" s="105"/>
      <c r="R108" s="105"/>
      <c r="S108" s="105"/>
      <c r="T108" s="105"/>
      <c r="U108" s="105"/>
      <c r="V108" s="105"/>
      <c r="W108" s="105"/>
      <c r="X108" s="105"/>
      <c r="Y108" s="105"/>
      <c r="Z108" s="105"/>
    </row>
    <row r="109" spans="1:26" ht="9.75" customHeight="1">
      <c r="A109" s="105"/>
      <c r="B109" s="106"/>
      <c r="C109" s="106"/>
      <c r="D109" s="106"/>
      <c r="E109" s="107"/>
      <c r="F109" s="107"/>
      <c r="G109" s="107"/>
      <c r="H109" s="106"/>
      <c r="I109" s="106"/>
      <c r="J109" s="106"/>
      <c r="K109" s="106"/>
      <c r="L109" s="106"/>
      <c r="M109" s="106"/>
      <c r="N109" s="105"/>
      <c r="O109" s="105"/>
      <c r="P109" s="105"/>
      <c r="Q109" s="105"/>
      <c r="R109" s="105"/>
      <c r="S109" s="105"/>
      <c r="T109" s="105"/>
      <c r="U109" s="105"/>
      <c r="V109" s="105"/>
      <c r="W109" s="105"/>
      <c r="X109" s="105"/>
      <c r="Y109" s="105"/>
      <c r="Z109" s="105"/>
    </row>
    <row r="110" spans="1:26" ht="9.75" customHeight="1">
      <c r="A110" s="105"/>
      <c r="B110" s="106"/>
      <c r="C110" s="106"/>
      <c r="D110" s="106"/>
      <c r="E110" s="107"/>
      <c r="F110" s="107"/>
      <c r="G110" s="107"/>
      <c r="H110" s="106"/>
      <c r="I110" s="106"/>
      <c r="J110" s="106"/>
      <c r="K110" s="106"/>
      <c r="L110" s="106"/>
      <c r="M110" s="106"/>
      <c r="N110" s="105"/>
      <c r="O110" s="105"/>
      <c r="P110" s="105"/>
      <c r="Q110" s="105"/>
      <c r="R110" s="105"/>
      <c r="S110" s="105"/>
      <c r="T110" s="105"/>
      <c r="U110" s="105"/>
      <c r="V110" s="105"/>
      <c r="W110" s="105"/>
      <c r="X110" s="105"/>
      <c r="Y110" s="105"/>
      <c r="Z110" s="105"/>
    </row>
    <row r="111" spans="1:26" ht="9.75" customHeight="1">
      <c r="A111" s="105"/>
      <c r="B111" s="106"/>
      <c r="C111" s="106"/>
      <c r="D111" s="106"/>
      <c r="E111" s="107"/>
      <c r="F111" s="107"/>
      <c r="G111" s="107"/>
      <c r="H111" s="106"/>
      <c r="I111" s="106"/>
      <c r="J111" s="106"/>
      <c r="K111" s="106"/>
      <c r="L111" s="106"/>
      <c r="M111" s="106"/>
      <c r="N111" s="105"/>
      <c r="O111" s="105"/>
      <c r="P111" s="105"/>
      <c r="Q111" s="105"/>
      <c r="R111" s="105"/>
      <c r="S111" s="105"/>
      <c r="T111" s="105"/>
      <c r="U111" s="105"/>
      <c r="V111" s="105"/>
      <c r="W111" s="105"/>
      <c r="X111" s="105"/>
      <c r="Y111" s="105"/>
      <c r="Z111" s="105"/>
    </row>
    <row r="112" spans="1:26" ht="9.75" customHeight="1">
      <c r="A112" s="105"/>
      <c r="B112" s="106"/>
      <c r="C112" s="106"/>
      <c r="D112" s="106"/>
      <c r="E112" s="107"/>
      <c r="F112" s="107"/>
      <c r="G112" s="107"/>
      <c r="H112" s="106"/>
      <c r="I112" s="106"/>
      <c r="J112" s="106"/>
      <c r="K112" s="106"/>
      <c r="L112" s="106"/>
      <c r="M112" s="106"/>
      <c r="N112" s="105"/>
      <c r="O112" s="105"/>
      <c r="P112" s="105"/>
      <c r="Q112" s="105"/>
      <c r="R112" s="105"/>
      <c r="S112" s="105"/>
      <c r="T112" s="105"/>
      <c r="U112" s="105"/>
      <c r="V112" s="105"/>
      <c r="W112" s="105"/>
      <c r="X112" s="105"/>
      <c r="Y112" s="105"/>
      <c r="Z112" s="105"/>
    </row>
    <row r="113" spans="1:26" ht="9.75" customHeight="1">
      <c r="A113" s="105"/>
      <c r="B113" s="106"/>
      <c r="C113" s="106"/>
      <c r="D113" s="106"/>
      <c r="E113" s="107"/>
      <c r="F113" s="107"/>
      <c r="G113" s="107"/>
      <c r="H113" s="106"/>
      <c r="I113" s="106"/>
      <c r="J113" s="106"/>
      <c r="K113" s="106"/>
      <c r="L113" s="106"/>
      <c r="M113" s="106"/>
      <c r="N113" s="105"/>
      <c r="O113" s="105"/>
      <c r="P113" s="105"/>
      <c r="Q113" s="105"/>
      <c r="R113" s="105"/>
      <c r="S113" s="105"/>
      <c r="T113" s="105"/>
      <c r="U113" s="105"/>
      <c r="V113" s="105"/>
      <c r="W113" s="105"/>
      <c r="X113" s="105"/>
      <c r="Y113" s="105"/>
      <c r="Z113" s="105"/>
    </row>
    <row r="114" spans="1:26" ht="9.75" customHeight="1">
      <c r="A114" s="105"/>
      <c r="B114" s="106"/>
      <c r="C114" s="106"/>
      <c r="D114" s="106"/>
      <c r="E114" s="107"/>
      <c r="F114" s="107"/>
      <c r="G114" s="107"/>
      <c r="H114" s="106"/>
      <c r="I114" s="106"/>
      <c r="J114" s="106"/>
      <c r="K114" s="106"/>
      <c r="L114" s="106"/>
      <c r="M114" s="106"/>
      <c r="N114" s="105"/>
      <c r="O114" s="105"/>
      <c r="P114" s="105"/>
      <c r="Q114" s="105"/>
      <c r="R114" s="105"/>
      <c r="S114" s="105"/>
      <c r="T114" s="105"/>
      <c r="U114" s="105"/>
      <c r="V114" s="105"/>
      <c r="W114" s="105"/>
      <c r="X114" s="105"/>
      <c r="Y114" s="105"/>
      <c r="Z114" s="105"/>
    </row>
    <row r="115" spans="1:26" ht="9.75" customHeight="1">
      <c r="A115" s="105"/>
      <c r="B115" s="106"/>
      <c r="C115" s="106"/>
      <c r="D115" s="106"/>
      <c r="E115" s="107"/>
      <c r="F115" s="107"/>
      <c r="G115" s="107"/>
      <c r="H115" s="106"/>
      <c r="I115" s="106"/>
      <c r="J115" s="106"/>
      <c r="K115" s="106"/>
      <c r="L115" s="106"/>
      <c r="M115" s="106"/>
      <c r="N115" s="105"/>
      <c r="O115" s="105"/>
      <c r="P115" s="105"/>
      <c r="Q115" s="105"/>
      <c r="R115" s="105"/>
      <c r="S115" s="105"/>
      <c r="T115" s="105"/>
      <c r="U115" s="105"/>
      <c r="V115" s="105"/>
      <c r="W115" s="105"/>
      <c r="X115" s="105"/>
      <c r="Y115" s="105"/>
      <c r="Z115" s="105"/>
    </row>
    <row r="116" spans="1:26" ht="9.75" customHeight="1">
      <c r="A116" s="105"/>
      <c r="B116" s="106"/>
      <c r="C116" s="106"/>
      <c r="D116" s="106"/>
      <c r="E116" s="107"/>
      <c r="F116" s="107"/>
      <c r="G116" s="107"/>
      <c r="H116" s="106"/>
      <c r="I116" s="106"/>
      <c r="J116" s="106"/>
      <c r="K116" s="106"/>
      <c r="L116" s="106"/>
      <c r="M116" s="106"/>
      <c r="N116" s="105"/>
      <c r="O116" s="105"/>
      <c r="P116" s="105"/>
      <c r="Q116" s="105"/>
      <c r="R116" s="105"/>
      <c r="S116" s="105"/>
      <c r="T116" s="105"/>
      <c r="U116" s="105"/>
      <c r="V116" s="105"/>
      <c r="W116" s="105"/>
      <c r="X116" s="105"/>
      <c r="Y116" s="105"/>
      <c r="Z116" s="105"/>
    </row>
    <row r="117" spans="1:26" ht="9.75" customHeight="1">
      <c r="A117" s="105"/>
      <c r="B117" s="106"/>
      <c r="C117" s="106"/>
      <c r="D117" s="106"/>
      <c r="E117" s="107"/>
      <c r="F117" s="107"/>
      <c r="G117" s="107"/>
      <c r="H117" s="106"/>
      <c r="I117" s="106"/>
      <c r="J117" s="106"/>
      <c r="K117" s="106"/>
      <c r="L117" s="106"/>
      <c r="M117" s="106"/>
      <c r="N117" s="105"/>
      <c r="O117" s="105"/>
      <c r="P117" s="105"/>
      <c r="Q117" s="105"/>
      <c r="R117" s="105"/>
      <c r="S117" s="105"/>
      <c r="T117" s="105"/>
      <c r="U117" s="105"/>
      <c r="V117" s="105"/>
      <c r="W117" s="105"/>
      <c r="X117" s="105"/>
      <c r="Y117" s="105"/>
      <c r="Z117" s="105"/>
    </row>
    <row r="118" spans="1:26" ht="9.75" customHeight="1">
      <c r="A118" s="105"/>
      <c r="B118" s="106"/>
      <c r="C118" s="106"/>
      <c r="D118" s="106"/>
      <c r="E118" s="107"/>
      <c r="F118" s="107"/>
      <c r="G118" s="107"/>
      <c r="H118" s="106"/>
      <c r="I118" s="106"/>
      <c r="J118" s="106"/>
      <c r="K118" s="106"/>
      <c r="L118" s="106"/>
      <c r="M118" s="106"/>
      <c r="N118" s="105"/>
      <c r="O118" s="105"/>
      <c r="P118" s="105"/>
      <c r="Q118" s="105"/>
      <c r="R118" s="105"/>
      <c r="S118" s="105"/>
      <c r="T118" s="105"/>
      <c r="U118" s="105"/>
      <c r="V118" s="105"/>
      <c r="W118" s="105"/>
      <c r="X118" s="105"/>
      <c r="Y118" s="105"/>
      <c r="Z118" s="105"/>
    </row>
    <row r="119" spans="1:26" ht="9.75" customHeight="1">
      <c r="A119" s="105"/>
      <c r="B119" s="106"/>
      <c r="C119" s="106"/>
      <c r="D119" s="106"/>
      <c r="E119" s="107"/>
      <c r="F119" s="107"/>
      <c r="G119" s="107"/>
      <c r="H119" s="106"/>
      <c r="I119" s="106"/>
      <c r="J119" s="106"/>
      <c r="K119" s="106"/>
      <c r="L119" s="106"/>
      <c r="M119" s="106"/>
      <c r="N119" s="105"/>
      <c r="O119" s="105"/>
      <c r="P119" s="105"/>
      <c r="Q119" s="105"/>
      <c r="R119" s="105"/>
      <c r="S119" s="105"/>
      <c r="T119" s="105"/>
      <c r="U119" s="105"/>
      <c r="V119" s="105"/>
      <c r="W119" s="105"/>
      <c r="X119" s="105"/>
      <c r="Y119" s="105"/>
      <c r="Z119" s="105"/>
    </row>
    <row r="120" spans="1:26" ht="9.75" customHeight="1">
      <c r="A120" s="105"/>
      <c r="B120" s="106"/>
      <c r="C120" s="106"/>
      <c r="D120" s="106"/>
      <c r="E120" s="107"/>
      <c r="F120" s="107"/>
      <c r="G120" s="107"/>
      <c r="H120" s="106"/>
      <c r="I120" s="106"/>
      <c r="J120" s="106"/>
      <c r="K120" s="106"/>
      <c r="L120" s="106"/>
      <c r="M120" s="106"/>
      <c r="N120" s="105"/>
      <c r="O120" s="105"/>
      <c r="P120" s="105"/>
      <c r="Q120" s="105"/>
      <c r="R120" s="105"/>
      <c r="S120" s="105"/>
      <c r="T120" s="105"/>
      <c r="U120" s="105"/>
      <c r="V120" s="105"/>
      <c r="W120" s="105"/>
      <c r="X120" s="105"/>
      <c r="Y120" s="105"/>
      <c r="Z120" s="105"/>
    </row>
    <row r="121" spans="1:26" ht="9.75" customHeight="1">
      <c r="A121" s="105"/>
      <c r="B121" s="106"/>
      <c r="C121" s="106"/>
      <c r="D121" s="106"/>
      <c r="E121" s="107"/>
      <c r="F121" s="107"/>
      <c r="G121" s="107"/>
      <c r="H121" s="106"/>
      <c r="I121" s="106"/>
      <c r="J121" s="106"/>
      <c r="K121" s="106"/>
      <c r="L121" s="106"/>
      <c r="M121" s="106"/>
      <c r="N121" s="105"/>
      <c r="O121" s="105"/>
      <c r="P121" s="105"/>
      <c r="Q121" s="105"/>
      <c r="R121" s="105"/>
      <c r="S121" s="105"/>
      <c r="T121" s="105"/>
      <c r="U121" s="105"/>
      <c r="V121" s="105"/>
      <c r="W121" s="105"/>
      <c r="X121" s="105"/>
      <c r="Y121" s="105"/>
      <c r="Z121" s="105"/>
    </row>
    <row r="122" spans="1:26" ht="9.75" customHeight="1">
      <c r="A122" s="105"/>
      <c r="B122" s="106"/>
      <c r="C122" s="106"/>
      <c r="D122" s="106"/>
      <c r="E122" s="107"/>
      <c r="F122" s="107"/>
      <c r="G122" s="107"/>
      <c r="H122" s="106"/>
      <c r="I122" s="106"/>
      <c r="J122" s="106"/>
      <c r="K122" s="106"/>
      <c r="L122" s="106"/>
      <c r="M122" s="106"/>
      <c r="N122" s="105"/>
      <c r="O122" s="105"/>
      <c r="P122" s="105"/>
      <c r="Q122" s="105"/>
      <c r="R122" s="105"/>
      <c r="S122" s="105"/>
      <c r="T122" s="105"/>
      <c r="U122" s="105"/>
      <c r="V122" s="105"/>
      <c r="W122" s="105"/>
      <c r="X122" s="105"/>
      <c r="Y122" s="105"/>
      <c r="Z122" s="105"/>
    </row>
    <row r="123" spans="1:26" ht="9.75" customHeight="1">
      <c r="A123" s="105"/>
      <c r="B123" s="106"/>
      <c r="C123" s="106"/>
      <c r="D123" s="106"/>
      <c r="E123" s="107"/>
      <c r="F123" s="107"/>
      <c r="G123" s="107"/>
      <c r="H123" s="106"/>
      <c r="I123" s="106"/>
      <c r="J123" s="106"/>
      <c r="K123" s="106"/>
      <c r="L123" s="106"/>
      <c r="M123" s="106"/>
      <c r="N123" s="105"/>
      <c r="O123" s="105"/>
      <c r="P123" s="105"/>
      <c r="Q123" s="105"/>
      <c r="R123" s="105"/>
      <c r="S123" s="105"/>
      <c r="T123" s="105"/>
      <c r="U123" s="105"/>
      <c r="V123" s="105"/>
      <c r="W123" s="105"/>
      <c r="X123" s="105"/>
      <c r="Y123" s="105"/>
      <c r="Z123" s="105"/>
    </row>
    <row r="124" spans="1:26" ht="9.75" customHeight="1">
      <c r="A124" s="105"/>
      <c r="B124" s="106"/>
      <c r="C124" s="106"/>
      <c r="D124" s="106"/>
      <c r="E124" s="107"/>
      <c r="F124" s="107"/>
      <c r="G124" s="107"/>
      <c r="H124" s="106"/>
      <c r="I124" s="106"/>
      <c r="J124" s="106"/>
      <c r="K124" s="106"/>
      <c r="L124" s="106"/>
      <c r="M124" s="106"/>
      <c r="N124" s="105"/>
      <c r="O124" s="105"/>
      <c r="P124" s="105"/>
      <c r="Q124" s="105"/>
      <c r="R124" s="105"/>
      <c r="S124" s="105"/>
      <c r="T124" s="105"/>
      <c r="U124" s="105"/>
      <c r="V124" s="105"/>
      <c r="W124" s="105"/>
      <c r="X124" s="105"/>
      <c r="Y124" s="105"/>
      <c r="Z124" s="105"/>
    </row>
    <row r="125" spans="1:26" ht="9.75" customHeight="1">
      <c r="A125" s="105"/>
      <c r="B125" s="106"/>
      <c r="C125" s="106"/>
      <c r="D125" s="106"/>
      <c r="E125" s="107"/>
      <c r="F125" s="107"/>
      <c r="G125" s="107"/>
      <c r="H125" s="106"/>
      <c r="I125" s="106"/>
      <c r="J125" s="106"/>
      <c r="K125" s="106"/>
      <c r="L125" s="106"/>
      <c r="M125" s="106"/>
      <c r="N125" s="105"/>
      <c r="O125" s="105"/>
      <c r="P125" s="105"/>
      <c r="Q125" s="105"/>
      <c r="R125" s="105"/>
      <c r="S125" s="105"/>
      <c r="T125" s="105"/>
      <c r="U125" s="105"/>
      <c r="V125" s="105"/>
      <c r="W125" s="105"/>
      <c r="X125" s="105"/>
      <c r="Y125" s="105"/>
      <c r="Z125" s="105"/>
    </row>
    <row r="126" spans="1:26" ht="9.75" customHeight="1">
      <c r="A126" s="105"/>
      <c r="B126" s="106"/>
      <c r="C126" s="106"/>
      <c r="D126" s="106"/>
      <c r="E126" s="107"/>
      <c r="F126" s="107"/>
      <c r="G126" s="107"/>
      <c r="H126" s="106"/>
      <c r="I126" s="106"/>
      <c r="J126" s="106"/>
      <c r="K126" s="106"/>
      <c r="L126" s="106"/>
      <c r="M126" s="106"/>
      <c r="N126" s="105"/>
      <c r="O126" s="105"/>
      <c r="P126" s="105"/>
      <c r="Q126" s="105"/>
      <c r="R126" s="105"/>
      <c r="S126" s="105"/>
      <c r="T126" s="105"/>
      <c r="U126" s="105"/>
      <c r="V126" s="105"/>
      <c r="W126" s="105"/>
      <c r="X126" s="105"/>
      <c r="Y126" s="105"/>
      <c r="Z126" s="105"/>
    </row>
    <row r="127" spans="1:26" ht="9.75" customHeight="1">
      <c r="A127" s="105"/>
      <c r="B127" s="106"/>
      <c r="C127" s="106"/>
      <c r="D127" s="106"/>
      <c r="E127" s="107"/>
      <c r="F127" s="107"/>
      <c r="G127" s="107"/>
      <c r="H127" s="106"/>
      <c r="I127" s="106"/>
      <c r="J127" s="106"/>
      <c r="K127" s="106"/>
      <c r="L127" s="106"/>
      <c r="M127" s="106"/>
      <c r="N127" s="105"/>
      <c r="O127" s="105"/>
      <c r="P127" s="105"/>
      <c r="Q127" s="105"/>
      <c r="R127" s="105"/>
      <c r="S127" s="105"/>
      <c r="T127" s="105"/>
      <c r="U127" s="105"/>
      <c r="V127" s="105"/>
      <c r="W127" s="105"/>
      <c r="X127" s="105"/>
      <c r="Y127" s="105"/>
      <c r="Z127" s="105"/>
    </row>
    <row r="128" spans="1:26" ht="9.75" customHeight="1">
      <c r="A128" s="105"/>
      <c r="B128" s="106"/>
      <c r="C128" s="106"/>
      <c r="D128" s="106"/>
      <c r="E128" s="107"/>
      <c r="F128" s="107"/>
      <c r="G128" s="107"/>
      <c r="H128" s="106"/>
      <c r="I128" s="106"/>
      <c r="J128" s="106"/>
      <c r="K128" s="106"/>
      <c r="L128" s="106"/>
      <c r="M128" s="106"/>
      <c r="N128" s="105"/>
      <c r="O128" s="105"/>
      <c r="P128" s="105"/>
      <c r="Q128" s="105"/>
      <c r="R128" s="105"/>
      <c r="S128" s="105"/>
      <c r="T128" s="105"/>
      <c r="U128" s="105"/>
      <c r="V128" s="105"/>
      <c r="W128" s="105"/>
      <c r="X128" s="105"/>
      <c r="Y128" s="105"/>
      <c r="Z128" s="105"/>
    </row>
    <row r="129" spans="1:26" ht="9.75" customHeight="1">
      <c r="A129" s="105"/>
      <c r="B129" s="106"/>
      <c r="C129" s="106"/>
      <c r="D129" s="106"/>
      <c r="E129" s="107"/>
      <c r="F129" s="107"/>
      <c r="G129" s="107"/>
      <c r="H129" s="106"/>
      <c r="I129" s="106"/>
      <c r="J129" s="106"/>
      <c r="K129" s="106"/>
      <c r="L129" s="106"/>
      <c r="M129" s="106"/>
      <c r="N129" s="105"/>
      <c r="O129" s="105"/>
      <c r="P129" s="105"/>
      <c r="Q129" s="105"/>
      <c r="R129" s="105"/>
      <c r="S129" s="105"/>
      <c r="T129" s="105"/>
      <c r="U129" s="105"/>
      <c r="V129" s="105"/>
      <c r="W129" s="105"/>
      <c r="X129" s="105"/>
      <c r="Y129" s="105"/>
      <c r="Z129" s="105"/>
    </row>
    <row r="130" spans="1:26" ht="9.75" customHeight="1">
      <c r="A130" s="105"/>
      <c r="B130" s="106"/>
      <c r="C130" s="106"/>
      <c r="D130" s="106"/>
      <c r="E130" s="107"/>
      <c r="F130" s="107"/>
      <c r="G130" s="107"/>
      <c r="H130" s="106"/>
      <c r="I130" s="106"/>
      <c r="J130" s="106"/>
      <c r="K130" s="106"/>
      <c r="L130" s="106"/>
      <c r="M130" s="106"/>
      <c r="N130" s="105"/>
      <c r="O130" s="105"/>
      <c r="P130" s="105"/>
      <c r="Q130" s="105"/>
      <c r="R130" s="105"/>
      <c r="S130" s="105"/>
      <c r="T130" s="105"/>
      <c r="U130" s="105"/>
      <c r="V130" s="105"/>
      <c r="W130" s="105"/>
      <c r="X130" s="105"/>
      <c r="Y130" s="105"/>
      <c r="Z130" s="105"/>
    </row>
    <row r="131" spans="1:26" ht="9.75" customHeight="1">
      <c r="A131" s="105"/>
      <c r="B131" s="106"/>
      <c r="C131" s="106"/>
      <c r="D131" s="106"/>
      <c r="E131" s="107"/>
      <c r="F131" s="107"/>
      <c r="G131" s="107"/>
      <c r="H131" s="106"/>
      <c r="I131" s="106"/>
      <c r="J131" s="106"/>
      <c r="K131" s="106"/>
      <c r="L131" s="106"/>
      <c r="M131" s="106"/>
      <c r="N131" s="105"/>
      <c r="O131" s="105"/>
      <c r="P131" s="105"/>
      <c r="Q131" s="105"/>
      <c r="R131" s="105"/>
      <c r="S131" s="105"/>
      <c r="T131" s="105"/>
      <c r="U131" s="105"/>
      <c r="V131" s="105"/>
      <c r="W131" s="105"/>
      <c r="X131" s="105"/>
      <c r="Y131" s="105"/>
      <c r="Z131" s="105"/>
    </row>
    <row r="132" spans="1:26" ht="9.75" customHeight="1">
      <c r="A132" s="105"/>
      <c r="B132" s="106"/>
      <c r="C132" s="106"/>
      <c r="D132" s="106"/>
      <c r="E132" s="107"/>
      <c r="F132" s="107"/>
      <c r="G132" s="107"/>
      <c r="H132" s="106"/>
      <c r="I132" s="106"/>
      <c r="J132" s="106"/>
      <c r="K132" s="106"/>
      <c r="L132" s="106"/>
      <c r="M132" s="106"/>
      <c r="N132" s="105"/>
      <c r="O132" s="105"/>
      <c r="P132" s="105"/>
      <c r="Q132" s="105"/>
      <c r="R132" s="105"/>
      <c r="S132" s="105"/>
      <c r="T132" s="105"/>
      <c r="U132" s="105"/>
      <c r="V132" s="105"/>
      <c r="W132" s="105"/>
      <c r="X132" s="105"/>
      <c r="Y132" s="105"/>
      <c r="Z132" s="105"/>
    </row>
    <row r="133" spans="1:26" ht="9.75" customHeight="1">
      <c r="A133" s="105"/>
      <c r="B133" s="106"/>
      <c r="C133" s="106"/>
      <c r="D133" s="106"/>
      <c r="E133" s="107"/>
      <c r="F133" s="107"/>
      <c r="G133" s="107"/>
      <c r="H133" s="106"/>
      <c r="I133" s="106"/>
      <c r="J133" s="106"/>
      <c r="K133" s="106"/>
      <c r="L133" s="106"/>
      <c r="M133" s="106"/>
      <c r="N133" s="105"/>
      <c r="O133" s="105"/>
      <c r="P133" s="105"/>
      <c r="Q133" s="105"/>
      <c r="R133" s="105"/>
      <c r="S133" s="105"/>
      <c r="T133" s="105"/>
      <c r="U133" s="105"/>
      <c r="V133" s="105"/>
      <c r="W133" s="105"/>
      <c r="X133" s="105"/>
      <c r="Y133" s="105"/>
      <c r="Z133" s="105"/>
    </row>
    <row r="134" spans="1:26" ht="9.75" customHeight="1">
      <c r="A134" s="105"/>
      <c r="B134" s="106"/>
      <c r="C134" s="106"/>
      <c r="D134" s="106"/>
      <c r="E134" s="107"/>
      <c r="F134" s="107"/>
      <c r="G134" s="107"/>
      <c r="H134" s="106"/>
      <c r="I134" s="106"/>
      <c r="J134" s="106"/>
      <c r="K134" s="106"/>
      <c r="L134" s="106"/>
      <c r="M134" s="106"/>
      <c r="N134" s="105"/>
      <c r="O134" s="105"/>
      <c r="P134" s="105"/>
      <c r="Q134" s="105"/>
      <c r="R134" s="105"/>
      <c r="S134" s="105"/>
      <c r="T134" s="105"/>
      <c r="U134" s="105"/>
      <c r="V134" s="105"/>
      <c r="W134" s="105"/>
      <c r="X134" s="105"/>
      <c r="Y134" s="105"/>
      <c r="Z134" s="105"/>
    </row>
    <row r="135" spans="1:26" ht="9.75" customHeight="1">
      <c r="A135" s="105"/>
      <c r="B135" s="106"/>
      <c r="C135" s="106"/>
      <c r="D135" s="106"/>
      <c r="E135" s="107"/>
      <c r="F135" s="107"/>
      <c r="G135" s="107"/>
      <c r="H135" s="106"/>
      <c r="I135" s="106"/>
      <c r="J135" s="106"/>
      <c r="K135" s="106"/>
      <c r="L135" s="106"/>
      <c r="M135" s="106"/>
      <c r="N135" s="105"/>
      <c r="O135" s="105"/>
      <c r="P135" s="105"/>
      <c r="Q135" s="105"/>
      <c r="R135" s="105"/>
      <c r="S135" s="105"/>
      <c r="T135" s="105"/>
      <c r="U135" s="105"/>
      <c r="V135" s="105"/>
      <c r="W135" s="105"/>
      <c r="X135" s="105"/>
      <c r="Y135" s="105"/>
      <c r="Z135" s="105"/>
    </row>
    <row r="136" spans="1:26" ht="9.75" customHeight="1">
      <c r="A136" s="105"/>
      <c r="B136" s="106"/>
      <c r="C136" s="106"/>
      <c r="D136" s="106"/>
      <c r="E136" s="107"/>
      <c r="F136" s="107"/>
      <c r="G136" s="107"/>
      <c r="H136" s="106"/>
      <c r="I136" s="106"/>
      <c r="J136" s="106"/>
      <c r="K136" s="106"/>
      <c r="L136" s="106"/>
      <c r="M136" s="106"/>
      <c r="N136" s="105"/>
      <c r="O136" s="105"/>
      <c r="P136" s="105"/>
      <c r="Q136" s="105"/>
      <c r="R136" s="105"/>
      <c r="S136" s="105"/>
      <c r="T136" s="105"/>
      <c r="U136" s="105"/>
      <c r="V136" s="105"/>
      <c r="W136" s="105"/>
      <c r="X136" s="105"/>
      <c r="Y136" s="105"/>
      <c r="Z136" s="105"/>
    </row>
    <row r="137" spans="1:26" ht="9.75" customHeight="1">
      <c r="A137" s="105"/>
      <c r="B137" s="106"/>
      <c r="C137" s="106"/>
      <c r="D137" s="106"/>
      <c r="E137" s="107"/>
      <c r="F137" s="107"/>
      <c r="G137" s="107"/>
      <c r="H137" s="106"/>
      <c r="I137" s="106"/>
      <c r="J137" s="106"/>
      <c r="K137" s="106"/>
      <c r="L137" s="106"/>
      <c r="M137" s="106"/>
      <c r="N137" s="105"/>
      <c r="O137" s="105"/>
      <c r="P137" s="105"/>
      <c r="Q137" s="105"/>
      <c r="R137" s="105"/>
      <c r="S137" s="105"/>
      <c r="T137" s="105"/>
      <c r="U137" s="105"/>
      <c r="V137" s="105"/>
      <c r="W137" s="105"/>
      <c r="X137" s="105"/>
      <c r="Y137" s="105"/>
      <c r="Z137" s="105"/>
    </row>
    <row r="138" spans="1:26" ht="9.75" customHeight="1">
      <c r="A138" s="105"/>
      <c r="B138" s="106"/>
      <c r="C138" s="106"/>
      <c r="D138" s="106"/>
      <c r="E138" s="107"/>
      <c r="F138" s="107"/>
      <c r="G138" s="107"/>
      <c r="H138" s="106"/>
      <c r="I138" s="106"/>
      <c r="J138" s="106"/>
      <c r="K138" s="106"/>
      <c r="L138" s="106"/>
      <c r="M138" s="106"/>
      <c r="N138" s="105"/>
      <c r="O138" s="105"/>
      <c r="P138" s="105"/>
      <c r="Q138" s="105"/>
      <c r="R138" s="105"/>
      <c r="S138" s="105"/>
      <c r="T138" s="105"/>
      <c r="U138" s="105"/>
      <c r="V138" s="105"/>
      <c r="W138" s="105"/>
      <c r="X138" s="105"/>
      <c r="Y138" s="105"/>
      <c r="Z138" s="105"/>
    </row>
    <row r="139" spans="1:26" ht="9.75" customHeight="1">
      <c r="A139" s="105"/>
      <c r="B139" s="106"/>
      <c r="C139" s="106"/>
      <c r="D139" s="106"/>
      <c r="E139" s="107"/>
      <c r="F139" s="107"/>
      <c r="G139" s="107"/>
      <c r="H139" s="106"/>
      <c r="I139" s="106"/>
      <c r="J139" s="106"/>
      <c r="K139" s="106"/>
      <c r="L139" s="106"/>
      <c r="M139" s="106"/>
      <c r="N139" s="105"/>
      <c r="O139" s="105"/>
      <c r="P139" s="105"/>
      <c r="Q139" s="105"/>
      <c r="R139" s="105"/>
      <c r="S139" s="105"/>
      <c r="T139" s="105"/>
      <c r="U139" s="105"/>
      <c r="V139" s="105"/>
      <c r="W139" s="105"/>
      <c r="X139" s="105"/>
      <c r="Y139" s="105"/>
      <c r="Z139" s="105"/>
    </row>
    <row r="140" spans="1:26" ht="9.75" customHeight="1">
      <c r="A140" s="105"/>
      <c r="B140" s="106"/>
      <c r="C140" s="106"/>
      <c r="D140" s="106"/>
      <c r="E140" s="107"/>
      <c r="F140" s="107"/>
      <c r="G140" s="107"/>
      <c r="H140" s="106"/>
      <c r="I140" s="106"/>
      <c r="J140" s="106"/>
      <c r="K140" s="106"/>
      <c r="L140" s="106"/>
      <c r="M140" s="106"/>
      <c r="N140" s="105"/>
      <c r="O140" s="105"/>
      <c r="P140" s="105"/>
      <c r="Q140" s="105"/>
      <c r="R140" s="105"/>
      <c r="S140" s="105"/>
      <c r="T140" s="105"/>
      <c r="U140" s="105"/>
      <c r="V140" s="105"/>
      <c r="W140" s="105"/>
      <c r="X140" s="105"/>
      <c r="Y140" s="105"/>
      <c r="Z140" s="105"/>
    </row>
    <row r="141" spans="1:26" ht="9.75" customHeight="1">
      <c r="A141" s="105"/>
      <c r="B141" s="106"/>
      <c r="C141" s="106"/>
      <c r="D141" s="106"/>
      <c r="E141" s="107"/>
      <c r="F141" s="107"/>
      <c r="G141" s="107"/>
      <c r="H141" s="106"/>
      <c r="I141" s="106"/>
      <c r="J141" s="106"/>
      <c r="K141" s="106"/>
      <c r="L141" s="106"/>
      <c r="M141" s="106"/>
      <c r="N141" s="105"/>
      <c r="O141" s="105"/>
      <c r="P141" s="105"/>
      <c r="Q141" s="105"/>
      <c r="R141" s="105"/>
      <c r="S141" s="105"/>
      <c r="T141" s="105"/>
      <c r="U141" s="105"/>
      <c r="V141" s="105"/>
      <c r="W141" s="105"/>
      <c r="X141" s="105"/>
      <c r="Y141" s="105"/>
      <c r="Z141" s="105"/>
    </row>
    <row r="142" spans="1:26" ht="9.75" customHeight="1">
      <c r="A142" s="105"/>
      <c r="B142" s="106"/>
      <c r="C142" s="106"/>
      <c r="D142" s="106"/>
      <c r="E142" s="107"/>
      <c r="F142" s="107"/>
      <c r="G142" s="107"/>
      <c r="H142" s="106"/>
      <c r="I142" s="106"/>
      <c r="J142" s="106"/>
      <c r="K142" s="106"/>
      <c r="L142" s="106"/>
      <c r="M142" s="106"/>
      <c r="N142" s="105"/>
      <c r="O142" s="105"/>
      <c r="P142" s="105"/>
      <c r="Q142" s="105"/>
      <c r="R142" s="105"/>
      <c r="S142" s="105"/>
      <c r="T142" s="105"/>
      <c r="U142" s="105"/>
      <c r="V142" s="105"/>
      <c r="W142" s="105"/>
      <c r="X142" s="105"/>
      <c r="Y142" s="105"/>
      <c r="Z142" s="105"/>
    </row>
    <row r="143" spans="1:26" ht="9.75" customHeight="1">
      <c r="A143" s="105"/>
      <c r="B143" s="106"/>
      <c r="C143" s="106"/>
      <c r="D143" s="106"/>
      <c r="E143" s="107"/>
      <c r="F143" s="107"/>
      <c r="G143" s="107"/>
      <c r="H143" s="106"/>
      <c r="I143" s="106"/>
      <c r="J143" s="106"/>
      <c r="K143" s="106"/>
      <c r="L143" s="106"/>
      <c r="M143" s="106"/>
      <c r="N143" s="105"/>
      <c r="O143" s="105"/>
      <c r="P143" s="105"/>
      <c r="Q143" s="105"/>
      <c r="R143" s="105"/>
      <c r="S143" s="105"/>
      <c r="T143" s="105"/>
      <c r="U143" s="105"/>
      <c r="V143" s="105"/>
      <c r="W143" s="105"/>
      <c r="X143" s="105"/>
      <c r="Y143" s="105"/>
      <c r="Z143" s="105"/>
    </row>
    <row r="144" spans="1:26" ht="9.75" customHeight="1">
      <c r="A144" s="105"/>
      <c r="B144" s="106"/>
      <c r="C144" s="106"/>
      <c r="D144" s="106"/>
      <c r="E144" s="107"/>
      <c r="F144" s="107"/>
      <c r="G144" s="107"/>
      <c r="H144" s="106"/>
      <c r="I144" s="106"/>
      <c r="J144" s="106"/>
      <c r="K144" s="106"/>
      <c r="L144" s="106"/>
      <c r="M144" s="106"/>
      <c r="N144" s="105"/>
      <c r="O144" s="105"/>
      <c r="P144" s="105"/>
      <c r="Q144" s="105"/>
      <c r="R144" s="105"/>
      <c r="S144" s="105"/>
      <c r="T144" s="105"/>
      <c r="U144" s="105"/>
      <c r="V144" s="105"/>
      <c r="W144" s="105"/>
      <c r="X144" s="105"/>
      <c r="Y144" s="105"/>
      <c r="Z144" s="105"/>
    </row>
    <row r="145" spans="1:26" ht="9.75" customHeight="1">
      <c r="A145" s="105"/>
      <c r="B145" s="106"/>
      <c r="C145" s="106"/>
      <c r="D145" s="106"/>
      <c r="E145" s="107"/>
      <c r="F145" s="107"/>
      <c r="G145" s="107"/>
      <c r="H145" s="106"/>
      <c r="I145" s="106"/>
      <c r="J145" s="106"/>
      <c r="K145" s="106"/>
      <c r="L145" s="106"/>
      <c r="M145" s="106"/>
      <c r="N145" s="105"/>
      <c r="O145" s="105"/>
      <c r="P145" s="105"/>
      <c r="Q145" s="105"/>
      <c r="R145" s="105"/>
      <c r="S145" s="105"/>
      <c r="T145" s="105"/>
      <c r="U145" s="105"/>
      <c r="V145" s="105"/>
      <c r="W145" s="105"/>
      <c r="X145" s="105"/>
      <c r="Y145" s="105"/>
      <c r="Z145" s="105"/>
    </row>
    <row r="146" spans="1:26" ht="9.75" customHeight="1">
      <c r="A146" s="105"/>
      <c r="B146" s="106"/>
      <c r="C146" s="106"/>
      <c r="D146" s="106"/>
      <c r="E146" s="107"/>
      <c r="F146" s="107"/>
      <c r="G146" s="107"/>
      <c r="H146" s="106"/>
      <c r="I146" s="106"/>
      <c r="J146" s="106"/>
      <c r="K146" s="106"/>
      <c r="L146" s="106"/>
      <c r="M146" s="106"/>
      <c r="N146" s="105"/>
      <c r="O146" s="105"/>
      <c r="P146" s="105"/>
      <c r="Q146" s="105"/>
      <c r="R146" s="105"/>
      <c r="S146" s="105"/>
      <c r="T146" s="105"/>
      <c r="U146" s="105"/>
      <c r="V146" s="105"/>
      <c r="W146" s="105"/>
      <c r="X146" s="105"/>
      <c r="Y146" s="105"/>
      <c r="Z146" s="105"/>
    </row>
    <row r="147" spans="1:26" ht="9.75" customHeight="1">
      <c r="A147" s="105"/>
      <c r="B147" s="106"/>
      <c r="C147" s="106"/>
      <c r="D147" s="106"/>
      <c r="E147" s="107"/>
      <c r="F147" s="107"/>
      <c r="G147" s="107"/>
      <c r="H147" s="106"/>
      <c r="I147" s="106"/>
      <c r="J147" s="106"/>
      <c r="K147" s="106"/>
      <c r="L147" s="106"/>
      <c r="M147" s="106"/>
      <c r="N147" s="105"/>
      <c r="O147" s="105"/>
      <c r="P147" s="105"/>
      <c r="Q147" s="105"/>
      <c r="R147" s="105"/>
      <c r="S147" s="105"/>
      <c r="T147" s="105"/>
      <c r="U147" s="105"/>
      <c r="V147" s="105"/>
      <c r="W147" s="105"/>
      <c r="X147" s="105"/>
      <c r="Y147" s="105"/>
      <c r="Z147" s="105"/>
    </row>
    <row r="148" spans="1:26" ht="9.75" customHeight="1">
      <c r="A148" s="105"/>
      <c r="B148" s="106"/>
      <c r="C148" s="106"/>
      <c r="D148" s="106"/>
      <c r="E148" s="107"/>
      <c r="F148" s="107"/>
      <c r="G148" s="107"/>
      <c r="H148" s="106"/>
      <c r="I148" s="106"/>
      <c r="J148" s="106"/>
      <c r="K148" s="106"/>
      <c r="L148" s="106"/>
      <c r="M148" s="106"/>
      <c r="N148" s="105"/>
      <c r="O148" s="105"/>
      <c r="P148" s="105"/>
      <c r="Q148" s="105"/>
      <c r="R148" s="105"/>
      <c r="S148" s="105"/>
      <c r="T148" s="105"/>
      <c r="U148" s="105"/>
      <c r="V148" s="105"/>
      <c r="W148" s="105"/>
      <c r="X148" s="105"/>
      <c r="Y148" s="105"/>
      <c r="Z148" s="105"/>
    </row>
    <row r="149" spans="1:26" ht="9.75" customHeight="1">
      <c r="A149" s="105"/>
      <c r="B149" s="106"/>
      <c r="C149" s="106"/>
      <c r="D149" s="106"/>
      <c r="E149" s="107"/>
      <c r="F149" s="107"/>
      <c r="G149" s="107"/>
      <c r="H149" s="106"/>
      <c r="I149" s="106"/>
      <c r="J149" s="106"/>
      <c r="K149" s="106"/>
      <c r="L149" s="106"/>
      <c r="M149" s="106"/>
      <c r="N149" s="105"/>
      <c r="O149" s="105"/>
      <c r="P149" s="105"/>
      <c r="Q149" s="105"/>
      <c r="R149" s="105"/>
      <c r="S149" s="105"/>
      <c r="T149" s="105"/>
      <c r="U149" s="105"/>
      <c r="V149" s="105"/>
      <c r="W149" s="105"/>
      <c r="X149" s="105"/>
      <c r="Y149" s="105"/>
      <c r="Z149" s="105"/>
    </row>
    <row r="150" spans="1:26" ht="9.75" customHeight="1">
      <c r="A150" s="105"/>
      <c r="B150" s="106"/>
      <c r="C150" s="106"/>
      <c r="D150" s="106"/>
      <c r="E150" s="107"/>
      <c r="F150" s="107"/>
      <c r="G150" s="107"/>
      <c r="H150" s="106"/>
      <c r="I150" s="106"/>
      <c r="J150" s="106"/>
      <c r="K150" s="106"/>
      <c r="L150" s="106"/>
      <c r="M150" s="106"/>
      <c r="N150" s="105"/>
      <c r="O150" s="105"/>
      <c r="P150" s="105"/>
      <c r="Q150" s="105"/>
      <c r="R150" s="105"/>
      <c r="S150" s="105"/>
      <c r="T150" s="105"/>
      <c r="U150" s="105"/>
      <c r="V150" s="105"/>
      <c r="W150" s="105"/>
      <c r="X150" s="105"/>
      <c r="Y150" s="105"/>
      <c r="Z150" s="105"/>
    </row>
    <row r="151" spans="1:26" ht="9.75" customHeight="1">
      <c r="A151" s="105"/>
      <c r="B151" s="106"/>
      <c r="C151" s="106"/>
      <c r="D151" s="106"/>
      <c r="E151" s="107"/>
      <c r="F151" s="107"/>
      <c r="G151" s="107"/>
      <c r="H151" s="106"/>
      <c r="I151" s="106"/>
      <c r="J151" s="106"/>
      <c r="K151" s="106"/>
      <c r="L151" s="106"/>
      <c r="M151" s="106"/>
      <c r="N151" s="105"/>
      <c r="O151" s="105"/>
      <c r="P151" s="105"/>
      <c r="Q151" s="105"/>
      <c r="R151" s="105"/>
      <c r="S151" s="105"/>
      <c r="T151" s="105"/>
      <c r="U151" s="105"/>
      <c r="V151" s="105"/>
      <c r="W151" s="105"/>
      <c r="X151" s="105"/>
      <c r="Y151" s="105"/>
      <c r="Z151" s="105"/>
    </row>
    <row r="152" spans="1:26" ht="9.75" customHeight="1">
      <c r="A152" s="105"/>
      <c r="B152" s="106"/>
      <c r="C152" s="106"/>
      <c r="D152" s="106"/>
      <c r="E152" s="107"/>
      <c r="F152" s="107"/>
      <c r="G152" s="107"/>
      <c r="H152" s="106"/>
      <c r="I152" s="106"/>
      <c r="J152" s="106"/>
      <c r="K152" s="106"/>
      <c r="L152" s="106"/>
      <c r="M152" s="106"/>
      <c r="N152" s="105"/>
      <c r="O152" s="105"/>
      <c r="P152" s="105"/>
      <c r="Q152" s="105"/>
      <c r="R152" s="105"/>
      <c r="S152" s="105"/>
      <c r="T152" s="105"/>
      <c r="U152" s="105"/>
      <c r="V152" s="105"/>
      <c r="W152" s="105"/>
      <c r="X152" s="105"/>
      <c r="Y152" s="105"/>
      <c r="Z152" s="105"/>
    </row>
    <row r="153" spans="1:26" ht="9.75" customHeight="1">
      <c r="A153" s="105"/>
      <c r="B153" s="106"/>
      <c r="C153" s="106"/>
      <c r="D153" s="106"/>
      <c r="E153" s="107"/>
      <c r="F153" s="107"/>
      <c r="G153" s="107"/>
      <c r="H153" s="106"/>
      <c r="I153" s="106"/>
      <c r="J153" s="106"/>
      <c r="K153" s="106"/>
      <c r="L153" s="106"/>
      <c r="M153" s="106"/>
      <c r="N153" s="105"/>
      <c r="O153" s="105"/>
      <c r="P153" s="105"/>
      <c r="Q153" s="105"/>
      <c r="R153" s="105"/>
      <c r="S153" s="105"/>
      <c r="T153" s="105"/>
      <c r="U153" s="105"/>
      <c r="V153" s="105"/>
      <c r="W153" s="105"/>
      <c r="X153" s="105"/>
      <c r="Y153" s="105"/>
      <c r="Z153" s="105"/>
    </row>
    <row r="154" spans="1:26" ht="9.75" customHeight="1">
      <c r="A154" s="105"/>
      <c r="B154" s="106"/>
      <c r="C154" s="106"/>
      <c r="D154" s="106"/>
      <c r="E154" s="107"/>
      <c r="F154" s="107"/>
      <c r="G154" s="107"/>
      <c r="H154" s="106"/>
      <c r="I154" s="106"/>
      <c r="J154" s="106"/>
      <c r="K154" s="106"/>
      <c r="L154" s="106"/>
      <c r="M154" s="106"/>
      <c r="N154" s="105"/>
      <c r="O154" s="105"/>
      <c r="P154" s="105"/>
      <c r="Q154" s="105"/>
      <c r="R154" s="105"/>
      <c r="S154" s="105"/>
      <c r="T154" s="105"/>
      <c r="U154" s="105"/>
      <c r="V154" s="105"/>
      <c r="W154" s="105"/>
      <c r="X154" s="105"/>
      <c r="Y154" s="105"/>
      <c r="Z154" s="105"/>
    </row>
    <row r="155" spans="1:26" ht="9.75" customHeight="1">
      <c r="A155" s="105"/>
      <c r="B155" s="106"/>
      <c r="C155" s="106"/>
      <c r="D155" s="106"/>
      <c r="E155" s="107"/>
      <c r="F155" s="107"/>
      <c r="G155" s="107"/>
      <c r="H155" s="106"/>
      <c r="I155" s="106"/>
      <c r="J155" s="106"/>
      <c r="K155" s="106"/>
      <c r="L155" s="106"/>
      <c r="M155" s="106"/>
      <c r="N155" s="105"/>
      <c r="O155" s="105"/>
      <c r="P155" s="105"/>
      <c r="Q155" s="105"/>
      <c r="R155" s="105"/>
      <c r="S155" s="105"/>
      <c r="T155" s="105"/>
      <c r="U155" s="105"/>
      <c r="V155" s="105"/>
      <c r="W155" s="105"/>
      <c r="X155" s="105"/>
      <c r="Y155" s="105"/>
      <c r="Z155" s="105"/>
    </row>
    <row r="156" spans="1:26" ht="9.75" customHeight="1">
      <c r="A156" s="105"/>
      <c r="B156" s="106"/>
      <c r="C156" s="106"/>
      <c r="D156" s="106"/>
      <c r="E156" s="107"/>
      <c r="F156" s="107"/>
      <c r="G156" s="107"/>
      <c r="H156" s="106"/>
      <c r="I156" s="106"/>
      <c r="J156" s="106"/>
      <c r="K156" s="106"/>
      <c r="L156" s="106"/>
      <c r="M156" s="106"/>
      <c r="N156" s="105"/>
      <c r="O156" s="105"/>
      <c r="P156" s="105"/>
      <c r="Q156" s="105"/>
      <c r="R156" s="105"/>
      <c r="S156" s="105"/>
      <c r="T156" s="105"/>
      <c r="U156" s="105"/>
      <c r="V156" s="105"/>
      <c r="W156" s="105"/>
      <c r="X156" s="105"/>
      <c r="Y156" s="105"/>
      <c r="Z156" s="105"/>
    </row>
    <row r="157" spans="1:26" ht="9.75" customHeight="1">
      <c r="A157" s="105"/>
      <c r="B157" s="106"/>
      <c r="C157" s="106"/>
      <c r="D157" s="106"/>
      <c r="E157" s="107"/>
      <c r="F157" s="107"/>
      <c r="G157" s="107"/>
      <c r="H157" s="106"/>
      <c r="I157" s="106"/>
      <c r="J157" s="106"/>
      <c r="K157" s="106"/>
      <c r="L157" s="106"/>
      <c r="M157" s="106"/>
      <c r="N157" s="105"/>
      <c r="O157" s="105"/>
      <c r="P157" s="105"/>
      <c r="Q157" s="105"/>
      <c r="R157" s="105"/>
      <c r="S157" s="105"/>
      <c r="T157" s="105"/>
      <c r="U157" s="105"/>
      <c r="V157" s="105"/>
      <c r="W157" s="105"/>
      <c r="X157" s="105"/>
      <c r="Y157" s="105"/>
      <c r="Z157" s="105"/>
    </row>
    <row r="158" spans="1:26" ht="9.75" customHeight="1">
      <c r="A158" s="105"/>
      <c r="B158" s="106"/>
      <c r="C158" s="106"/>
      <c r="D158" s="106"/>
      <c r="E158" s="107"/>
      <c r="F158" s="107"/>
      <c r="G158" s="107"/>
      <c r="H158" s="106"/>
      <c r="I158" s="106"/>
      <c r="J158" s="106"/>
      <c r="K158" s="106"/>
      <c r="L158" s="106"/>
      <c r="M158" s="106"/>
      <c r="N158" s="105"/>
      <c r="O158" s="105"/>
      <c r="P158" s="105"/>
      <c r="Q158" s="105"/>
      <c r="R158" s="105"/>
      <c r="S158" s="105"/>
      <c r="T158" s="105"/>
      <c r="U158" s="105"/>
      <c r="V158" s="105"/>
      <c r="W158" s="105"/>
      <c r="X158" s="105"/>
      <c r="Y158" s="105"/>
      <c r="Z158" s="105"/>
    </row>
    <row r="159" spans="1:26" ht="9.75" customHeight="1">
      <c r="A159" s="105"/>
      <c r="B159" s="106"/>
      <c r="C159" s="106"/>
      <c r="D159" s="106"/>
      <c r="E159" s="107"/>
      <c r="F159" s="107"/>
      <c r="G159" s="107"/>
      <c r="H159" s="106"/>
      <c r="I159" s="106"/>
      <c r="J159" s="106"/>
      <c r="K159" s="106"/>
      <c r="L159" s="106"/>
      <c r="M159" s="106"/>
      <c r="N159" s="105"/>
      <c r="O159" s="105"/>
      <c r="P159" s="105"/>
      <c r="Q159" s="105"/>
      <c r="R159" s="105"/>
      <c r="S159" s="105"/>
      <c r="T159" s="105"/>
      <c r="U159" s="105"/>
      <c r="V159" s="105"/>
      <c r="W159" s="105"/>
      <c r="X159" s="105"/>
      <c r="Y159" s="105"/>
      <c r="Z159" s="105"/>
    </row>
    <row r="160" spans="1:26" ht="9.75" customHeight="1">
      <c r="A160" s="105"/>
      <c r="B160" s="106"/>
      <c r="C160" s="106"/>
      <c r="D160" s="106"/>
      <c r="E160" s="107"/>
      <c r="F160" s="107"/>
      <c r="G160" s="107"/>
      <c r="H160" s="106"/>
      <c r="I160" s="106"/>
      <c r="J160" s="106"/>
      <c r="K160" s="106"/>
      <c r="L160" s="106"/>
      <c r="M160" s="106"/>
      <c r="N160" s="105"/>
      <c r="O160" s="105"/>
      <c r="P160" s="105"/>
      <c r="Q160" s="105"/>
      <c r="R160" s="105"/>
      <c r="S160" s="105"/>
      <c r="T160" s="105"/>
      <c r="U160" s="105"/>
      <c r="V160" s="105"/>
      <c r="W160" s="105"/>
      <c r="X160" s="105"/>
      <c r="Y160" s="105"/>
      <c r="Z160" s="105"/>
    </row>
    <row r="161" spans="1:26" ht="9.75" customHeight="1">
      <c r="A161" s="105"/>
      <c r="B161" s="106"/>
      <c r="C161" s="106"/>
      <c r="D161" s="106"/>
      <c r="E161" s="107"/>
      <c r="F161" s="107"/>
      <c r="G161" s="107"/>
      <c r="H161" s="106"/>
      <c r="I161" s="106"/>
      <c r="J161" s="106"/>
      <c r="K161" s="106"/>
      <c r="L161" s="106"/>
      <c r="M161" s="106"/>
      <c r="N161" s="105"/>
      <c r="O161" s="105"/>
      <c r="P161" s="105"/>
      <c r="Q161" s="105"/>
      <c r="R161" s="105"/>
      <c r="S161" s="105"/>
      <c r="T161" s="105"/>
      <c r="U161" s="105"/>
      <c r="V161" s="105"/>
      <c r="W161" s="105"/>
      <c r="X161" s="105"/>
      <c r="Y161" s="105"/>
      <c r="Z161" s="105"/>
    </row>
    <row r="162" spans="1:26" ht="9.75" customHeight="1">
      <c r="A162" s="105"/>
      <c r="B162" s="106"/>
      <c r="C162" s="106"/>
      <c r="D162" s="106"/>
      <c r="E162" s="107"/>
      <c r="F162" s="107"/>
      <c r="G162" s="107"/>
      <c r="H162" s="106"/>
      <c r="I162" s="106"/>
      <c r="J162" s="106"/>
      <c r="K162" s="106"/>
      <c r="L162" s="106"/>
      <c r="M162" s="106"/>
      <c r="N162" s="105"/>
      <c r="O162" s="105"/>
      <c r="P162" s="105"/>
      <c r="Q162" s="105"/>
      <c r="R162" s="105"/>
      <c r="S162" s="105"/>
      <c r="T162" s="105"/>
      <c r="U162" s="105"/>
      <c r="V162" s="105"/>
      <c r="W162" s="105"/>
      <c r="X162" s="105"/>
      <c r="Y162" s="105"/>
      <c r="Z162" s="105"/>
    </row>
    <row r="163" spans="1:26" ht="9.75" customHeight="1">
      <c r="A163" s="105"/>
      <c r="B163" s="106"/>
      <c r="C163" s="106"/>
      <c r="D163" s="106"/>
      <c r="E163" s="107"/>
      <c r="F163" s="107"/>
      <c r="G163" s="107"/>
      <c r="H163" s="106"/>
      <c r="I163" s="106"/>
      <c r="J163" s="106"/>
      <c r="K163" s="106"/>
      <c r="L163" s="106"/>
      <c r="M163" s="106"/>
      <c r="N163" s="105"/>
      <c r="O163" s="105"/>
      <c r="P163" s="105"/>
      <c r="Q163" s="105"/>
      <c r="R163" s="105"/>
      <c r="S163" s="105"/>
      <c r="T163" s="105"/>
      <c r="U163" s="105"/>
      <c r="V163" s="105"/>
      <c r="W163" s="105"/>
      <c r="X163" s="105"/>
      <c r="Y163" s="105"/>
      <c r="Z163" s="105"/>
    </row>
    <row r="164" spans="1:26" ht="9.75" customHeight="1">
      <c r="A164" s="105"/>
      <c r="B164" s="106"/>
      <c r="C164" s="106"/>
      <c r="D164" s="106"/>
      <c r="E164" s="107"/>
      <c r="F164" s="107"/>
      <c r="G164" s="107"/>
      <c r="H164" s="106"/>
      <c r="I164" s="106"/>
      <c r="J164" s="106"/>
      <c r="K164" s="106"/>
      <c r="L164" s="106"/>
      <c r="M164" s="106"/>
      <c r="N164" s="105"/>
      <c r="O164" s="105"/>
      <c r="P164" s="105"/>
      <c r="Q164" s="105"/>
      <c r="R164" s="105"/>
      <c r="S164" s="105"/>
      <c r="T164" s="105"/>
      <c r="U164" s="105"/>
      <c r="V164" s="105"/>
      <c r="W164" s="105"/>
      <c r="X164" s="105"/>
      <c r="Y164" s="105"/>
      <c r="Z164" s="105"/>
    </row>
    <row r="165" spans="1:26" ht="9.75" customHeight="1">
      <c r="A165" s="105"/>
      <c r="B165" s="106"/>
      <c r="C165" s="106"/>
      <c r="D165" s="106"/>
      <c r="E165" s="107"/>
      <c r="F165" s="107"/>
      <c r="G165" s="107"/>
      <c r="H165" s="106"/>
      <c r="I165" s="106"/>
      <c r="J165" s="106"/>
      <c r="K165" s="106"/>
      <c r="L165" s="106"/>
      <c r="M165" s="106"/>
      <c r="N165" s="105"/>
      <c r="O165" s="105"/>
      <c r="P165" s="105"/>
      <c r="Q165" s="105"/>
      <c r="R165" s="105"/>
      <c r="S165" s="105"/>
      <c r="T165" s="105"/>
      <c r="U165" s="105"/>
      <c r="V165" s="105"/>
      <c r="W165" s="105"/>
      <c r="X165" s="105"/>
      <c r="Y165" s="105"/>
      <c r="Z165" s="105"/>
    </row>
    <row r="166" spans="1:26" ht="9.75" customHeight="1">
      <c r="A166" s="105"/>
      <c r="B166" s="106"/>
      <c r="C166" s="106"/>
      <c r="D166" s="106"/>
      <c r="E166" s="107"/>
      <c r="F166" s="107"/>
      <c r="G166" s="107"/>
      <c r="H166" s="106"/>
      <c r="I166" s="106"/>
      <c r="J166" s="106"/>
      <c r="K166" s="106"/>
      <c r="L166" s="106"/>
      <c r="M166" s="106"/>
      <c r="N166" s="105"/>
      <c r="O166" s="105"/>
      <c r="P166" s="105"/>
      <c r="Q166" s="105"/>
      <c r="R166" s="105"/>
      <c r="S166" s="105"/>
      <c r="T166" s="105"/>
      <c r="U166" s="105"/>
      <c r="V166" s="105"/>
      <c r="W166" s="105"/>
      <c r="X166" s="105"/>
      <c r="Y166" s="105"/>
      <c r="Z166" s="105"/>
    </row>
    <row r="167" spans="1:26" ht="9.75" customHeight="1">
      <c r="A167" s="105"/>
      <c r="B167" s="106"/>
      <c r="C167" s="106"/>
      <c r="D167" s="106"/>
      <c r="E167" s="107"/>
      <c r="F167" s="107"/>
      <c r="G167" s="107"/>
      <c r="H167" s="106"/>
      <c r="I167" s="106"/>
      <c r="J167" s="106"/>
      <c r="K167" s="106"/>
      <c r="L167" s="106"/>
      <c r="M167" s="106"/>
      <c r="N167" s="105"/>
      <c r="O167" s="105"/>
      <c r="P167" s="105"/>
      <c r="Q167" s="105"/>
      <c r="R167" s="105"/>
      <c r="S167" s="105"/>
      <c r="T167" s="105"/>
      <c r="U167" s="105"/>
      <c r="V167" s="105"/>
      <c r="W167" s="105"/>
      <c r="X167" s="105"/>
      <c r="Y167" s="105"/>
      <c r="Z167" s="105"/>
    </row>
    <row r="168" spans="1:26" ht="9.75" customHeight="1">
      <c r="A168" s="105"/>
      <c r="B168" s="106"/>
      <c r="C168" s="106"/>
      <c r="D168" s="106"/>
      <c r="E168" s="107"/>
      <c r="F168" s="107"/>
      <c r="G168" s="107"/>
      <c r="H168" s="106"/>
      <c r="I168" s="106"/>
      <c r="J168" s="106"/>
      <c r="K168" s="106"/>
      <c r="L168" s="106"/>
      <c r="M168" s="106"/>
      <c r="N168" s="105"/>
      <c r="O168" s="105"/>
      <c r="P168" s="105"/>
      <c r="Q168" s="105"/>
      <c r="R168" s="105"/>
      <c r="S168" s="105"/>
      <c r="T168" s="105"/>
      <c r="U168" s="105"/>
      <c r="V168" s="105"/>
      <c r="W168" s="105"/>
      <c r="X168" s="105"/>
      <c r="Y168" s="105"/>
      <c r="Z168" s="105"/>
    </row>
    <row r="169" spans="1:26" ht="9.75" customHeight="1">
      <c r="A169" s="105"/>
      <c r="B169" s="106"/>
      <c r="C169" s="106"/>
      <c r="D169" s="106"/>
      <c r="E169" s="107"/>
      <c r="F169" s="107"/>
      <c r="G169" s="107"/>
      <c r="H169" s="106"/>
      <c r="I169" s="106"/>
      <c r="J169" s="106"/>
      <c r="K169" s="106"/>
      <c r="L169" s="106"/>
      <c r="M169" s="106"/>
      <c r="N169" s="105"/>
      <c r="O169" s="105"/>
      <c r="P169" s="105"/>
      <c r="Q169" s="105"/>
      <c r="R169" s="105"/>
      <c r="S169" s="105"/>
      <c r="T169" s="105"/>
      <c r="U169" s="105"/>
      <c r="V169" s="105"/>
      <c r="W169" s="105"/>
      <c r="X169" s="105"/>
      <c r="Y169" s="105"/>
      <c r="Z169" s="105"/>
    </row>
    <row r="170" spans="1:26" ht="9.75" customHeight="1">
      <c r="A170" s="105"/>
      <c r="B170" s="106"/>
      <c r="C170" s="106"/>
      <c r="D170" s="106"/>
      <c r="E170" s="107"/>
      <c r="F170" s="107"/>
      <c r="G170" s="107"/>
      <c r="H170" s="106"/>
      <c r="I170" s="106"/>
      <c r="J170" s="106"/>
      <c r="K170" s="106"/>
      <c r="L170" s="106"/>
      <c r="M170" s="106"/>
      <c r="N170" s="105"/>
      <c r="O170" s="105"/>
      <c r="P170" s="105"/>
      <c r="Q170" s="105"/>
      <c r="R170" s="105"/>
      <c r="S170" s="105"/>
      <c r="T170" s="105"/>
      <c r="U170" s="105"/>
      <c r="V170" s="105"/>
      <c r="W170" s="105"/>
      <c r="X170" s="105"/>
      <c r="Y170" s="105"/>
      <c r="Z170" s="105"/>
    </row>
    <row r="171" spans="1:26" ht="9.75" customHeight="1">
      <c r="A171" s="105"/>
      <c r="B171" s="106"/>
      <c r="C171" s="106"/>
      <c r="D171" s="106"/>
      <c r="E171" s="107"/>
      <c r="F171" s="107"/>
      <c r="G171" s="107"/>
      <c r="H171" s="106"/>
      <c r="I171" s="106"/>
      <c r="J171" s="106"/>
      <c r="K171" s="106"/>
      <c r="L171" s="106"/>
      <c r="M171" s="106"/>
      <c r="N171" s="105"/>
      <c r="O171" s="105"/>
      <c r="P171" s="105"/>
      <c r="Q171" s="105"/>
      <c r="R171" s="105"/>
      <c r="S171" s="105"/>
      <c r="T171" s="105"/>
      <c r="U171" s="105"/>
      <c r="V171" s="105"/>
      <c r="W171" s="105"/>
      <c r="X171" s="105"/>
      <c r="Y171" s="105"/>
      <c r="Z171" s="105"/>
    </row>
    <row r="172" spans="1:26" ht="9.75" customHeight="1">
      <c r="A172" s="105"/>
      <c r="B172" s="106"/>
      <c r="C172" s="106"/>
      <c r="D172" s="106"/>
      <c r="E172" s="107"/>
      <c r="F172" s="107"/>
      <c r="G172" s="107"/>
      <c r="H172" s="106"/>
      <c r="I172" s="106"/>
      <c r="J172" s="106"/>
      <c r="K172" s="106"/>
      <c r="L172" s="106"/>
      <c r="M172" s="106"/>
      <c r="N172" s="105"/>
      <c r="O172" s="105"/>
      <c r="P172" s="105"/>
      <c r="Q172" s="105"/>
      <c r="R172" s="105"/>
      <c r="S172" s="105"/>
      <c r="T172" s="105"/>
      <c r="U172" s="105"/>
      <c r="V172" s="105"/>
      <c r="W172" s="105"/>
      <c r="X172" s="105"/>
      <c r="Y172" s="105"/>
      <c r="Z172" s="105"/>
    </row>
    <row r="173" spans="1:26" ht="9.75" customHeight="1">
      <c r="A173" s="105"/>
      <c r="B173" s="106"/>
      <c r="C173" s="106"/>
      <c r="D173" s="106"/>
      <c r="E173" s="107"/>
      <c r="F173" s="107"/>
      <c r="G173" s="107"/>
      <c r="H173" s="106"/>
      <c r="I173" s="106"/>
      <c r="J173" s="106"/>
      <c r="K173" s="106"/>
      <c r="L173" s="106"/>
      <c r="M173" s="106"/>
      <c r="N173" s="105"/>
      <c r="O173" s="105"/>
      <c r="P173" s="105"/>
      <c r="Q173" s="105"/>
      <c r="R173" s="105"/>
      <c r="S173" s="105"/>
      <c r="T173" s="105"/>
      <c r="U173" s="105"/>
      <c r="V173" s="105"/>
      <c r="W173" s="105"/>
      <c r="X173" s="105"/>
      <c r="Y173" s="105"/>
      <c r="Z173" s="105"/>
    </row>
    <row r="174" spans="1:26" ht="9.75" customHeight="1">
      <c r="A174" s="105"/>
      <c r="B174" s="106"/>
      <c r="C174" s="106"/>
      <c r="D174" s="106"/>
      <c r="E174" s="107"/>
      <c r="F174" s="107"/>
      <c r="G174" s="107"/>
      <c r="H174" s="106"/>
      <c r="I174" s="106"/>
      <c r="J174" s="106"/>
      <c r="K174" s="106"/>
      <c r="L174" s="106"/>
      <c r="M174" s="106"/>
      <c r="N174" s="105"/>
      <c r="O174" s="105"/>
      <c r="P174" s="105"/>
      <c r="Q174" s="105"/>
      <c r="R174" s="105"/>
      <c r="S174" s="105"/>
      <c r="T174" s="105"/>
      <c r="U174" s="105"/>
      <c r="V174" s="105"/>
      <c r="W174" s="105"/>
      <c r="X174" s="105"/>
      <c r="Y174" s="105"/>
      <c r="Z174" s="105"/>
    </row>
    <row r="175" spans="1:26" ht="9.75" customHeight="1">
      <c r="A175" s="105"/>
      <c r="B175" s="106"/>
      <c r="C175" s="106"/>
      <c r="D175" s="106"/>
      <c r="E175" s="107"/>
      <c r="F175" s="107"/>
      <c r="G175" s="107"/>
      <c r="H175" s="106"/>
      <c r="I175" s="106"/>
      <c r="J175" s="106"/>
      <c r="K175" s="106"/>
      <c r="L175" s="106"/>
      <c r="M175" s="106"/>
      <c r="N175" s="105"/>
      <c r="O175" s="105"/>
      <c r="P175" s="105"/>
      <c r="Q175" s="105"/>
      <c r="R175" s="105"/>
      <c r="S175" s="105"/>
      <c r="T175" s="105"/>
      <c r="U175" s="105"/>
      <c r="V175" s="105"/>
      <c r="W175" s="105"/>
      <c r="X175" s="105"/>
      <c r="Y175" s="105"/>
      <c r="Z175" s="105"/>
    </row>
    <row r="176" spans="1:26" ht="9.75" customHeight="1">
      <c r="A176" s="105"/>
      <c r="B176" s="106"/>
      <c r="C176" s="106"/>
      <c r="D176" s="106"/>
      <c r="E176" s="107"/>
      <c r="F176" s="107"/>
      <c r="G176" s="107"/>
      <c r="H176" s="106"/>
      <c r="I176" s="106"/>
      <c r="J176" s="106"/>
      <c r="K176" s="106"/>
      <c r="L176" s="106"/>
      <c r="M176" s="106"/>
      <c r="N176" s="105"/>
      <c r="O176" s="105"/>
      <c r="P176" s="105"/>
      <c r="Q176" s="105"/>
      <c r="R176" s="105"/>
      <c r="S176" s="105"/>
      <c r="T176" s="105"/>
      <c r="U176" s="105"/>
      <c r="V176" s="105"/>
      <c r="W176" s="105"/>
      <c r="X176" s="105"/>
      <c r="Y176" s="105"/>
      <c r="Z176" s="105"/>
    </row>
    <row r="177" spans="1:26" ht="9.75" customHeight="1">
      <c r="A177" s="105"/>
      <c r="B177" s="106"/>
      <c r="C177" s="106"/>
      <c r="D177" s="106"/>
      <c r="E177" s="107"/>
      <c r="F177" s="107"/>
      <c r="G177" s="107"/>
      <c r="H177" s="106"/>
      <c r="I177" s="106"/>
      <c r="J177" s="106"/>
      <c r="K177" s="106"/>
      <c r="L177" s="106"/>
      <c r="M177" s="106"/>
      <c r="N177" s="105"/>
      <c r="O177" s="105"/>
      <c r="P177" s="105"/>
      <c r="Q177" s="105"/>
      <c r="R177" s="105"/>
      <c r="S177" s="105"/>
      <c r="T177" s="105"/>
      <c r="U177" s="105"/>
      <c r="V177" s="105"/>
      <c r="W177" s="105"/>
      <c r="X177" s="105"/>
      <c r="Y177" s="105"/>
      <c r="Z177" s="105"/>
    </row>
    <row r="178" spans="1:26" ht="9.75" customHeight="1">
      <c r="A178" s="105"/>
      <c r="B178" s="106"/>
      <c r="C178" s="106"/>
      <c r="D178" s="106"/>
      <c r="E178" s="107"/>
      <c r="F178" s="107"/>
      <c r="G178" s="107"/>
      <c r="H178" s="106"/>
      <c r="I178" s="106"/>
      <c r="J178" s="106"/>
      <c r="K178" s="106"/>
      <c r="L178" s="106"/>
      <c r="M178" s="106"/>
      <c r="N178" s="105"/>
      <c r="O178" s="105"/>
      <c r="P178" s="105"/>
      <c r="Q178" s="105"/>
      <c r="R178" s="105"/>
      <c r="S178" s="105"/>
      <c r="T178" s="105"/>
      <c r="U178" s="105"/>
      <c r="V178" s="105"/>
      <c r="W178" s="105"/>
      <c r="X178" s="105"/>
      <c r="Y178" s="105"/>
      <c r="Z178" s="105"/>
    </row>
    <row r="179" spans="1:26" ht="9.75" customHeight="1">
      <c r="A179" s="105"/>
      <c r="B179" s="106"/>
      <c r="C179" s="106"/>
      <c r="D179" s="106"/>
      <c r="E179" s="107"/>
      <c r="F179" s="107"/>
      <c r="G179" s="107"/>
      <c r="H179" s="106"/>
      <c r="I179" s="106"/>
      <c r="J179" s="106"/>
      <c r="K179" s="106"/>
      <c r="L179" s="106"/>
      <c r="M179" s="106"/>
      <c r="N179" s="105"/>
      <c r="O179" s="105"/>
      <c r="P179" s="105"/>
      <c r="Q179" s="105"/>
      <c r="R179" s="105"/>
      <c r="S179" s="105"/>
      <c r="T179" s="105"/>
      <c r="U179" s="105"/>
      <c r="V179" s="105"/>
      <c r="W179" s="105"/>
      <c r="X179" s="105"/>
      <c r="Y179" s="105"/>
      <c r="Z179" s="105"/>
    </row>
    <row r="180" spans="1:26" ht="9.75" customHeight="1">
      <c r="A180" s="105"/>
      <c r="B180" s="106"/>
      <c r="C180" s="106"/>
      <c r="D180" s="106"/>
      <c r="E180" s="107"/>
      <c r="F180" s="107"/>
      <c r="G180" s="107"/>
      <c r="H180" s="106"/>
      <c r="I180" s="106"/>
      <c r="J180" s="106"/>
      <c r="K180" s="106"/>
      <c r="L180" s="106"/>
      <c r="M180" s="106"/>
      <c r="N180" s="105"/>
      <c r="O180" s="105"/>
      <c r="P180" s="105"/>
      <c r="Q180" s="105"/>
      <c r="R180" s="105"/>
      <c r="S180" s="105"/>
      <c r="T180" s="105"/>
      <c r="U180" s="105"/>
      <c r="V180" s="105"/>
      <c r="W180" s="105"/>
      <c r="X180" s="105"/>
      <c r="Y180" s="105"/>
      <c r="Z180" s="105"/>
    </row>
    <row r="181" spans="1:26" ht="9.75" customHeight="1">
      <c r="A181" s="105"/>
      <c r="B181" s="106"/>
      <c r="C181" s="106"/>
      <c r="D181" s="106"/>
      <c r="E181" s="107"/>
      <c r="F181" s="107"/>
      <c r="G181" s="107"/>
      <c r="H181" s="106"/>
      <c r="I181" s="106"/>
      <c r="J181" s="106"/>
      <c r="K181" s="106"/>
      <c r="L181" s="106"/>
      <c r="M181" s="106"/>
      <c r="N181" s="105"/>
      <c r="O181" s="105"/>
      <c r="P181" s="105"/>
      <c r="Q181" s="105"/>
      <c r="R181" s="105"/>
      <c r="S181" s="105"/>
      <c r="T181" s="105"/>
      <c r="U181" s="105"/>
      <c r="V181" s="105"/>
      <c r="W181" s="105"/>
      <c r="X181" s="105"/>
      <c r="Y181" s="105"/>
      <c r="Z181" s="105"/>
    </row>
    <row r="182" spans="1:26" ht="9.75" customHeight="1">
      <c r="A182" s="105"/>
      <c r="B182" s="106"/>
      <c r="C182" s="106"/>
      <c r="D182" s="106"/>
      <c r="E182" s="107"/>
      <c r="F182" s="107"/>
      <c r="G182" s="107"/>
      <c r="H182" s="106"/>
      <c r="I182" s="106"/>
      <c r="J182" s="106"/>
      <c r="K182" s="106"/>
      <c r="L182" s="106"/>
      <c r="M182" s="106"/>
      <c r="N182" s="105"/>
      <c r="O182" s="105"/>
      <c r="P182" s="105"/>
      <c r="Q182" s="105"/>
      <c r="R182" s="105"/>
      <c r="S182" s="105"/>
      <c r="T182" s="105"/>
      <c r="U182" s="105"/>
      <c r="V182" s="105"/>
      <c r="W182" s="105"/>
      <c r="X182" s="105"/>
      <c r="Y182" s="105"/>
      <c r="Z182" s="105"/>
    </row>
    <row r="183" spans="1:26" ht="9.75" customHeight="1">
      <c r="A183" s="105"/>
      <c r="B183" s="106"/>
      <c r="C183" s="106"/>
      <c r="D183" s="106"/>
      <c r="E183" s="107"/>
      <c r="F183" s="107"/>
      <c r="G183" s="107"/>
      <c r="H183" s="106"/>
      <c r="I183" s="106"/>
      <c r="J183" s="106"/>
      <c r="K183" s="106"/>
      <c r="L183" s="106"/>
      <c r="M183" s="106"/>
      <c r="N183" s="105"/>
      <c r="O183" s="105"/>
      <c r="P183" s="105"/>
      <c r="Q183" s="105"/>
      <c r="R183" s="105"/>
      <c r="S183" s="105"/>
      <c r="T183" s="105"/>
      <c r="U183" s="105"/>
      <c r="V183" s="105"/>
      <c r="W183" s="105"/>
      <c r="X183" s="105"/>
      <c r="Y183" s="105"/>
      <c r="Z183" s="105"/>
    </row>
    <row r="184" spans="1:26" ht="9.75" customHeight="1">
      <c r="A184" s="105"/>
      <c r="B184" s="106"/>
      <c r="C184" s="106"/>
      <c r="D184" s="106"/>
      <c r="E184" s="107"/>
      <c r="F184" s="107"/>
      <c r="G184" s="107"/>
      <c r="H184" s="106"/>
      <c r="I184" s="106"/>
      <c r="J184" s="106"/>
      <c r="K184" s="106"/>
      <c r="L184" s="106"/>
      <c r="M184" s="106"/>
      <c r="N184" s="105"/>
      <c r="O184" s="105"/>
      <c r="P184" s="105"/>
      <c r="Q184" s="105"/>
      <c r="R184" s="105"/>
      <c r="S184" s="105"/>
      <c r="T184" s="105"/>
      <c r="U184" s="105"/>
      <c r="V184" s="105"/>
      <c r="W184" s="105"/>
      <c r="X184" s="105"/>
      <c r="Y184" s="105"/>
      <c r="Z184" s="105"/>
    </row>
    <row r="185" spans="1:26" ht="9.75" customHeight="1">
      <c r="A185" s="105"/>
      <c r="B185" s="106"/>
      <c r="C185" s="106"/>
      <c r="D185" s="106"/>
      <c r="E185" s="107"/>
      <c r="F185" s="107"/>
      <c r="G185" s="107"/>
      <c r="H185" s="106"/>
      <c r="I185" s="106"/>
      <c r="J185" s="106"/>
      <c r="K185" s="106"/>
      <c r="L185" s="106"/>
      <c r="M185" s="106"/>
      <c r="N185" s="105"/>
      <c r="O185" s="105"/>
      <c r="P185" s="105"/>
      <c r="Q185" s="105"/>
      <c r="R185" s="105"/>
      <c r="S185" s="105"/>
      <c r="T185" s="105"/>
      <c r="U185" s="105"/>
      <c r="V185" s="105"/>
      <c r="W185" s="105"/>
      <c r="X185" s="105"/>
      <c r="Y185" s="105"/>
      <c r="Z185" s="105"/>
    </row>
    <row r="186" spans="1:26" ht="9.75" customHeight="1">
      <c r="A186" s="105"/>
      <c r="B186" s="106"/>
      <c r="C186" s="106"/>
      <c r="D186" s="106"/>
      <c r="E186" s="107"/>
      <c r="F186" s="107"/>
      <c r="G186" s="107"/>
      <c r="H186" s="106"/>
      <c r="I186" s="106"/>
      <c r="J186" s="106"/>
      <c r="K186" s="106"/>
      <c r="L186" s="106"/>
      <c r="M186" s="106"/>
      <c r="N186" s="105"/>
      <c r="O186" s="105"/>
      <c r="P186" s="105"/>
      <c r="Q186" s="105"/>
      <c r="R186" s="105"/>
      <c r="S186" s="105"/>
      <c r="T186" s="105"/>
      <c r="U186" s="105"/>
      <c r="V186" s="105"/>
      <c r="W186" s="105"/>
      <c r="X186" s="105"/>
      <c r="Y186" s="105"/>
      <c r="Z186" s="105"/>
    </row>
    <row r="187" spans="1:26" ht="9.75" customHeight="1">
      <c r="A187" s="105"/>
      <c r="B187" s="106"/>
      <c r="C187" s="106"/>
      <c r="D187" s="106"/>
      <c r="E187" s="107"/>
      <c r="F187" s="107"/>
      <c r="G187" s="107"/>
      <c r="H187" s="106"/>
      <c r="I187" s="106"/>
      <c r="J187" s="106"/>
      <c r="K187" s="106"/>
      <c r="L187" s="106"/>
      <c r="M187" s="106"/>
      <c r="N187" s="105"/>
      <c r="O187" s="105"/>
      <c r="P187" s="105"/>
      <c r="Q187" s="105"/>
      <c r="R187" s="105"/>
      <c r="S187" s="105"/>
      <c r="T187" s="105"/>
      <c r="U187" s="105"/>
      <c r="V187" s="105"/>
      <c r="W187" s="105"/>
      <c r="X187" s="105"/>
      <c r="Y187" s="105"/>
      <c r="Z187" s="105"/>
    </row>
    <row r="188" spans="1:26" ht="9.75" customHeight="1">
      <c r="A188" s="105"/>
      <c r="B188" s="106"/>
      <c r="C188" s="106"/>
      <c r="D188" s="106"/>
      <c r="E188" s="107"/>
      <c r="F188" s="107"/>
      <c r="G188" s="107"/>
      <c r="H188" s="106"/>
      <c r="I188" s="106"/>
      <c r="J188" s="106"/>
      <c r="K188" s="106"/>
      <c r="L188" s="106"/>
      <c r="M188" s="106"/>
      <c r="N188" s="105"/>
      <c r="O188" s="105"/>
      <c r="P188" s="105"/>
      <c r="Q188" s="105"/>
      <c r="R188" s="105"/>
      <c r="S188" s="105"/>
      <c r="T188" s="105"/>
      <c r="U188" s="105"/>
      <c r="V188" s="105"/>
      <c r="W188" s="105"/>
      <c r="X188" s="105"/>
      <c r="Y188" s="105"/>
      <c r="Z188" s="105"/>
    </row>
    <row r="189" spans="1:26" ht="9.75" customHeight="1">
      <c r="A189" s="105"/>
      <c r="B189" s="106"/>
      <c r="C189" s="106"/>
      <c r="D189" s="106"/>
      <c r="E189" s="107"/>
      <c r="F189" s="107"/>
      <c r="G189" s="107"/>
      <c r="H189" s="106"/>
      <c r="I189" s="106"/>
      <c r="J189" s="106"/>
      <c r="K189" s="106"/>
      <c r="L189" s="106"/>
      <c r="M189" s="106"/>
      <c r="N189" s="105"/>
      <c r="O189" s="105"/>
      <c r="P189" s="105"/>
      <c r="Q189" s="105"/>
      <c r="R189" s="105"/>
      <c r="S189" s="105"/>
      <c r="T189" s="105"/>
      <c r="U189" s="105"/>
      <c r="V189" s="105"/>
      <c r="W189" s="105"/>
      <c r="X189" s="105"/>
      <c r="Y189" s="105"/>
      <c r="Z189" s="105"/>
    </row>
    <row r="190" spans="1:26" ht="9.75" customHeight="1">
      <c r="A190" s="105"/>
      <c r="B190" s="106"/>
      <c r="C190" s="106"/>
      <c r="D190" s="106"/>
      <c r="E190" s="107"/>
      <c r="F190" s="107"/>
      <c r="G190" s="107"/>
      <c r="H190" s="106"/>
      <c r="I190" s="106"/>
      <c r="J190" s="106"/>
      <c r="K190" s="106"/>
      <c r="L190" s="106"/>
      <c r="M190" s="106"/>
      <c r="N190" s="105"/>
      <c r="O190" s="105"/>
      <c r="P190" s="105"/>
      <c r="Q190" s="105"/>
      <c r="R190" s="105"/>
      <c r="S190" s="105"/>
      <c r="T190" s="105"/>
      <c r="U190" s="105"/>
      <c r="V190" s="105"/>
      <c r="W190" s="105"/>
      <c r="X190" s="105"/>
      <c r="Y190" s="105"/>
      <c r="Z190" s="105"/>
    </row>
    <row r="191" spans="1:26" ht="9.75" customHeight="1">
      <c r="A191" s="105"/>
      <c r="B191" s="106"/>
      <c r="C191" s="106"/>
      <c r="D191" s="106"/>
      <c r="E191" s="107"/>
      <c r="F191" s="107"/>
      <c r="G191" s="107"/>
      <c r="H191" s="106"/>
      <c r="I191" s="106"/>
      <c r="J191" s="106"/>
      <c r="K191" s="106"/>
      <c r="L191" s="106"/>
      <c r="M191" s="106"/>
      <c r="N191" s="105"/>
      <c r="O191" s="105"/>
      <c r="P191" s="105"/>
      <c r="Q191" s="105"/>
      <c r="R191" s="105"/>
      <c r="S191" s="105"/>
      <c r="T191" s="105"/>
      <c r="U191" s="105"/>
      <c r="V191" s="105"/>
      <c r="W191" s="105"/>
      <c r="X191" s="105"/>
      <c r="Y191" s="105"/>
      <c r="Z191" s="105"/>
    </row>
    <row r="192" spans="1:26" ht="9.75" customHeight="1">
      <c r="A192" s="105"/>
      <c r="B192" s="106"/>
      <c r="C192" s="106"/>
      <c r="D192" s="106"/>
      <c r="E192" s="107"/>
      <c r="F192" s="107"/>
      <c r="G192" s="107"/>
      <c r="H192" s="106"/>
      <c r="I192" s="106"/>
      <c r="J192" s="106"/>
      <c r="K192" s="106"/>
      <c r="L192" s="106"/>
      <c r="M192" s="106"/>
      <c r="N192" s="105"/>
      <c r="O192" s="105"/>
      <c r="P192" s="105"/>
      <c r="Q192" s="105"/>
      <c r="R192" s="105"/>
      <c r="S192" s="105"/>
      <c r="T192" s="105"/>
      <c r="U192" s="105"/>
      <c r="V192" s="105"/>
      <c r="W192" s="105"/>
      <c r="X192" s="105"/>
      <c r="Y192" s="105"/>
      <c r="Z192" s="105"/>
    </row>
    <row r="193" spans="1:26" ht="9.75" customHeight="1">
      <c r="A193" s="105"/>
      <c r="B193" s="106"/>
      <c r="C193" s="106"/>
      <c r="D193" s="106"/>
      <c r="E193" s="107"/>
      <c r="F193" s="107"/>
      <c r="G193" s="107"/>
      <c r="H193" s="106"/>
      <c r="I193" s="106"/>
      <c r="J193" s="106"/>
      <c r="K193" s="106"/>
      <c r="L193" s="106"/>
      <c r="M193" s="106"/>
      <c r="N193" s="105"/>
      <c r="O193" s="105"/>
      <c r="P193" s="105"/>
      <c r="Q193" s="105"/>
      <c r="R193" s="105"/>
      <c r="S193" s="105"/>
      <c r="T193" s="105"/>
      <c r="U193" s="105"/>
      <c r="V193" s="105"/>
      <c r="W193" s="105"/>
      <c r="X193" s="105"/>
      <c r="Y193" s="105"/>
      <c r="Z193" s="105"/>
    </row>
    <row r="194" spans="1:26" ht="9.75" customHeight="1">
      <c r="A194" s="105"/>
      <c r="B194" s="106"/>
      <c r="C194" s="106"/>
      <c r="D194" s="106"/>
      <c r="E194" s="107"/>
      <c r="F194" s="107"/>
      <c r="G194" s="107"/>
      <c r="H194" s="106"/>
      <c r="I194" s="106"/>
      <c r="J194" s="106"/>
      <c r="K194" s="106"/>
      <c r="L194" s="106"/>
      <c r="M194" s="106"/>
      <c r="N194" s="105"/>
      <c r="O194" s="105"/>
      <c r="P194" s="105"/>
      <c r="Q194" s="105"/>
      <c r="R194" s="105"/>
      <c r="S194" s="105"/>
      <c r="T194" s="105"/>
      <c r="U194" s="105"/>
      <c r="V194" s="105"/>
      <c r="W194" s="105"/>
      <c r="X194" s="105"/>
      <c r="Y194" s="105"/>
      <c r="Z194" s="105"/>
    </row>
    <row r="195" spans="1:26" ht="9.75" customHeight="1">
      <c r="A195" s="105"/>
      <c r="B195" s="106"/>
      <c r="C195" s="106"/>
      <c r="D195" s="106"/>
      <c r="E195" s="107"/>
      <c r="F195" s="107"/>
      <c r="G195" s="107"/>
      <c r="H195" s="106"/>
      <c r="I195" s="106"/>
      <c r="J195" s="106"/>
      <c r="K195" s="106"/>
      <c r="L195" s="106"/>
      <c r="M195" s="106"/>
      <c r="N195" s="105"/>
      <c r="O195" s="105"/>
      <c r="P195" s="105"/>
      <c r="Q195" s="105"/>
      <c r="R195" s="105"/>
      <c r="S195" s="105"/>
      <c r="T195" s="105"/>
      <c r="U195" s="105"/>
      <c r="V195" s="105"/>
      <c r="W195" s="105"/>
      <c r="X195" s="105"/>
      <c r="Y195" s="105"/>
      <c r="Z195" s="105"/>
    </row>
    <row r="196" spans="1:26" ht="9.75" customHeight="1">
      <c r="A196" s="105"/>
      <c r="B196" s="106"/>
      <c r="C196" s="106"/>
      <c r="D196" s="106"/>
      <c r="E196" s="107"/>
      <c r="F196" s="107"/>
      <c r="G196" s="107"/>
      <c r="H196" s="106"/>
      <c r="I196" s="106"/>
      <c r="J196" s="106"/>
      <c r="K196" s="106"/>
      <c r="L196" s="106"/>
      <c r="M196" s="106"/>
      <c r="N196" s="105"/>
      <c r="O196" s="105"/>
      <c r="P196" s="105"/>
      <c r="Q196" s="105"/>
      <c r="R196" s="105"/>
      <c r="S196" s="105"/>
      <c r="T196" s="105"/>
      <c r="U196" s="105"/>
      <c r="V196" s="105"/>
      <c r="W196" s="105"/>
      <c r="X196" s="105"/>
      <c r="Y196" s="105"/>
      <c r="Z196" s="105"/>
    </row>
    <row r="197" spans="1:26" ht="9.75" customHeight="1">
      <c r="A197" s="105"/>
      <c r="B197" s="106"/>
      <c r="C197" s="106"/>
      <c r="D197" s="106"/>
      <c r="E197" s="107"/>
      <c r="F197" s="107"/>
      <c r="G197" s="107"/>
      <c r="H197" s="106"/>
      <c r="I197" s="106"/>
      <c r="J197" s="106"/>
      <c r="K197" s="106"/>
      <c r="L197" s="106"/>
      <c r="M197" s="106"/>
      <c r="N197" s="105"/>
      <c r="O197" s="105"/>
      <c r="P197" s="105"/>
      <c r="Q197" s="105"/>
      <c r="R197" s="105"/>
      <c r="S197" s="105"/>
      <c r="T197" s="105"/>
      <c r="U197" s="105"/>
      <c r="V197" s="105"/>
      <c r="W197" s="105"/>
      <c r="X197" s="105"/>
      <c r="Y197" s="105"/>
      <c r="Z197" s="105"/>
    </row>
    <row r="198" spans="1:26" ht="9.75" customHeight="1">
      <c r="A198" s="105"/>
      <c r="B198" s="106"/>
      <c r="C198" s="106"/>
      <c r="D198" s="106"/>
      <c r="E198" s="107"/>
      <c r="F198" s="107"/>
      <c r="G198" s="107"/>
      <c r="H198" s="106"/>
      <c r="I198" s="106"/>
      <c r="J198" s="106"/>
      <c r="K198" s="106"/>
      <c r="L198" s="106"/>
      <c r="M198" s="106"/>
      <c r="N198" s="105"/>
      <c r="O198" s="105"/>
      <c r="P198" s="105"/>
      <c r="Q198" s="105"/>
      <c r="R198" s="105"/>
      <c r="S198" s="105"/>
      <c r="T198" s="105"/>
      <c r="U198" s="105"/>
      <c r="V198" s="105"/>
      <c r="W198" s="105"/>
      <c r="X198" s="105"/>
      <c r="Y198" s="105"/>
      <c r="Z198" s="105"/>
    </row>
    <row r="199" spans="1:26" ht="9.75" customHeight="1">
      <c r="A199" s="105"/>
      <c r="B199" s="106"/>
      <c r="C199" s="106"/>
      <c r="D199" s="106"/>
      <c r="E199" s="107"/>
      <c r="F199" s="107"/>
      <c r="G199" s="107"/>
      <c r="H199" s="106"/>
      <c r="I199" s="106"/>
      <c r="J199" s="106"/>
      <c r="K199" s="106"/>
      <c r="L199" s="106"/>
      <c r="M199" s="106"/>
      <c r="N199" s="105"/>
      <c r="O199" s="105"/>
      <c r="P199" s="105"/>
      <c r="Q199" s="105"/>
      <c r="R199" s="105"/>
      <c r="S199" s="105"/>
      <c r="T199" s="105"/>
      <c r="U199" s="105"/>
      <c r="V199" s="105"/>
      <c r="W199" s="105"/>
      <c r="X199" s="105"/>
      <c r="Y199" s="105"/>
      <c r="Z199" s="105"/>
    </row>
    <row r="200" spans="1:26" ht="9.75" customHeight="1">
      <c r="A200" s="105"/>
      <c r="B200" s="106"/>
      <c r="C200" s="106"/>
      <c r="D200" s="106"/>
      <c r="E200" s="107"/>
      <c r="F200" s="107"/>
      <c r="G200" s="107"/>
      <c r="H200" s="106"/>
      <c r="I200" s="106"/>
      <c r="J200" s="106"/>
      <c r="K200" s="106"/>
      <c r="L200" s="106"/>
      <c r="M200" s="106"/>
      <c r="N200" s="105"/>
      <c r="O200" s="105"/>
      <c r="P200" s="105"/>
      <c r="Q200" s="105"/>
      <c r="R200" s="105"/>
      <c r="S200" s="105"/>
      <c r="T200" s="105"/>
      <c r="U200" s="105"/>
      <c r="V200" s="105"/>
      <c r="W200" s="105"/>
      <c r="X200" s="105"/>
      <c r="Y200" s="105"/>
      <c r="Z200" s="105"/>
    </row>
    <row r="201" spans="1:26" ht="9.75" customHeight="1">
      <c r="A201" s="105"/>
      <c r="B201" s="106"/>
      <c r="C201" s="106"/>
      <c r="D201" s="106"/>
      <c r="E201" s="107"/>
      <c r="F201" s="107"/>
      <c r="G201" s="107"/>
      <c r="H201" s="106"/>
      <c r="I201" s="106"/>
      <c r="J201" s="106"/>
      <c r="K201" s="106"/>
      <c r="L201" s="106"/>
      <c r="M201" s="106"/>
      <c r="N201" s="105"/>
      <c r="O201" s="105"/>
      <c r="P201" s="105"/>
      <c r="Q201" s="105"/>
      <c r="R201" s="105"/>
      <c r="S201" s="105"/>
      <c r="T201" s="105"/>
      <c r="U201" s="105"/>
      <c r="V201" s="105"/>
      <c r="W201" s="105"/>
      <c r="X201" s="105"/>
      <c r="Y201" s="105"/>
      <c r="Z201" s="105"/>
    </row>
    <row r="202" spans="1:26" ht="9.75" customHeight="1">
      <c r="A202" s="105"/>
      <c r="B202" s="106"/>
      <c r="C202" s="106"/>
      <c r="D202" s="106"/>
      <c r="E202" s="107"/>
      <c r="F202" s="107"/>
      <c r="G202" s="107"/>
      <c r="H202" s="106"/>
      <c r="I202" s="106"/>
      <c r="J202" s="106"/>
      <c r="K202" s="106"/>
      <c r="L202" s="106"/>
      <c r="M202" s="106"/>
      <c r="N202" s="105"/>
      <c r="O202" s="105"/>
      <c r="P202" s="105"/>
      <c r="Q202" s="105"/>
      <c r="R202" s="105"/>
      <c r="S202" s="105"/>
      <c r="T202" s="105"/>
      <c r="U202" s="105"/>
      <c r="V202" s="105"/>
      <c r="W202" s="105"/>
      <c r="X202" s="105"/>
      <c r="Y202" s="105"/>
      <c r="Z202" s="105"/>
    </row>
    <row r="203" spans="1:26" ht="9.75" customHeight="1">
      <c r="A203" s="105"/>
      <c r="B203" s="106"/>
      <c r="C203" s="106"/>
      <c r="D203" s="106"/>
      <c r="E203" s="107"/>
      <c r="F203" s="107"/>
      <c r="G203" s="107"/>
      <c r="H203" s="106"/>
      <c r="I203" s="106"/>
      <c r="J203" s="106"/>
      <c r="K203" s="106"/>
      <c r="L203" s="106"/>
      <c r="M203" s="106"/>
      <c r="N203" s="105"/>
      <c r="O203" s="105"/>
      <c r="P203" s="105"/>
      <c r="Q203" s="105"/>
      <c r="R203" s="105"/>
      <c r="S203" s="105"/>
      <c r="T203" s="105"/>
      <c r="U203" s="105"/>
      <c r="V203" s="105"/>
      <c r="W203" s="105"/>
      <c r="X203" s="105"/>
      <c r="Y203" s="105"/>
      <c r="Z203" s="105"/>
    </row>
    <row r="204" spans="1:26" ht="9.75" customHeight="1">
      <c r="A204" s="105"/>
      <c r="B204" s="106"/>
      <c r="C204" s="106"/>
      <c r="D204" s="106"/>
      <c r="E204" s="107"/>
      <c r="F204" s="107"/>
      <c r="G204" s="107"/>
      <c r="H204" s="106"/>
      <c r="I204" s="106"/>
      <c r="J204" s="106"/>
      <c r="K204" s="106"/>
      <c r="L204" s="106"/>
      <c r="M204" s="106"/>
      <c r="N204" s="105"/>
      <c r="O204" s="105"/>
      <c r="P204" s="105"/>
      <c r="Q204" s="105"/>
      <c r="R204" s="105"/>
      <c r="S204" s="105"/>
      <c r="T204" s="105"/>
      <c r="U204" s="105"/>
      <c r="V204" s="105"/>
      <c r="W204" s="105"/>
      <c r="X204" s="105"/>
      <c r="Y204" s="105"/>
      <c r="Z204" s="105"/>
    </row>
    <row r="205" spans="1:26" ht="9.75" customHeight="1">
      <c r="A205" s="105"/>
      <c r="B205" s="106"/>
      <c r="C205" s="106"/>
      <c r="D205" s="106"/>
      <c r="E205" s="107"/>
      <c r="F205" s="107"/>
      <c r="G205" s="107"/>
      <c r="H205" s="106"/>
      <c r="I205" s="106"/>
      <c r="J205" s="106"/>
      <c r="K205" s="106"/>
      <c r="L205" s="106"/>
      <c r="M205" s="106"/>
      <c r="N205" s="105"/>
      <c r="O205" s="105"/>
      <c r="P205" s="105"/>
      <c r="Q205" s="105"/>
      <c r="R205" s="105"/>
      <c r="S205" s="105"/>
      <c r="T205" s="105"/>
      <c r="U205" s="105"/>
      <c r="V205" s="105"/>
      <c r="W205" s="105"/>
      <c r="X205" s="105"/>
      <c r="Y205" s="105"/>
      <c r="Z205" s="105"/>
    </row>
    <row r="206" spans="1:26" ht="9.75" customHeight="1">
      <c r="A206" s="105"/>
      <c r="B206" s="106"/>
      <c r="C206" s="106"/>
      <c r="D206" s="106"/>
      <c r="E206" s="107"/>
      <c r="F206" s="107"/>
      <c r="G206" s="107"/>
      <c r="H206" s="106"/>
      <c r="I206" s="106"/>
      <c r="J206" s="106"/>
      <c r="K206" s="106"/>
      <c r="L206" s="106"/>
      <c r="M206" s="106"/>
      <c r="N206" s="105"/>
      <c r="O206" s="105"/>
      <c r="P206" s="105"/>
      <c r="Q206" s="105"/>
      <c r="R206" s="105"/>
      <c r="S206" s="105"/>
      <c r="T206" s="105"/>
      <c r="U206" s="105"/>
      <c r="V206" s="105"/>
      <c r="W206" s="105"/>
      <c r="X206" s="105"/>
      <c r="Y206" s="105"/>
      <c r="Z206" s="105"/>
    </row>
    <row r="207" spans="1:26" ht="9.75" customHeight="1">
      <c r="A207" s="105"/>
      <c r="B207" s="106"/>
      <c r="C207" s="106"/>
      <c r="D207" s="106"/>
      <c r="E207" s="107"/>
      <c r="F207" s="107"/>
      <c r="G207" s="107"/>
      <c r="H207" s="106"/>
      <c r="I207" s="106"/>
      <c r="J207" s="106"/>
      <c r="K207" s="106"/>
      <c r="L207" s="106"/>
      <c r="M207" s="106"/>
      <c r="N207" s="105"/>
      <c r="O207" s="105"/>
      <c r="P207" s="105"/>
      <c r="Q207" s="105"/>
      <c r="R207" s="105"/>
      <c r="S207" s="105"/>
      <c r="T207" s="105"/>
      <c r="U207" s="105"/>
      <c r="V207" s="105"/>
      <c r="W207" s="105"/>
      <c r="X207" s="105"/>
      <c r="Y207" s="105"/>
      <c r="Z207" s="105"/>
    </row>
    <row r="208" spans="1:26" ht="9.75" customHeight="1">
      <c r="A208" s="105"/>
      <c r="B208" s="106"/>
      <c r="C208" s="106"/>
      <c r="D208" s="106"/>
      <c r="E208" s="107"/>
      <c r="F208" s="107"/>
      <c r="G208" s="107"/>
      <c r="H208" s="106"/>
      <c r="I208" s="106"/>
      <c r="J208" s="106"/>
      <c r="K208" s="106"/>
      <c r="L208" s="106"/>
      <c r="M208" s="106"/>
      <c r="N208" s="105"/>
      <c r="O208" s="105"/>
      <c r="P208" s="105"/>
      <c r="Q208" s="105"/>
      <c r="R208" s="105"/>
      <c r="S208" s="105"/>
      <c r="T208" s="105"/>
      <c r="U208" s="105"/>
      <c r="V208" s="105"/>
      <c r="W208" s="105"/>
      <c r="X208" s="105"/>
      <c r="Y208" s="105"/>
      <c r="Z208" s="105"/>
    </row>
    <row r="209" spans="1:26" ht="9.75" customHeight="1">
      <c r="A209" s="105"/>
      <c r="B209" s="106"/>
      <c r="C209" s="106"/>
      <c r="D209" s="106"/>
      <c r="E209" s="107"/>
      <c r="F209" s="107"/>
      <c r="G209" s="107"/>
      <c r="H209" s="106"/>
      <c r="I209" s="106"/>
      <c r="J209" s="106"/>
      <c r="K209" s="106"/>
      <c r="L209" s="106"/>
      <c r="M209" s="106"/>
      <c r="N209" s="105"/>
      <c r="O209" s="105"/>
      <c r="P209" s="105"/>
      <c r="Q209" s="105"/>
      <c r="R209" s="105"/>
      <c r="S209" s="105"/>
      <c r="T209" s="105"/>
      <c r="U209" s="105"/>
      <c r="V209" s="105"/>
      <c r="W209" s="105"/>
      <c r="X209" s="105"/>
      <c r="Y209" s="105"/>
      <c r="Z209" s="105"/>
    </row>
    <row r="210" spans="1:26" ht="9.75" customHeight="1">
      <c r="A210" s="105"/>
      <c r="B210" s="106"/>
      <c r="C210" s="106"/>
      <c r="D210" s="106"/>
      <c r="E210" s="107"/>
      <c r="F210" s="107"/>
      <c r="G210" s="107"/>
      <c r="H210" s="106"/>
      <c r="I210" s="106"/>
      <c r="J210" s="106"/>
      <c r="K210" s="106"/>
      <c r="L210" s="106"/>
      <c r="M210" s="106"/>
      <c r="N210" s="105"/>
      <c r="O210" s="105"/>
      <c r="P210" s="105"/>
      <c r="Q210" s="105"/>
      <c r="R210" s="105"/>
      <c r="S210" s="105"/>
      <c r="T210" s="105"/>
      <c r="U210" s="105"/>
      <c r="V210" s="105"/>
      <c r="W210" s="105"/>
      <c r="X210" s="105"/>
      <c r="Y210" s="105"/>
      <c r="Z210" s="105"/>
    </row>
    <row r="211" spans="1:26" ht="9.75" customHeight="1">
      <c r="A211" s="105"/>
      <c r="B211" s="106"/>
      <c r="C211" s="106"/>
      <c r="D211" s="106"/>
      <c r="E211" s="107"/>
      <c r="F211" s="107"/>
      <c r="G211" s="107"/>
      <c r="H211" s="106"/>
      <c r="I211" s="106"/>
      <c r="J211" s="106"/>
      <c r="K211" s="106"/>
      <c r="L211" s="106"/>
      <c r="M211" s="106"/>
      <c r="N211" s="105"/>
      <c r="O211" s="105"/>
      <c r="P211" s="105"/>
      <c r="Q211" s="105"/>
      <c r="R211" s="105"/>
      <c r="S211" s="105"/>
      <c r="T211" s="105"/>
      <c r="U211" s="105"/>
      <c r="V211" s="105"/>
      <c r="W211" s="105"/>
      <c r="X211" s="105"/>
      <c r="Y211" s="105"/>
      <c r="Z211" s="105"/>
    </row>
    <row r="212" spans="1:26" ht="9.75" customHeight="1">
      <c r="A212" s="105"/>
      <c r="B212" s="106"/>
      <c r="C212" s="106"/>
      <c r="D212" s="106"/>
      <c r="E212" s="107"/>
      <c r="F212" s="107"/>
      <c r="G212" s="107"/>
      <c r="H212" s="106"/>
      <c r="I212" s="106"/>
      <c r="J212" s="106"/>
      <c r="K212" s="106"/>
      <c r="L212" s="106"/>
      <c r="M212" s="106"/>
      <c r="N212" s="105"/>
      <c r="O212" s="105"/>
      <c r="P212" s="105"/>
      <c r="Q212" s="105"/>
      <c r="R212" s="105"/>
      <c r="S212" s="105"/>
      <c r="T212" s="105"/>
      <c r="U212" s="105"/>
      <c r="V212" s="105"/>
      <c r="W212" s="105"/>
      <c r="X212" s="105"/>
      <c r="Y212" s="105"/>
      <c r="Z212" s="105"/>
    </row>
    <row r="213" spans="1:26" ht="9.75" customHeight="1">
      <c r="A213" s="105"/>
      <c r="B213" s="106"/>
      <c r="C213" s="106"/>
      <c r="D213" s="106"/>
      <c r="E213" s="107"/>
      <c r="F213" s="107"/>
      <c r="G213" s="107"/>
      <c r="H213" s="106"/>
      <c r="I213" s="106"/>
      <c r="J213" s="106"/>
      <c r="K213" s="106"/>
      <c r="L213" s="106"/>
      <c r="M213" s="106"/>
      <c r="N213" s="105"/>
      <c r="O213" s="105"/>
      <c r="P213" s="105"/>
      <c r="Q213" s="105"/>
      <c r="R213" s="105"/>
      <c r="S213" s="105"/>
      <c r="T213" s="105"/>
      <c r="U213" s="105"/>
      <c r="V213" s="105"/>
      <c r="W213" s="105"/>
      <c r="X213" s="105"/>
      <c r="Y213" s="105"/>
      <c r="Z213" s="105"/>
    </row>
    <row r="214" spans="1:26" ht="9.75" customHeight="1">
      <c r="A214" s="105"/>
      <c r="B214" s="106"/>
      <c r="C214" s="106"/>
      <c r="D214" s="106"/>
      <c r="E214" s="107"/>
      <c r="F214" s="107"/>
      <c r="G214" s="107"/>
      <c r="H214" s="106"/>
      <c r="I214" s="106"/>
      <c r="J214" s="106"/>
      <c r="K214" s="106"/>
      <c r="L214" s="106"/>
      <c r="M214" s="106"/>
      <c r="N214" s="105"/>
      <c r="O214" s="105"/>
      <c r="P214" s="105"/>
      <c r="Q214" s="105"/>
      <c r="R214" s="105"/>
      <c r="S214" s="105"/>
      <c r="T214" s="105"/>
      <c r="U214" s="105"/>
      <c r="V214" s="105"/>
      <c r="W214" s="105"/>
      <c r="X214" s="105"/>
      <c r="Y214" s="105"/>
      <c r="Z214" s="105"/>
    </row>
    <row r="215" spans="1:26" ht="9.75" customHeight="1">
      <c r="A215" s="105"/>
      <c r="B215" s="106"/>
      <c r="C215" s="106"/>
      <c r="D215" s="106"/>
      <c r="E215" s="107"/>
      <c r="F215" s="107"/>
      <c r="G215" s="107"/>
      <c r="H215" s="106"/>
      <c r="I215" s="106"/>
      <c r="J215" s="106"/>
      <c r="K215" s="106"/>
      <c r="L215" s="106"/>
      <c r="M215" s="106"/>
      <c r="N215" s="105"/>
      <c r="O215" s="105"/>
      <c r="P215" s="105"/>
      <c r="Q215" s="105"/>
      <c r="R215" s="105"/>
      <c r="S215" s="105"/>
      <c r="T215" s="105"/>
      <c r="U215" s="105"/>
      <c r="V215" s="105"/>
      <c r="W215" s="105"/>
      <c r="X215" s="105"/>
      <c r="Y215" s="105"/>
      <c r="Z215" s="105"/>
    </row>
    <row r="216" spans="1:26" ht="9.75" customHeight="1">
      <c r="A216" s="105"/>
      <c r="B216" s="106"/>
      <c r="C216" s="106"/>
      <c r="D216" s="106"/>
      <c r="E216" s="107"/>
      <c r="F216" s="107"/>
      <c r="G216" s="107"/>
      <c r="H216" s="106"/>
      <c r="I216" s="106"/>
      <c r="J216" s="106"/>
      <c r="K216" s="106"/>
      <c r="L216" s="106"/>
      <c r="M216" s="106"/>
      <c r="N216" s="105"/>
      <c r="O216" s="105"/>
      <c r="P216" s="105"/>
      <c r="Q216" s="105"/>
      <c r="R216" s="105"/>
      <c r="S216" s="105"/>
      <c r="T216" s="105"/>
      <c r="U216" s="105"/>
      <c r="V216" s="105"/>
      <c r="W216" s="105"/>
      <c r="X216" s="105"/>
      <c r="Y216" s="105"/>
      <c r="Z216" s="105"/>
    </row>
    <row r="217" spans="1:26" ht="9.75" customHeight="1">
      <c r="A217" s="105"/>
      <c r="B217" s="106"/>
      <c r="C217" s="106"/>
      <c r="D217" s="106"/>
      <c r="E217" s="107"/>
      <c r="F217" s="107"/>
      <c r="G217" s="107"/>
      <c r="H217" s="106"/>
      <c r="I217" s="106"/>
      <c r="J217" s="106"/>
      <c r="K217" s="106"/>
      <c r="L217" s="106"/>
      <c r="M217" s="106"/>
      <c r="N217" s="105"/>
      <c r="O217" s="105"/>
      <c r="P217" s="105"/>
      <c r="Q217" s="105"/>
      <c r="R217" s="105"/>
      <c r="S217" s="105"/>
      <c r="T217" s="105"/>
      <c r="U217" s="105"/>
      <c r="V217" s="105"/>
      <c r="W217" s="105"/>
      <c r="X217" s="105"/>
      <c r="Y217" s="105"/>
      <c r="Z217" s="105"/>
    </row>
    <row r="218" spans="1:26" ht="9.75" customHeight="1">
      <c r="A218" s="105"/>
      <c r="B218" s="106"/>
      <c r="C218" s="106"/>
      <c r="D218" s="106"/>
      <c r="E218" s="107"/>
      <c r="F218" s="107"/>
      <c r="G218" s="107"/>
      <c r="H218" s="106"/>
      <c r="I218" s="106"/>
      <c r="J218" s="106"/>
      <c r="K218" s="106"/>
      <c r="L218" s="106"/>
      <c r="M218" s="106"/>
      <c r="N218" s="105"/>
      <c r="O218" s="105"/>
      <c r="P218" s="105"/>
      <c r="Q218" s="105"/>
      <c r="R218" s="105"/>
      <c r="S218" s="105"/>
      <c r="T218" s="105"/>
      <c r="U218" s="105"/>
      <c r="V218" s="105"/>
      <c r="W218" s="105"/>
      <c r="X218" s="105"/>
      <c r="Y218" s="105"/>
      <c r="Z218" s="105"/>
    </row>
    <row r="219" spans="1:26" ht="9.75" customHeight="1">
      <c r="A219" s="105"/>
      <c r="B219" s="106"/>
      <c r="C219" s="106"/>
      <c r="D219" s="106"/>
      <c r="E219" s="107"/>
      <c r="F219" s="107"/>
      <c r="G219" s="107"/>
      <c r="H219" s="106"/>
      <c r="I219" s="106"/>
      <c r="J219" s="106"/>
      <c r="K219" s="106"/>
      <c r="L219" s="106"/>
      <c r="M219" s="106"/>
      <c r="N219" s="105"/>
      <c r="O219" s="105"/>
      <c r="P219" s="105"/>
      <c r="Q219" s="105"/>
      <c r="R219" s="105"/>
      <c r="S219" s="105"/>
      <c r="T219" s="105"/>
      <c r="U219" s="105"/>
      <c r="V219" s="105"/>
      <c r="W219" s="105"/>
      <c r="X219" s="105"/>
      <c r="Y219" s="105"/>
      <c r="Z219" s="105"/>
    </row>
    <row r="220" spans="1:26" ht="9.75" customHeight="1">
      <c r="A220" s="105"/>
      <c r="B220" s="106"/>
      <c r="C220" s="106"/>
      <c r="D220" s="106"/>
      <c r="E220" s="107"/>
      <c r="F220" s="107"/>
      <c r="G220" s="107"/>
      <c r="H220" s="106"/>
      <c r="I220" s="106"/>
      <c r="J220" s="106"/>
      <c r="K220" s="106"/>
      <c r="L220" s="106"/>
      <c r="M220" s="106"/>
      <c r="N220" s="105"/>
      <c r="O220" s="105"/>
      <c r="P220" s="105"/>
      <c r="Q220" s="105"/>
      <c r="R220" s="105"/>
      <c r="S220" s="105"/>
      <c r="T220" s="105"/>
      <c r="U220" s="105"/>
      <c r="V220" s="105"/>
      <c r="W220" s="105"/>
      <c r="X220" s="105"/>
      <c r="Y220" s="105"/>
      <c r="Z220" s="105"/>
    </row>
    <row r="221" spans="1:26" ht="9.75" customHeight="1">
      <c r="A221" s="105"/>
      <c r="B221" s="106"/>
      <c r="C221" s="106"/>
      <c r="D221" s="106"/>
      <c r="E221" s="107"/>
      <c r="F221" s="107"/>
      <c r="G221" s="107"/>
      <c r="H221" s="106"/>
      <c r="I221" s="106"/>
      <c r="J221" s="106"/>
      <c r="K221" s="106"/>
      <c r="L221" s="106"/>
      <c r="M221" s="106"/>
      <c r="N221" s="105"/>
      <c r="O221" s="105"/>
      <c r="P221" s="105"/>
      <c r="Q221" s="105"/>
      <c r="R221" s="105"/>
      <c r="S221" s="105"/>
      <c r="T221" s="105"/>
      <c r="U221" s="105"/>
      <c r="V221" s="105"/>
      <c r="W221" s="105"/>
      <c r="X221" s="105"/>
      <c r="Y221" s="105"/>
      <c r="Z221" s="105"/>
    </row>
    <row r="222" spans="1:26" ht="9.75" customHeight="1">
      <c r="A222" s="105"/>
      <c r="B222" s="106"/>
      <c r="C222" s="106"/>
      <c r="D222" s="106"/>
      <c r="E222" s="107"/>
      <c r="F222" s="107"/>
      <c r="G222" s="107"/>
      <c r="H222" s="106"/>
      <c r="I222" s="106"/>
      <c r="J222" s="106"/>
      <c r="K222" s="106"/>
      <c r="L222" s="106"/>
      <c r="M222" s="106"/>
      <c r="N222" s="105"/>
      <c r="O222" s="105"/>
      <c r="P222" s="105"/>
      <c r="Q222" s="105"/>
      <c r="R222" s="105"/>
      <c r="S222" s="105"/>
      <c r="T222" s="105"/>
      <c r="U222" s="105"/>
      <c r="V222" s="105"/>
      <c r="W222" s="105"/>
      <c r="X222" s="105"/>
      <c r="Y222" s="105"/>
      <c r="Z222" s="105"/>
    </row>
    <row r="223" spans="1:26" ht="9.75" customHeight="1">
      <c r="A223" s="105"/>
      <c r="B223" s="106"/>
      <c r="C223" s="106"/>
      <c r="D223" s="106"/>
      <c r="E223" s="107"/>
      <c r="F223" s="107"/>
      <c r="G223" s="107"/>
      <c r="H223" s="106"/>
      <c r="I223" s="106"/>
      <c r="J223" s="106"/>
      <c r="K223" s="106"/>
      <c r="L223" s="106"/>
      <c r="M223" s="106"/>
      <c r="N223" s="105"/>
      <c r="O223" s="105"/>
      <c r="P223" s="105"/>
      <c r="Q223" s="105"/>
      <c r="R223" s="105"/>
      <c r="S223" s="105"/>
      <c r="T223" s="105"/>
      <c r="U223" s="105"/>
      <c r="V223" s="105"/>
      <c r="W223" s="105"/>
      <c r="X223" s="105"/>
      <c r="Y223" s="105"/>
      <c r="Z223" s="105"/>
    </row>
    <row r="224" spans="1:26" ht="9.75" customHeight="1">
      <c r="A224" s="105"/>
      <c r="B224" s="106"/>
      <c r="C224" s="106"/>
      <c r="D224" s="106"/>
      <c r="E224" s="107"/>
      <c r="F224" s="107"/>
      <c r="G224" s="107"/>
      <c r="H224" s="106"/>
      <c r="I224" s="106"/>
      <c r="J224" s="106"/>
      <c r="K224" s="106"/>
      <c r="L224" s="106"/>
      <c r="M224" s="106"/>
      <c r="N224" s="105"/>
      <c r="O224" s="105"/>
      <c r="P224" s="105"/>
      <c r="Q224" s="105"/>
      <c r="R224" s="105"/>
      <c r="S224" s="105"/>
      <c r="T224" s="105"/>
      <c r="U224" s="105"/>
      <c r="V224" s="105"/>
      <c r="W224" s="105"/>
      <c r="X224" s="105"/>
      <c r="Y224" s="105"/>
      <c r="Z224" s="105"/>
    </row>
    <row r="225" spans="1:26" ht="9.75" customHeight="1">
      <c r="A225" s="105"/>
      <c r="B225" s="106"/>
      <c r="C225" s="106"/>
      <c r="D225" s="106"/>
      <c r="E225" s="107"/>
      <c r="F225" s="107"/>
      <c r="G225" s="107"/>
      <c r="H225" s="106"/>
      <c r="I225" s="106"/>
      <c r="J225" s="106"/>
      <c r="K225" s="106"/>
      <c r="L225" s="106"/>
      <c r="M225" s="106"/>
      <c r="N225" s="105"/>
      <c r="O225" s="105"/>
      <c r="P225" s="105"/>
      <c r="Q225" s="105"/>
      <c r="R225" s="105"/>
      <c r="S225" s="105"/>
      <c r="T225" s="105"/>
      <c r="U225" s="105"/>
      <c r="V225" s="105"/>
      <c r="W225" s="105"/>
      <c r="X225" s="105"/>
      <c r="Y225" s="105"/>
      <c r="Z225" s="105"/>
    </row>
    <row r="226" spans="1:26" ht="9.75" customHeight="1">
      <c r="A226" s="105"/>
      <c r="B226" s="106"/>
      <c r="C226" s="106"/>
      <c r="D226" s="106"/>
      <c r="E226" s="107"/>
      <c r="F226" s="107"/>
      <c r="G226" s="107"/>
      <c r="H226" s="106"/>
      <c r="I226" s="106"/>
      <c r="J226" s="106"/>
      <c r="K226" s="106"/>
      <c r="L226" s="106"/>
      <c r="M226" s="106"/>
      <c r="N226" s="105"/>
      <c r="O226" s="105"/>
      <c r="P226" s="105"/>
      <c r="Q226" s="105"/>
      <c r="R226" s="105"/>
      <c r="S226" s="105"/>
      <c r="T226" s="105"/>
      <c r="U226" s="105"/>
      <c r="V226" s="105"/>
      <c r="W226" s="105"/>
      <c r="X226" s="105"/>
      <c r="Y226" s="105"/>
      <c r="Z226" s="105"/>
    </row>
    <row r="227" spans="1:26" ht="9.75" customHeight="1">
      <c r="A227" s="105"/>
      <c r="B227" s="106"/>
      <c r="C227" s="106"/>
      <c r="D227" s="106"/>
      <c r="E227" s="107"/>
      <c r="F227" s="107"/>
      <c r="G227" s="107"/>
      <c r="H227" s="106"/>
      <c r="I227" s="106"/>
      <c r="J227" s="106"/>
      <c r="K227" s="106"/>
      <c r="L227" s="106"/>
      <c r="M227" s="106"/>
      <c r="N227" s="105"/>
      <c r="O227" s="105"/>
      <c r="P227" s="105"/>
      <c r="Q227" s="105"/>
      <c r="R227" s="105"/>
      <c r="S227" s="105"/>
      <c r="T227" s="105"/>
      <c r="U227" s="105"/>
      <c r="V227" s="105"/>
      <c r="W227" s="105"/>
      <c r="X227" s="105"/>
      <c r="Y227" s="105"/>
      <c r="Z227" s="105"/>
    </row>
    <row r="228" spans="1:26" ht="9.75" customHeight="1">
      <c r="A228" s="105"/>
      <c r="B228" s="106"/>
      <c r="C228" s="106"/>
      <c r="D228" s="106"/>
      <c r="E228" s="107"/>
      <c r="F228" s="107"/>
      <c r="G228" s="107"/>
      <c r="H228" s="106"/>
      <c r="I228" s="106"/>
      <c r="J228" s="106"/>
      <c r="K228" s="106"/>
      <c r="L228" s="106"/>
      <c r="M228" s="106"/>
      <c r="N228" s="105"/>
      <c r="O228" s="105"/>
      <c r="P228" s="105"/>
      <c r="Q228" s="105"/>
      <c r="R228" s="105"/>
      <c r="S228" s="105"/>
      <c r="T228" s="105"/>
      <c r="U228" s="105"/>
      <c r="V228" s="105"/>
      <c r="W228" s="105"/>
      <c r="X228" s="105"/>
      <c r="Y228" s="105"/>
      <c r="Z228" s="105"/>
    </row>
    <row r="229" spans="1:26" ht="9.75" customHeight="1">
      <c r="A229" s="105"/>
      <c r="B229" s="106"/>
      <c r="C229" s="106"/>
      <c r="D229" s="106"/>
      <c r="E229" s="107"/>
      <c r="F229" s="107"/>
      <c r="G229" s="107"/>
      <c r="H229" s="106"/>
      <c r="I229" s="106"/>
      <c r="J229" s="106"/>
      <c r="K229" s="106"/>
      <c r="L229" s="106"/>
      <c r="M229" s="106"/>
      <c r="N229" s="105"/>
      <c r="O229" s="105"/>
      <c r="P229" s="105"/>
      <c r="Q229" s="105"/>
      <c r="R229" s="105"/>
      <c r="S229" s="105"/>
      <c r="T229" s="105"/>
      <c r="U229" s="105"/>
      <c r="V229" s="105"/>
      <c r="W229" s="105"/>
      <c r="X229" s="105"/>
      <c r="Y229" s="105"/>
      <c r="Z229" s="105"/>
    </row>
    <row r="230" spans="1:26" ht="9.75" customHeight="1">
      <c r="A230" s="105"/>
      <c r="B230" s="106"/>
      <c r="C230" s="106"/>
      <c r="D230" s="106"/>
      <c r="E230" s="107"/>
      <c r="F230" s="107"/>
      <c r="G230" s="107"/>
      <c r="H230" s="106"/>
      <c r="I230" s="106"/>
      <c r="J230" s="106"/>
      <c r="K230" s="106"/>
      <c r="L230" s="106"/>
      <c r="M230" s="106"/>
      <c r="N230" s="105"/>
      <c r="O230" s="105"/>
      <c r="P230" s="105"/>
      <c r="Q230" s="105"/>
      <c r="R230" s="105"/>
      <c r="S230" s="105"/>
      <c r="T230" s="105"/>
      <c r="U230" s="105"/>
      <c r="V230" s="105"/>
      <c r="W230" s="105"/>
      <c r="X230" s="105"/>
      <c r="Y230" s="105"/>
      <c r="Z230" s="105"/>
    </row>
    <row r="231" spans="1:26" ht="9.75" customHeight="1">
      <c r="A231" s="105"/>
      <c r="B231" s="106"/>
      <c r="C231" s="106"/>
      <c r="D231" s="106"/>
      <c r="E231" s="107"/>
      <c r="F231" s="107"/>
      <c r="G231" s="107"/>
      <c r="H231" s="106"/>
      <c r="I231" s="106"/>
      <c r="J231" s="106"/>
      <c r="K231" s="106"/>
      <c r="L231" s="106"/>
      <c r="M231" s="106"/>
      <c r="N231" s="105"/>
      <c r="O231" s="105"/>
      <c r="P231" s="105"/>
      <c r="Q231" s="105"/>
      <c r="R231" s="105"/>
      <c r="S231" s="105"/>
      <c r="T231" s="105"/>
      <c r="U231" s="105"/>
      <c r="V231" s="105"/>
      <c r="W231" s="105"/>
      <c r="X231" s="105"/>
      <c r="Y231" s="105"/>
      <c r="Z231" s="105"/>
    </row>
    <row r="232" spans="1:26" ht="9.75" customHeight="1">
      <c r="A232" s="105"/>
      <c r="B232" s="106"/>
      <c r="C232" s="106"/>
      <c r="D232" s="106"/>
      <c r="E232" s="107"/>
      <c r="F232" s="107"/>
      <c r="G232" s="107"/>
      <c r="H232" s="106"/>
      <c r="I232" s="106"/>
      <c r="J232" s="106"/>
      <c r="K232" s="106"/>
      <c r="L232" s="106"/>
      <c r="M232" s="106"/>
      <c r="N232" s="105"/>
      <c r="O232" s="105"/>
      <c r="P232" s="105"/>
      <c r="Q232" s="105"/>
      <c r="R232" s="105"/>
      <c r="S232" s="105"/>
      <c r="T232" s="105"/>
      <c r="U232" s="105"/>
      <c r="V232" s="105"/>
      <c r="W232" s="105"/>
      <c r="X232" s="105"/>
      <c r="Y232" s="105"/>
      <c r="Z232" s="105"/>
    </row>
    <row r="233" spans="1:26" ht="9.75" customHeight="1">
      <c r="A233" s="105"/>
      <c r="B233" s="106"/>
      <c r="C233" s="106"/>
      <c r="D233" s="106"/>
      <c r="E233" s="107"/>
      <c r="F233" s="107"/>
      <c r="G233" s="107"/>
      <c r="H233" s="106"/>
      <c r="I233" s="106"/>
      <c r="J233" s="106"/>
      <c r="K233" s="106"/>
      <c r="L233" s="106"/>
      <c r="M233" s="106"/>
      <c r="N233" s="105"/>
      <c r="O233" s="105"/>
      <c r="P233" s="105"/>
      <c r="Q233" s="105"/>
      <c r="R233" s="105"/>
      <c r="S233" s="105"/>
      <c r="T233" s="105"/>
      <c r="U233" s="105"/>
      <c r="V233" s="105"/>
      <c r="W233" s="105"/>
      <c r="X233" s="105"/>
      <c r="Y233" s="105"/>
      <c r="Z233" s="105"/>
    </row>
    <row r="234" spans="1:26" ht="9.75" customHeight="1">
      <c r="A234" s="105"/>
      <c r="B234" s="106"/>
      <c r="C234" s="106"/>
      <c r="D234" s="106"/>
      <c r="E234" s="107"/>
      <c r="F234" s="107"/>
      <c r="G234" s="107"/>
      <c r="H234" s="106"/>
      <c r="I234" s="106"/>
      <c r="J234" s="106"/>
      <c r="K234" s="106"/>
      <c r="L234" s="106"/>
      <c r="M234" s="106"/>
      <c r="N234" s="105"/>
      <c r="O234" s="105"/>
      <c r="P234" s="105"/>
      <c r="Q234" s="105"/>
      <c r="R234" s="105"/>
      <c r="S234" s="105"/>
      <c r="T234" s="105"/>
      <c r="U234" s="105"/>
      <c r="V234" s="105"/>
      <c r="W234" s="105"/>
      <c r="X234" s="105"/>
      <c r="Y234" s="105"/>
      <c r="Z234" s="105"/>
    </row>
    <row r="235" spans="1:26" ht="9.75" customHeight="1">
      <c r="A235" s="105"/>
      <c r="B235" s="106"/>
      <c r="C235" s="106"/>
      <c r="D235" s="106"/>
      <c r="E235" s="107"/>
      <c r="F235" s="107"/>
      <c r="G235" s="107"/>
      <c r="H235" s="106"/>
      <c r="I235" s="106"/>
      <c r="J235" s="106"/>
      <c r="K235" s="106"/>
      <c r="L235" s="106"/>
      <c r="M235" s="106"/>
      <c r="N235" s="105"/>
      <c r="O235" s="105"/>
      <c r="P235" s="105"/>
      <c r="Q235" s="105"/>
      <c r="R235" s="105"/>
      <c r="S235" s="105"/>
      <c r="T235" s="105"/>
      <c r="U235" s="105"/>
      <c r="V235" s="105"/>
      <c r="W235" s="105"/>
      <c r="X235" s="105"/>
      <c r="Y235" s="105"/>
      <c r="Z235" s="105"/>
    </row>
    <row r="236" spans="1:26" ht="9.75" customHeight="1">
      <c r="A236" s="105"/>
      <c r="B236" s="106"/>
      <c r="C236" s="106"/>
      <c r="D236" s="106"/>
      <c r="E236" s="107"/>
      <c r="F236" s="107"/>
      <c r="G236" s="107"/>
      <c r="H236" s="106"/>
      <c r="I236" s="106"/>
      <c r="J236" s="106"/>
      <c r="K236" s="106"/>
      <c r="L236" s="106"/>
      <c r="M236" s="106"/>
      <c r="N236" s="105"/>
      <c r="O236" s="105"/>
      <c r="P236" s="105"/>
      <c r="Q236" s="105"/>
      <c r="R236" s="105"/>
      <c r="S236" s="105"/>
      <c r="T236" s="105"/>
      <c r="U236" s="105"/>
      <c r="V236" s="105"/>
      <c r="W236" s="105"/>
      <c r="X236" s="105"/>
      <c r="Y236" s="105"/>
      <c r="Z236" s="105"/>
    </row>
    <row r="237" spans="1:26" ht="9.75" customHeight="1">
      <c r="A237" s="105"/>
      <c r="B237" s="106"/>
      <c r="C237" s="106"/>
      <c r="D237" s="106"/>
      <c r="E237" s="107"/>
      <c r="F237" s="107"/>
      <c r="G237" s="107"/>
      <c r="H237" s="106"/>
      <c r="I237" s="106"/>
      <c r="J237" s="106"/>
      <c r="K237" s="106"/>
      <c r="L237" s="106"/>
      <c r="M237" s="106"/>
      <c r="N237" s="105"/>
      <c r="O237" s="105"/>
      <c r="P237" s="105"/>
      <c r="Q237" s="105"/>
      <c r="R237" s="105"/>
      <c r="S237" s="105"/>
      <c r="T237" s="105"/>
      <c r="U237" s="105"/>
      <c r="V237" s="105"/>
      <c r="W237" s="105"/>
      <c r="X237" s="105"/>
      <c r="Y237" s="105"/>
      <c r="Z237" s="105"/>
    </row>
    <row r="238" spans="1:26" ht="9.75" customHeight="1">
      <c r="A238" s="105"/>
      <c r="B238" s="106"/>
      <c r="C238" s="106"/>
      <c r="D238" s="106"/>
      <c r="E238" s="107"/>
      <c r="F238" s="107"/>
      <c r="G238" s="107"/>
      <c r="H238" s="106"/>
      <c r="I238" s="106"/>
      <c r="J238" s="106"/>
      <c r="K238" s="106"/>
      <c r="L238" s="106"/>
      <c r="M238" s="106"/>
      <c r="N238" s="105"/>
      <c r="O238" s="105"/>
      <c r="P238" s="105"/>
      <c r="Q238" s="105"/>
      <c r="R238" s="105"/>
      <c r="S238" s="105"/>
      <c r="T238" s="105"/>
      <c r="U238" s="105"/>
      <c r="V238" s="105"/>
      <c r="W238" s="105"/>
      <c r="X238" s="105"/>
      <c r="Y238" s="105"/>
      <c r="Z238" s="105"/>
    </row>
    <row r="239" spans="1:26" ht="9.75" customHeight="1">
      <c r="A239" s="105"/>
      <c r="B239" s="106"/>
      <c r="C239" s="106"/>
      <c r="D239" s="106"/>
      <c r="E239" s="107"/>
      <c r="F239" s="107"/>
      <c r="G239" s="107"/>
      <c r="H239" s="106"/>
      <c r="I239" s="106"/>
      <c r="J239" s="106"/>
      <c r="K239" s="106"/>
      <c r="L239" s="106"/>
      <c r="M239" s="106"/>
      <c r="N239" s="105"/>
      <c r="O239" s="105"/>
      <c r="P239" s="105"/>
      <c r="Q239" s="105"/>
      <c r="R239" s="105"/>
      <c r="S239" s="105"/>
      <c r="T239" s="105"/>
      <c r="U239" s="105"/>
      <c r="V239" s="105"/>
      <c r="W239" s="105"/>
      <c r="X239" s="105"/>
      <c r="Y239" s="105"/>
      <c r="Z239" s="105"/>
    </row>
    <row r="240" spans="1:26" ht="9.75" customHeight="1">
      <c r="A240" s="105"/>
      <c r="B240" s="106"/>
      <c r="C240" s="106"/>
      <c r="D240" s="106"/>
      <c r="E240" s="107"/>
      <c r="F240" s="107"/>
      <c r="G240" s="107"/>
      <c r="H240" s="106"/>
      <c r="I240" s="106"/>
      <c r="J240" s="106"/>
      <c r="K240" s="106"/>
      <c r="L240" s="106"/>
      <c r="M240" s="106"/>
      <c r="N240" s="105"/>
      <c r="O240" s="105"/>
      <c r="P240" s="105"/>
      <c r="Q240" s="105"/>
      <c r="R240" s="105"/>
      <c r="S240" s="105"/>
      <c r="T240" s="105"/>
      <c r="U240" s="105"/>
      <c r="V240" s="105"/>
      <c r="W240" s="105"/>
      <c r="X240" s="105"/>
      <c r="Y240" s="105"/>
      <c r="Z240" s="105"/>
    </row>
    <row r="241" spans="1:26" ht="9.75" customHeight="1">
      <c r="A241" s="105"/>
      <c r="B241" s="106"/>
      <c r="C241" s="106"/>
      <c r="D241" s="106"/>
      <c r="E241" s="107"/>
      <c r="F241" s="107"/>
      <c r="G241" s="107"/>
      <c r="H241" s="106"/>
      <c r="I241" s="106"/>
      <c r="J241" s="106"/>
      <c r="K241" s="106"/>
      <c r="L241" s="106"/>
      <c r="M241" s="106"/>
      <c r="N241" s="105"/>
      <c r="O241" s="105"/>
      <c r="P241" s="105"/>
      <c r="Q241" s="105"/>
      <c r="R241" s="105"/>
      <c r="S241" s="105"/>
      <c r="T241" s="105"/>
      <c r="U241" s="105"/>
      <c r="V241" s="105"/>
      <c r="W241" s="105"/>
      <c r="X241" s="105"/>
      <c r="Y241" s="105"/>
      <c r="Z241" s="105"/>
    </row>
    <row r="242" spans="1:26" ht="9.75" customHeight="1">
      <c r="A242" s="105"/>
      <c r="B242" s="106"/>
      <c r="C242" s="106"/>
      <c r="D242" s="106"/>
      <c r="E242" s="107"/>
      <c r="F242" s="107"/>
      <c r="G242" s="107"/>
      <c r="H242" s="106"/>
      <c r="I242" s="106"/>
      <c r="J242" s="106"/>
      <c r="K242" s="106"/>
      <c r="L242" s="106"/>
      <c r="M242" s="106"/>
      <c r="N242" s="105"/>
      <c r="O242" s="105"/>
      <c r="P242" s="105"/>
      <c r="Q242" s="105"/>
      <c r="R242" s="105"/>
      <c r="S242" s="105"/>
      <c r="T242" s="105"/>
      <c r="U242" s="105"/>
      <c r="V242" s="105"/>
      <c r="W242" s="105"/>
      <c r="X242" s="105"/>
      <c r="Y242" s="105"/>
      <c r="Z242" s="105"/>
    </row>
    <row r="243" spans="1:26" ht="9.75" customHeight="1">
      <c r="A243" s="105"/>
      <c r="B243" s="106"/>
      <c r="C243" s="106"/>
      <c r="D243" s="106"/>
      <c r="E243" s="107"/>
      <c r="F243" s="107"/>
      <c r="G243" s="107"/>
      <c r="H243" s="106"/>
      <c r="I243" s="106"/>
      <c r="J243" s="106"/>
      <c r="K243" s="106"/>
      <c r="L243" s="106"/>
      <c r="M243" s="106"/>
      <c r="N243" s="105"/>
      <c r="O243" s="105"/>
      <c r="P243" s="105"/>
      <c r="Q243" s="105"/>
      <c r="R243" s="105"/>
      <c r="S243" s="105"/>
      <c r="T243" s="105"/>
      <c r="U243" s="105"/>
      <c r="V243" s="105"/>
      <c r="W243" s="105"/>
      <c r="X243" s="105"/>
      <c r="Y243" s="105"/>
      <c r="Z243" s="105"/>
    </row>
    <row r="244" spans="1:26" ht="9.75" customHeight="1">
      <c r="A244" s="105"/>
      <c r="B244" s="106"/>
      <c r="C244" s="106"/>
      <c r="D244" s="106"/>
      <c r="E244" s="107"/>
      <c r="F244" s="107"/>
      <c r="G244" s="107"/>
      <c r="H244" s="106"/>
      <c r="I244" s="106"/>
      <c r="J244" s="106"/>
      <c r="K244" s="106"/>
      <c r="L244" s="106"/>
      <c r="M244" s="106"/>
      <c r="N244" s="105"/>
      <c r="O244" s="105"/>
      <c r="P244" s="105"/>
      <c r="Q244" s="105"/>
      <c r="R244" s="105"/>
      <c r="S244" s="105"/>
      <c r="T244" s="105"/>
      <c r="U244" s="105"/>
      <c r="V244" s="105"/>
      <c r="W244" s="105"/>
      <c r="X244" s="105"/>
      <c r="Y244" s="105"/>
      <c r="Z244" s="105"/>
    </row>
    <row r="245" spans="1:26" ht="9.75" customHeight="1">
      <c r="A245" s="105"/>
      <c r="B245" s="106"/>
      <c r="C245" s="106"/>
      <c r="D245" s="106"/>
      <c r="E245" s="107"/>
      <c r="F245" s="107"/>
      <c r="G245" s="107"/>
      <c r="H245" s="106"/>
      <c r="I245" s="106"/>
      <c r="J245" s="106"/>
      <c r="K245" s="106"/>
      <c r="L245" s="106"/>
      <c r="M245" s="106"/>
      <c r="N245" s="105"/>
      <c r="O245" s="105"/>
      <c r="P245" s="105"/>
      <c r="Q245" s="105"/>
      <c r="R245" s="105"/>
      <c r="S245" s="105"/>
      <c r="T245" s="105"/>
      <c r="U245" s="105"/>
      <c r="V245" s="105"/>
      <c r="W245" s="105"/>
      <c r="X245" s="105"/>
      <c r="Y245" s="105"/>
      <c r="Z245" s="105"/>
    </row>
    <row r="246" spans="1:26" ht="9.75" customHeight="1">
      <c r="A246" s="105"/>
      <c r="B246" s="106"/>
      <c r="C246" s="106"/>
      <c r="D246" s="106"/>
      <c r="E246" s="107"/>
      <c r="F246" s="107"/>
      <c r="G246" s="107"/>
      <c r="H246" s="106"/>
      <c r="I246" s="106"/>
      <c r="J246" s="106"/>
      <c r="K246" s="106"/>
      <c r="L246" s="106"/>
      <c r="M246" s="106"/>
      <c r="N246" s="105"/>
      <c r="O246" s="105"/>
      <c r="P246" s="105"/>
      <c r="Q246" s="105"/>
      <c r="R246" s="105"/>
      <c r="S246" s="105"/>
      <c r="T246" s="105"/>
      <c r="U246" s="105"/>
      <c r="V246" s="105"/>
      <c r="W246" s="105"/>
      <c r="X246" s="105"/>
      <c r="Y246" s="105"/>
      <c r="Z246" s="105"/>
    </row>
    <row r="247" spans="1:26" ht="9.75" customHeight="1">
      <c r="A247" s="105"/>
      <c r="B247" s="106"/>
      <c r="C247" s="106"/>
      <c r="D247" s="106"/>
      <c r="E247" s="107"/>
      <c r="F247" s="107"/>
      <c r="G247" s="107"/>
      <c r="H247" s="106"/>
      <c r="I247" s="106"/>
      <c r="J247" s="106"/>
      <c r="K247" s="106"/>
      <c r="L247" s="106"/>
      <c r="M247" s="106"/>
      <c r="N247" s="105"/>
      <c r="O247" s="105"/>
      <c r="P247" s="105"/>
      <c r="Q247" s="105"/>
      <c r="R247" s="105"/>
      <c r="S247" s="105"/>
      <c r="T247" s="105"/>
      <c r="U247" s="105"/>
      <c r="V247" s="105"/>
      <c r="W247" s="105"/>
      <c r="X247" s="105"/>
      <c r="Y247" s="105"/>
      <c r="Z247" s="105"/>
    </row>
    <row r="248" spans="1:26" ht="9.75" customHeight="1">
      <c r="A248" s="105"/>
      <c r="B248" s="106"/>
      <c r="C248" s="106"/>
      <c r="D248" s="106"/>
      <c r="E248" s="107"/>
      <c r="F248" s="107"/>
      <c r="G248" s="107"/>
      <c r="H248" s="106"/>
      <c r="I248" s="106"/>
      <c r="J248" s="106"/>
      <c r="K248" s="106"/>
      <c r="L248" s="106"/>
      <c r="M248" s="106"/>
      <c r="N248" s="105"/>
      <c r="O248" s="105"/>
      <c r="P248" s="105"/>
      <c r="Q248" s="105"/>
      <c r="R248" s="105"/>
      <c r="S248" s="105"/>
      <c r="T248" s="105"/>
      <c r="U248" s="105"/>
      <c r="V248" s="105"/>
      <c r="W248" s="105"/>
      <c r="X248" s="105"/>
      <c r="Y248" s="105"/>
      <c r="Z248" s="105"/>
    </row>
    <row r="249" spans="1:26" ht="9.75" customHeight="1">
      <c r="A249" s="105"/>
      <c r="B249" s="106"/>
      <c r="C249" s="106"/>
      <c r="D249" s="106"/>
      <c r="E249" s="107"/>
      <c r="F249" s="107"/>
      <c r="G249" s="107"/>
      <c r="H249" s="106"/>
      <c r="I249" s="106"/>
      <c r="J249" s="106"/>
      <c r="K249" s="106"/>
      <c r="L249" s="106"/>
      <c r="M249" s="106"/>
      <c r="N249" s="105"/>
      <c r="O249" s="105"/>
      <c r="P249" s="105"/>
      <c r="Q249" s="105"/>
      <c r="R249" s="105"/>
      <c r="S249" s="105"/>
      <c r="T249" s="105"/>
      <c r="U249" s="105"/>
      <c r="V249" s="105"/>
      <c r="W249" s="105"/>
      <c r="X249" s="105"/>
      <c r="Y249" s="105"/>
      <c r="Z249" s="105"/>
    </row>
    <row r="250" spans="1:26" ht="9.75" customHeight="1">
      <c r="A250" s="105"/>
      <c r="B250" s="106"/>
      <c r="C250" s="106"/>
      <c r="D250" s="106"/>
      <c r="E250" s="107"/>
      <c r="F250" s="107"/>
      <c r="G250" s="107"/>
      <c r="H250" s="106"/>
      <c r="I250" s="106"/>
      <c r="J250" s="106"/>
      <c r="K250" s="106"/>
      <c r="L250" s="106"/>
      <c r="M250" s="106"/>
      <c r="N250" s="105"/>
      <c r="O250" s="105"/>
      <c r="P250" s="105"/>
      <c r="Q250" s="105"/>
      <c r="R250" s="105"/>
      <c r="S250" s="105"/>
      <c r="T250" s="105"/>
      <c r="U250" s="105"/>
      <c r="V250" s="105"/>
      <c r="W250" s="105"/>
      <c r="X250" s="105"/>
      <c r="Y250" s="105"/>
      <c r="Z250" s="105"/>
    </row>
    <row r="251" spans="1:26" ht="9.75" customHeight="1">
      <c r="A251" s="105"/>
      <c r="B251" s="106"/>
      <c r="C251" s="106"/>
      <c r="D251" s="106"/>
      <c r="E251" s="107"/>
      <c r="F251" s="107"/>
      <c r="G251" s="107"/>
      <c r="H251" s="106"/>
      <c r="I251" s="106"/>
      <c r="J251" s="106"/>
      <c r="K251" s="106"/>
      <c r="L251" s="106"/>
      <c r="M251" s="106"/>
      <c r="N251" s="105"/>
      <c r="O251" s="105"/>
      <c r="P251" s="105"/>
      <c r="Q251" s="105"/>
      <c r="R251" s="105"/>
      <c r="S251" s="105"/>
      <c r="T251" s="105"/>
      <c r="U251" s="105"/>
      <c r="V251" s="105"/>
      <c r="W251" s="105"/>
      <c r="X251" s="105"/>
      <c r="Y251" s="105"/>
      <c r="Z251" s="105"/>
    </row>
    <row r="252" spans="1:26" ht="9.75" customHeight="1">
      <c r="A252" s="105"/>
      <c r="B252" s="106"/>
      <c r="C252" s="106"/>
      <c r="D252" s="106"/>
      <c r="E252" s="107"/>
      <c r="F252" s="107"/>
      <c r="G252" s="107"/>
      <c r="H252" s="106"/>
      <c r="I252" s="106"/>
      <c r="J252" s="106"/>
      <c r="K252" s="106"/>
      <c r="L252" s="106"/>
      <c r="M252" s="106"/>
      <c r="N252" s="105"/>
      <c r="O252" s="105"/>
      <c r="P252" s="105"/>
      <c r="Q252" s="105"/>
      <c r="R252" s="105"/>
      <c r="S252" s="105"/>
      <c r="T252" s="105"/>
      <c r="U252" s="105"/>
      <c r="V252" s="105"/>
      <c r="W252" s="105"/>
      <c r="X252" s="105"/>
      <c r="Y252" s="105"/>
      <c r="Z252" s="105"/>
    </row>
    <row r="253" spans="1:26" ht="9.75" customHeight="1">
      <c r="A253" s="105"/>
      <c r="B253" s="106"/>
      <c r="C253" s="106"/>
      <c r="D253" s="106"/>
      <c r="E253" s="107"/>
      <c r="F253" s="107"/>
      <c r="G253" s="107"/>
      <c r="H253" s="106"/>
      <c r="I253" s="106"/>
      <c r="J253" s="106"/>
      <c r="K253" s="106"/>
      <c r="L253" s="106"/>
      <c r="M253" s="106"/>
      <c r="N253" s="105"/>
      <c r="O253" s="105"/>
      <c r="P253" s="105"/>
      <c r="Q253" s="105"/>
      <c r="R253" s="105"/>
      <c r="S253" s="105"/>
      <c r="T253" s="105"/>
      <c r="U253" s="105"/>
      <c r="V253" s="105"/>
      <c r="W253" s="105"/>
      <c r="X253" s="105"/>
      <c r="Y253" s="105"/>
      <c r="Z253" s="105"/>
    </row>
    <row r="254" spans="1:26" ht="9.75" customHeight="1">
      <c r="A254" s="105"/>
      <c r="B254" s="106"/>
      <c r="C254" s="106"/>
      <c r="D254" s="106"/>
      <c r="E254" s="107"/>
      <c r="F254" s="107"/>
      <c r="G254" s="107"/>
      <c r="H254" s="106"/>
      <c r="I254" s="106"/>
      <c r="J254" s="106"/>
      <c r="K254" s="106"/>
      <c r="L254" s="106"/>
      <c r="M254" s="106"/>
      <c r="N254" s="105"/>
      <c r="O254" s="105"/>
      <c r="P254" s="105"/>
      <c r="Q254" s="105"/>
      <c r="R254" s="105"/>
      <c r="S254" s="105"/>
      <c r="T254" s="105"/>
      <c r="U254" s="105"/>
      <c r="V254" s="105"/>
      <c r="W254" s="105"/>
      <c r="X254" s="105"/>
      <c r="Y254" s="105"/>
      <c r="Z254" s="105"/>
    </row>
    <row r="255" spans="1:26" ht="9.75" customHeight="1">
      <c r="A255" s="105"/>
      <c r="B255" s="106"/>
      <c r="C255" s="106"/>
      <c r="D255" s="106"/>
      <c r="E255" s="107"/>
      <c r="F255" s="107"/>
      <c r="G255" s="107"/>
      <c r="H255" s="106"/>
      <c r="I255" s="106"/>
      <c r="J255" s="106"/>
      <c r="K255" s="106"/>
      <c r="L255" s="106"/>
      <c r="M255" s="106"/>
      <c r="N255" s="105"/>
      <c r="O255" s="105"/>
      <c r="P255" s="105"/>
      <c r="Q255" s="105"/>
      <c r="R255" s="105"/>
      <c r="S255" s="105"/>
      <c r="T255" s="105"/>
      <c r="U255" s="105"/>
      <c r="V255" s="105"/>
      <c r="W255" s="105"/>
      <c r="X255" s="105"/>
      <c r="Y255" s="105"/>
      <c r="Z255" s="105"/>
    </row>
    <row r="256" spans="1:26" ht="9.75" customHeight="1">
      <c r="A256" s="105"/>
      <c r="B256" s="106"/>
      <c r="C256" s="106"/>
      <c r="D256" s="106"/>
      <c r="E256" s="107"/>
      <c r="F256" s="107"/>
      <c r="G256" s="107"/>
      <c r="H256" s="106"/>
      <c r="I256" s="106"/>
      <c r="J256" s="106"/>
      <c r="K256" s="106"/>
      <c r="L256" s="106"/>
      <c r="M256" s="106"/>
      <c r="N256" s="105"/>
      <c r="O256" s="105"/>
      <c r="P256" s="105"/>
      <c r="Q256" s="105"/>
      <c r="R256" s="105"/>
      <c r="S256" s="105"/>
      <c r="T256" s="105"/>
      <c r="U256" s="105"/>
      <c r="V256" s="105"/>
      <c r="W256" s="105"/>
      <c r="X256" s="105"/>
      <c r="Y256" s="105"/>
      <c r="Z256" s="105"/>
    </row>
    <row r="257" spans="1:26" ht="9.75" customHeight="1">
      <c r="A257" s="105"/>
      <c r="B257" s="106"/>
      <c r="C257" s="106"/>
      <c r="D257" s="106"/>
      <c r="E257" s="107"/>
      <c r="F257" s="107"/>
      <c r="G257" s="107"/>
      <c r="H257" s="106"/>
      <c r="I257" s="106"/>
      <c r="J257" s="106"/>
      <c r="K257" s="106"/>
      <c r="L257" s="106"/>
      <c r="M257" s="106"/>
      <c r="N257" s="105"/>
      <c r="O257" s="105"/>
      <c r="P257" s="105"/>
      <c r="Q257" s="105"/>
      <c r="R257" s="105"/>
      <c r="S257" s="105"/>
      <c r="T257" s="105"/>
      <c r="U257" s="105"/>
      <c r="V257" s="105"/>
      <c r="W257" s="105"/>
      <c r="X257" s="105"/>
      <c r="Y257" s="105"/>
      <c r="Z257" s="105"/>
    </row>
    <row r="258" spans="1:26" ht="9.75" customHeight="1">
      <c r="A258" s="105"/>
      <c r="B258" s="106"/>
      <c r="C258" s="106"/>
      <c r="D258" s="106"/>
      <c r="E258" s="107"/>
      <c r="F258" s="107"/>
      <c r="G258" s="107"/>
      <c r="H258" s="106"/>
      <c r="I258" s="106"/>
      <c r="J258" s="106"/>
      <c r="K258" s="106"/>
      <c r="L258" s="106"/>
      <c r="M258" s="106"/>
      <c r="N258" s="105"/>
      <c r="O258" s="105"/>
      <c r="P258" s="105"/>
      <c r="Q258" s="105"/>
      <c r="R258" s="105"/>
      <c r="S258" s="105"/>
      <c r="T258" s="105"/>
      <c r="U258" s="105"/>
      <c r="V258" s="105"/>
      <c r="W258" s="105"/>
      <c r="X258" s="105"/>
      <c r="Y258" s="105"/>
      <c r="Z258" s="105"/>
    </row>
    <row r="259" spans="1:26" ht="9.75" customHeight="1">
      <c r="A259" s="105"/>
      <c r="B259" s="106"/>
      <c r="C259" s="106"/>
      <c r="D259" s="106"/>
      <c r="E259" s="107"/>
      <c r="F259" s="107"/>
      <c r="G259" s="107"/>
      <c r="H259" s="106"/>
      <c r="I259" s="106"/>
      <c r="J259" s="106"/>
      <c r="K259" s="106"/>
      <c r="L259" s="106"/>
      <c r="M259" s="106"/>
      <c r="N259" s="105"/>
      <c r="O259" s="105"/>
      <c r="P259" s="105"/>
      <c r="Q259" s="105"/>
      <c r="R259" s="105"/>
      <c r="S259" s="105"/>
      <c r="T259" s="105"/>
      <c r="U259" s="105"/>
      <c r="V259" s="105"/>
      <c r="W259" s="105"/>
      <c r="X259" s="105"/>
      <c r="Y259" s="105"/>
      <c r="Z259" s="105"/>
    </row>
    <row r="260" spans="1:26" ht="9.75" customHeight="1">
      <c r="A260" s="105"/>
      <c r="B260" s="106"/>
      <c r="C260" s="106"/>
      <c r="D260" s="106"/>
      <c r="E260" s="107"/>
      <c r="F260" s="107"/>
      <c r="G260" s="107"/>
      <c r="H260" s="106"/>
      <c r="I260" s="106"/>
      <c r="J260" s="106"/>
      <c r="K260" s="106"/>
      <c r="L260" s="106"/>
      <c r="M260" s="106"/>
      <c r="N260" s="105"/>
      <c r="O260" s="105"/>
      <c r="P260" s="105"/>
      <c r="Q260" s="105"/>
      <c r="R260" s="105"/>
      <c r="S260" s="105"/>
      <c r="T260" s="105"/>
      <c r="U260" s="105"/>
      <c r="V260" s="105"/>
      <c r="W260" s="105"/>
      <c r="X260" s="105"/>
      <c r="Y260" s="105"/>
      <c r="Z260" s="105"/>
    </row>
    <row r="261" spans="1:26" ht="9.75" customHeight="1">
      <c r="A261" s="105"/>
      <c r="B261" s="106"/>
      <c r="C261" s="106"/>
      <c r="D261" s="106"/>
      <c r="E261" s="107"/>
      <c r="F261" s="107"/>
      <c r="G261" s="107"/>
      <c r="H261" s="106"/>
      <c r="I261" s="106"/>
      <c r="J261" s="106"/>
      <c r="K261" s="106"/>
      <c r="L261" s="106"/>
      <c r="M261" s="106"/>
      <c r="N261" s="105"/>
      <c r="O261" s="105"/>
      <c r="P261" s="105"/>
      <c r="Q261" s="105"/>
      <c r="R261" s="105"/>
      <c r="S261" s="105"/>
      <c r="T261" s="105"/>
      <c r="U261" s="105"/>
      <c r="V261" s="105"/>
      <c r="W261" s="105"/>
      <c r="X261" s="105"/>
      <c r="Y261" s="105"/>
      <c r="Z261" s="105"/>
    </row>
    <row r="262" spans="1:26" ht="9.75" customHeight="1">
      <c r="A262" s="105"/>
      <c r="B262" s="106"/>
      <c r="C262" s="106"/>
      <c r="D262" s="106"/>
      <c r="E262" s="107"/>
      <c r="F262" s="107"/>
      <c r="G262" s="107"/>
      <c r="H262" s="106"/>
      <c r="I262" s="106"/>
      <c r="J262" s="106"/>
      <c r="K262" s="106"/>
      <c r="L262" s="106"/>
      <c r="M262" s="106"/>
      <c r="N262" s="105"/>
      <c r="O262" s="105"/>
      <c r="P262" s="105"/>
      <c r="Q262" s="105"/>
      <c r="R262" s="105"/>
      <c r="S262" s="105"/>
      <c r="T262" s="105"/>
      <c r="U262" s="105"/>
      <c r="V262" s="105"/>
      <c r="W262" s="105"/>
      <c r="X262" s="105"/>
      <c r="Y262" s="105"/>
      <c r="Z262" s="105"/>
    </row>
    <row r="263" spans="1:26" ht="9.75" customHeight="1">
      <c r="A263" s="105"/>
      <c r="B263" s="106"/>
      <c r="C263" s="106"/>
      <c r="D263" s="106"/>
      <c r="E263" s="107"/>
      <c r="F263" s="107"/>
      <c r="G263" s="107"/>
      <c r="H263" s="106"/>
      <c r="I263" s="106"/>
      <c r="J263" s="106"/>
      <c r="K263" s="106"/>
      <c r="L263" s="106"/>
      <c r="M263" s="106"/>
      <c r="N263" s="105"/>
      <c r="O263" s="105"/>
      <c r="P263" s="105"/>
      <c r="Q263" s="105"/>
      <c r="R263" s="105"/>
      <c r="S263" s="105"/>
      <c r="T263" s="105"/>
      <c r="U263" s="105"/>
      <c r="V263" s="105"/>
      <c r="W263" s="105"/>
      <c r="X263" s="105"/>
      <c r="Y263" s="105"/>
      <c r="Z263" s="105"/>
    </row>
    <row r="264" spans="1:26" ht="9.75" customHeight="1">
      <c r="A264" s="105"/>
      <c r="B264" s="106"/>
      <c r="C264" s="106"/>
      <c r="D264" s="106"/>
      <c r="E264" s="107"/>
      <c r="F264" s="107"/>
      <c r="G264" s="107"/>
      <c r="H264" s="106"/>
      <c r="I264" s="106"/>
      <c r="J264" s="106"/>
      <c r="K264" s="106"/>
      <c r="L264" s="106"/>
      <c r="M264" s="106"/>
      <c r="N264" s="105"/>
      <c r="O264" s="105"/>
      <c r="P264" s="105"/>
      <c r="Q264" s="105"/>
      <c r="R264" s="105"/>
      <c r="S264" s="105"/>
      <c r="T264" s="105"/>
      <c r="U264" s="105"/>
      <c r="V264" s="105"/>
      <c r="W264" s="105"/>
      <c r="X264" s="105"/>
      <c r="Y264" s="105"/>
      <c r="Z264" s="105"/>
    </row>
    <row r="265" spans="1:26" ht="9.75" customHeight="1">
      <c r="A265" s="105"/>
      <c r="B265" s="106"/>
      <c r="C265" s="106"/>
      <c r="D265" s="106"/>
      <c r="E265" s="107"/>
      <c r="F265" s="107"/>
      <c r="G265" s="107"/>
      <c r="H265" s="106"/>
      <c r="I265" s="106"/>
      <c r="J265" s="106"/>
      <c r="K265" s="106"/>
      <c r="L265" s="106"/>
      <c r="M265" s="106"/>
      <c r="N265" s="105"/>
      <c r="O265" s="105"/>
      <c r="P265" s="105"/>
      <c r="Q265" s="105"/>
      <c r="R265" s="105"/>
      <c r="S265" s="105"/>
      <c r="T265" s="105"/>
      <c r="U265" s="105"/>
      <c r="V265" s="105"/>
      <c r="W265" s="105"/>
      <c r="X265" s="105"/>
      <c r="Y265" s="105"/>
      <c r="Z265" s="105"/>
    </row>
    <row r="266" spans="1:26" ht="9.75" customHeight="1">
      <c r="A266" s="105"/>
      <c r="B266" s="106"/>
      <c r="C266" s="106"/>
      <c r="D266" s="106"/>
      <c r="E266" s="107"/>
      <c r="F266" s="107"/>
      <c r="G266" s="107"/>
      <c r="H266" s="106"/>
      <c r="I266" s="106"/>
      <c r="J266" s="106"/>
      <c r="K266" s="106"/>
      <c r="L266" s="106"/>
      <c r="M266" s="106"/>
      <c r="N266" s="105"/>
      <c r="O266" s="105"/>
      <c r="P266" s="105"/>
      <c r="Q266" s="105"/>
      <c r="R266" s="105"/>
      <c r="S266" s="105"/>
      <c r="T266" s="105"/>
      <c r="U266" s="105"/>
      <c r="V266" s="105"/>
      <c r="W266" s="105"/>
      <c r="X266" s="105"/>
      <c r="Y266" s="105"/>
      <c r="Z266" s="105"/>
    </row>
    <row r="267" spans="1:26" ht="9.75" customHeight="1">
      <c r="A267" s="105"/>
      <c r="B267" s="106"/>
      <c r="C267" s="106"/>
      <c r="D267" s="106"/>
      <c r="E267" s="107"/>
      <c r="F267" s="107"/>
      <c r="G267" s="107"/>
      <c r="H267" s="106"/>
      <c r="I267" s="106"/>
      <c r="J267" s="106"/>
      <c r="K267" s="106"/>
      <c r="L267" s="106"/>
      <c r="M267" s="106"/>
      <c r="N267" s="105"/>
      <c r="O267" s="105"/>
      <c r="P267" s="105"/>
      <c r="Q267" s="105"/>
      <c r="R267" s="105"/>
      <c r="S267" s="105"/>
      <c r="T267" s="105"/>
      <c r="U267" s="105"/>
      <c r="V267" s="105"/>
      <c r="W267" s="105"/>
      <c r="X267" s="105"/>
      <c r="Y267" s="105"/>
      <c r="Z267" s="105"/>
    </row>
    <row r="268" spans="1:26" ht="9.75" customHeight="1">
      <c r="A268" s="105"/>
      <c r="B268" s="106"/>
      <c r="C268" s="106"/>
      <c r="D268" s="106"/>
      <c r="E268" s="107"/>
      <c r="F268" s="107"/>
      <c r="G268" s="107"/>
      <c r="H268" s="106"/>
      <c r="I268" s="106"/>
      <c r="J268" s="106"/>
      <c r="K268" s="106"/>
      <c r="L268" s="106"/>
      <c r="M268" s="106"/>
      <c r="N268" s="105"/>
      <c r="O268" s="105"/>
      <c r="P268" s="105"/>
      <c r="Q268" s="105"/>
      <c r="R268" s="105"/>
      <c r="S268" s="105"/>
      <c r="T268" s="105"/>
      <c r="U268" s="105"/>
      <c r="V268" s="105"/>
      <c r="W268" s="105"/>
      <c r="X268" s="105"/>
      <c r="Y268" s="105"/>
      <c r="Z268" s="105"/>
    </row>
    <row r="269" spans="1:26" ht="9.75" customHeight="1">
      <c r="A269" s="105"/>
      <c r="B269" s="106"/>
      <c r="C269" s="106"/>
      <c r="D269" s="106"/>
      <c r="E269" s="107"/>
      <c r="F269" s="107"/>
      <c r="G269" s="107"/>
      <c r="H269" s="106"/>
      <c r="I269" s="106"/>
      <c r="J269" s="106"/>
      <c r="K269" s="106"/>
      <c r="L269" s="106"/>
      <c r="M269" s="106"/>
      <c r="N269" s="105"/>
      <c r="O269" s="105"/>
      <c r="P269" s="105"/>
      <c r="Q269" s="105"/>
      <c r="R269" s="105"/>
      <c r="S269" s="105"/>
      <c r="T269" s="105"/>
      <c r="U269" s="105"/>
      <c r="V269" s="105"/>
      <c r="W269" s="105"/>
      <c r="X269" s="105"/>
      <c r="Y269" s="105"/>
      <c r="Z269" s="105"/>
    </row>
    <row r="270" spans="1:26" ht="9.75" customHeight="1">
      <c r="A270" s="105"/>
      <c r="B270" s="106"/>
      <c r="C270" s="106"/>
      <c r="D270" s="106"/>
      <c r="E270" s="107"/>
      <c r="F270" s="107"/>
      <c r="G270" s="107"/>
      <c r="H270" s="106"/>
      <c r="I270" s="106"/>
      <c r="J270" s="106"/>
      <c r="K270" s="106"/>
      <c r="L270" s="106"/>
      <c r="M270" s="106"/>
      <c r="N270" s="105"/>
      <c r="O270" s="105"/>
      <c r="P270" s="105"/>
      <c r="Q270" s="105"/>
      <c r="R270" s="105"/>
      <c r="S270" s="105"/>
      <c r="T270" s="105"/>
      <c r="U270" s="105"/>
      <c r="V270" s="105"/>
      <c r="W270" s="105"/>
      <c r="X270" s="105"/>
      <c r="Y270" s="105"/>
      <c r="Z270" s="105"/>
    </row>
    <row r="271" spans="1:26" ht="9.75" customHeight="1">
      <c r="A271" s="105"/>
      <c r="B271" s="106"/>
      <c r="C271" s="106"/>
      <c r="D271" s="106"/>
      <c r="E271" s="107"/>
      <c r="F271" s="107"/>
      <c r="G271" s="107"/>
      <c r="H271" s="106"/>
      <c r="I271" s="106"/>
      <c r="J271" s="106"/>
      <c r="K271" s="106"/>
      <c r="L271" s="106"/>
      <c r="M271" s="106"/>
      <c r="N271" s="105"/>
      <c r="O271" s="105"/>
      <c r="P271" s="105"/>
      <c r="Q271" s="105"/>
      <c r="R271" s="105"/>
      <c r="S271" s="105"/>
      <c r="T271" s="105"/>
      <c r="U271" s="105"/>
      <c r="V271" s="105"/>
      <c r="W271" s="105"/>
      <c r="X271" s="105"/>
      <c r="Y271" s="105"/>
      <c r="Z271" s="105"/>
    </row>
    <row r="272" spans="1:26" ht="9.75" customHeight="1">
      <c r="A272" s="105"/>
      <c r="B272" s="106"/>
      <c r="C272" s="106"/>
      <c r="D272" s="106"/>
      <c r="E272" s="107"/>
      <c r="F272" s="107"/>
      <c r="G272" s="107"/>
      <c r="H272" s="106"/>
      <c r="I272" s="106"/>
      <c r="J272" s="106"/>
      <c r="K272" s="106"/>
      <c r="L272" s="106"/>
      <c r="M272" s="106"/>
      <c r="N272" s="105"/>
      <c r="O272" s="105"/>
      <c r="P272" s="105"/>
      <c r="Q272" s="105"/>
      <c r="R272" s="105"/>
      <c r="S272" s="105"/>
      <c r="T272" s="105"/>
      <c r="U272" s="105"/>
      <c r="V272" s="105"/>
      <c r="W272" s="105"/>
      <c r="X272" s="105"/>
      <c r="Y272" s="105"/>
      <c r="Z272" s="105"/>
    </row>
    <row r="273" spans="1:26" ht="9.75" customHeight="1">
      <c r="A273" s="105"/>
      <c r="B273" s="106"/>
      <c r="C273" s="106"/>
      <c r="D273" s="106"/>
      <c r="E273" s="107"/>
      <c r="F273" s="107"/>
      <c r="G273" s="107"/>
      <c r="H273" s="106"/>
      <c r="I273" s="106"/>
      <c r="J273" s="106"/>
      <c r="K273" s="106"/>
      <c r="L273" s="106"/>
      <c r="M273" s="106"/>
      <c r="N273" s="105"/>
      <c r="O273" s="105"/>
      <c r="P273" s="105"/>
      <c r="Q273" s="105"/>
      <c r="R273" s="105"/>
      <c r="S273" s="105"/>
      <c r="T273" s="105"/>
      <c r="U273" s="105"/>
      <c r="V273" s="105"/>
      <c r="W273" s="105"/>
      <c r="X273" s="105"/>
      <c r="Y273" s="105"/>
      <c r="Z273" s="105"/>
    </row>
    <row r="274" spans="1:26" ht="9.75" customHeight="1">
      <c r="A274" s="105"/>
      <c r="B274" s="106"/>
      <c r="C274" s="106"/>
      <c r="D274" s="106"/>
      <c r="E274" s="107"/>
      <c r="F274" s="107"/>
      <c r="G274" s="107"/>
      <c r="H274" s="106"/>
      <c r="I274" s="106"/>
      <c r="J274" s="106"/>
      <c r="K274" s="106"/>
      <c r="L274" s="106"/>
      <c r="M274" s="106"/>
      <c r="N274" s="105"/>
      <c r="O274" s="105"/>
      <c r="P274" s="105"/>
      <c r="Q274" s="105"/>
      <c r="R274" s="105"/>
      <c r="S274" s="105"/>
      <c r="T274" s="105"/>
      <c r="U274" s="105"/>
      <c r="V274" s="105"/>
      <c r="W274" s="105"/>
      <c r="X274" s="105"/>
      <c r="Y274" s="105"/>
      <c r="Z274" s="105"/>
    </row>
    <row r="275" spans="1:26" ht="9.75" customHeight="1">
      <c r="A275" s="105"/>
      <c r="B275" s="106"/>
      <c r="C275" s="106"/>
      <c r="D275" s="106"/>
      <c r="E275" s="107"/>
      <c r="F275" s="107"/>
      <c r="G275" s="107"/>
      <c r="H275" s="106"/>
      <c r="I275" s="106"/>
      <c r="J275" s="106"/>
      <c r="K275" s="106"/>
      <c r="L275" s="106"/>
      <c r="M275" s="106"/>
      <c r="N275" s="105"/>
      <c r="O275" s="105"/>
      <c r="P275" s="105"/>
      <c r="Q275" s="105"/>
      <c r="R275" s="105"/>
      <c r="S275" s="105"/>
      <c r="T275" s="105"/>
      <c r="U275" s="105"/>
      <c r="V275" s="105"/>
      <c r="W275" s="105"/>
      <c r="X275" s="105"/>
      <c r="Y275" s="105"/>
      <c r="Z275" s="105"/>
    </row>
    <row r="276" spans="1:26" ht="9.75" customHeight="1">
      <c r="A276" s="105"/>
      <c r="B276" s="106"/>
      <c r="C276" s="106"/>
      <c r="D276" s="106"/>
      <c r="E276" s="107"/>
      <c r="F276" s="107"/>
      <c r="G276" s="107"/>
      <c r="H276" s="106"/>
      <c r="I276" s="106"/>
      <c r="J276" s="106"/>
      <c r="K276" s="106"/>
      <c r="L276" s="106"/>
      <c r="M276" s="106"/>
      <c r="N276" s="105"/>
      <c r="O276" s="105"/>
      <c r="P276" s="105"/>
      <c r="Q276" s="105"/>
      <c r="R276" s="105"/>
      <c r="S276" s="105"/>
      <c r="T276" s="105"/>
      <c r="U276" s="105"/>
      <c r="V276" s="105"/>
      <c r="W276" s="105"/>
      <c r="X276" s="105"/>
      <c r="Y276" s="105"/>
      <c r="Z276" s="105"/>
    </row>
    <row r="277" spans="1:26" ht="9.75" customHeight="1">
      <c r="A277" s="105"/>
      <c r="B277" s="106"/>
      <c r="C277" s="106"/>
      <c r="D277" s="106"/>
      <c r="E277" s="107"/>
      <c r="F277" s="107"/>
      <c r="G277" s="107"/>
      <c r="H277" s="106"/>
      <c r="I277" s="106"/>
      <c r="J277" s="106"/>
      <c r="K277" s="106"/>
      <c r="L277" s="106"/>
      <c r="M277" s="106"/>
      <c r="N277" s="105"/>
      <c r="O277" s="105"/>
      <c r="P277" s="105"/>
      <c r="Q277" s="105"/>
      <c r="R277" s="105"/>
      <c r="S277" s="105"/>
      <c r="T277" s="105"/>
      <c r="U277" s="105"/>
      <c r="V277" s="105"/>
      <c r="W277" s="105"/>
      <c r="X277" s="105"/>
      <c r="Y277" s="105"/>
      <c r="Z277" s="105"/>
    </row>
    <row r="278" spans="1:26" ht="9.75" customHeight="1">
      <c r="A278" s="105"/>
      <c r="B278" s="106"/>
      <c r="C278" s="106"/>
      <c r="D278" s="106"/>
      <c r="E278" s="107"/>
      <c r="F278" s="107"/>
      <c r="G278" s="107"/>
      <c r="H278" s="106"/>
      <c r="I278" s="106"/>
      <c r="J278" s="106"/>
      <c r="K278" s="106"/>
      <c r="L278" s="106"/>
      <c r="M278" s="106"/>
      <c r="N278" s="105"/>
      <c r="O278" s="105"/>
      <c r="P278" s="105"/>
      <c r="Q278" s="105"/>
      <c r="R278" s="105"/>
      <c r="S278" s="105"/>
      <c r="T278" s="105"/>
      <c r="U278" s="105"/>
      <c r="V278" s="105"/>
      <c r="W278" s="105"/>
      <c r="X278" s="105"/>
      <c r="Y278" s="105"/>
      <c r="Z278" s="105"/>
    </row>
    <row r="279" spans="1:26" ht="9.75" customHeight="1">
      <c r="A279" s="105"/>
      <c r="B279" s="106"/>
      <c r="C279" s="106"/>
      <c r="D279" s="106"/>
      <c r="E279" s="107"/>
      <c r="F279" s="107"/>
      <c r="G279" s="107"/>
      <c r="H279" s="106"/>
      <c r="I279" s="106"/>
      <c r="J279" s="106"/>
      <c r="K279" s="106"/>
      <c r="L279" s="106"/>
      <c r="M279" s="106"/>
      <c r="N279" s="105"/>
      <c r="O279" s="105"/>
      <c r="P279" s="105"/>
      <c r="Q279" s="105"/>
      <c r="R279" s="105"/>
      <c r="S279" s="105"/>
      <c r="T279" s="105"/>
      <c r="U279" s="105"/>
      <c r="V279" s="105"/>
      <c r="W279" s="105"/>
      <c r="X279" s="105"/>
      <c r="Y279" s="105"/>
      <c r="Z279" s="105"/>
    </row>
    <row r="280" spans="1:26" ht="9.75" customHeight="1">
      <c r="A280" s="105"/>
      <c r="B280" s="106"/>
      <c r="C280" s="106"/>
      <c r="D280" s="106"/>
      <c r="E280" s="107"/>
      <c r="F280" s="107"/>
      <c r="G280" s="107"/>
      <c r="H280" s="106"/>
      <c r="I280" s="106"/>
      <c r="J280" s="106"/>
      <c r="K280" s="106"/>
      <c r="L280" s="106"/>
      <c r="M280" s="106"/>
      <c r="N280" s="105"/>
      <c r="O280" s="105"/>
      <c r="P280" s="105"/>
      <c r="Q280" s="105"/>
      <c r="R280" s="105"/>
      <c r="S280" s="105"/>
      <c r="T280" s="105"/>
      <c r="U280" s="105"/>
      <c r="V280" s="105"/>
      <c r="W280" s="105"/>
      <c r="X280" s="105"/>
      <c r="Y280" s="105"/>
      <c r="Z280" s="105"/>
    </row>
    <row r="281" spans="1:26" ht="9.75" customHeight="1">
      <c r="A281" s="105"/>
      <c r="B281" s="106"/>
      <c r="C281" s="106"/>
      <c r="D281" s="106"/>
      <c r="E281" s="107"/>
      <c r="F281" s="107"/>
      <c r="G281" s="107"/>
      <c r="H281" s="106"/>
      <c r="I281" s="106"/>
      <c r="J281" s="106"/>
      <c r="K281" s="106"/>
      <c r="L281" s="106"/>
      <c r="M281" s="106"/>
      <c r="N281" s="105"/>
      <c r="O281" s="105"/>
      <c r="P281" s="105"/>
      <c r="Q281" s="105"/>
      <c r="R281" s="105"/>
      <c r="S281" s="105"/>
      <c r="T281" s="105"/>
      <c r="U281" s="105"/>
      <c r="V281" s="105"/>
      <c r="W281" s="105"/>
      <c r="X281" s="105"/>
      <c r="Y281" s="105"/>
      <c r="Z281" s="105"/>
    </row>
    <row r="282" spans="1:26" ht="9.75" customHeight="1">
      <c r="A282" s="105"/>
      <c r="B282" s="106"/>
      <c r="C282" s="106"/>
      <c r="D282" s="106"/>
      <c r="E282" s="107"/>
      <c r="F282" s="107"/>
      <c r="G282" s="107"/>
      <c r="H282" s="106"/>
      <c r="I282" s="106"/>
      <c r="J282" s="106"/>
      <c r="K282" s="106"/>
      <c r="L282" s="106"/>
      <c r="M282" s="106"/>
      <c r="N282" s="105"/>
      <c r="O282" s="105"/>
      <c r="P282" s="105"/>
      <c r="Q282" s="105"/>
      <c r="R282" s="105"/>
      <c r="S282" s="105"/>
      <c r="T282" s="105"/>
      <c r="U282" s="105"/>
      <c r="V282" s="105"/>
      <c r="W282" s="105"/>
      <c r="X282" s="105"/>
      <c r="Y282" s="105"/>
      <c r="Z282" s="105"/>
    </row>
    <row r="283" spans="1:26" ht="9.75" customHeight="1">
      <c r="A283" s="105"/>
      <c r="B283" s="106"/>
      <c r="C283" s="106"/>
      <c r="D283" s="106"/>
      <c r="E283" s="107"/>
      <c r="F283" s="107"/>
      <c r="G283" s="107"/>
      <c r="H283" s="106"/>
      <c r="I283" s="106"/>
      <c r="J283" s="106"/>
      <c r="K283" s="106"/>
      <c r="L283" s="106"/>
      <c r="M283" s="106"/>
      <c r="N283" s="105"/>
      <c r="O283" s="105"/>
      <c r="P283" s="105"/>
      <c r="Q283" s="105"/>
      <c r="R283" s="105"/>
      <c r="S283" s="105"/>
      <c r="T283" s="105"/>
      <c r="U283" s="105"/>
      <c r="V283" s="105"/>
      <c r="W283" s="105"/>
      <c r="X283" s="105"/>
      <c r="Y283" s="105"/>
      <c r="Z283" s="105"/>
    </row>
    <row r="284" spans="1:26" ht="9.75" customHeight="1">
      <c r="A284" s="105"/>
      <c r="B284" s="106"/>
      <c r="C284" s="106"/>
      <c r="D284" s="106"/>
      <c r="E284" s="107"/>
      <c r="F284" s="107"/>
      <c r="G284" s="107"/>
      <c r="H284" s="106"/>
      <c r="I284" s="106"/>
      <c r="J284" s="106"/>
      <c r="K284" s="106"/>
      <c r="L284" s="106"/>
      <c r="M284" s="106"/>
      <c r="N284" s="105"/>
      <c r="O284" s="105"/>
      <c r="P284" s="105"/>
      <c r="Q284" s="105"/>
      <c r="R284" s="105"/>
      <c r="S284" s="105"/>
      <c r="T284" s="105"/>
      <c r="U284" s="105"/>
      <c r="V284" s="105"/>
      <c r="W284" s="105"/>
      <c r="X284" s="105"/>
      <c r="Y284" s="105"/>
      <c r="Z284" s="105"/>
    </row>
    <row r="285" spans="1:26" ht="9.75" customHeight="1">
      <c r="A285" s="105"/>
      <c r="B285" s="106"/>
      <c r="C285" s="106"/>
      <c r="D285" s="106"/>
      <c r="E285" s="107"/>
      <c r="F285" s="107"/>
      <c r="G285" s="107"/>
      <c r="H285" s="106"/>
      <c r="I285" s="106"/>
      <c r="J285" s="106"/>
      <c r="K285" s="106"/>
      <c r="L285" s="106"/>
      <c r="M285" s="106"/>
      <c r="N285" s="105"/>
      <c r="O285" s="105"/>
      <c r="P285" s="105"/>
      <c r="Q285" s="105"/>
      <c r="R285" s="105"/>
      <c r="S285" s="105"/>
      <c r="T285" s="105"/>
      <c r="U285" s="105"/>
      <c r="V285" s="105"/>
      <c r="W285" s="105"/>
      <c r="X285" s="105"/>
      <c r="Y285" s="105"/>
      <c r="Z285" s="105"/>
    </row>
    <row r="286" spans="1:26" ht="9.75" customHeight="1">
      <c r="A286" s="105"/>
      <c r="B286" s="106"/>
      <c r="C286" s="106"/>
      <c r="D286" s="106"/>
      <c r="E286" s="107"/>
      <c r="F286" s="107"/>
      <c r="G286" s="107"/>
      <c r="H286" s="106"/>
      <c r="I286" s="106"/>
      <c r="J286" s="106"/>
      <c r="K286" s="106"/>
      <c r="L286" s="106"/>
      <c r="M286" s="106"/>
      <c r="N286" s="105"/>
      <c r="O286" s="105"/>
      <c r="P286" s="105"/>
      <c r="Q286" s="105"/>
      <c r="R286" s="105"/>
      <c r="S286" s="105"/>
      <c r="T286" s="105"/>
      <c r="U286" s="105"/>
      <c r="V286" s="105"/>
      <c r="W286" s="105"/>
      <c r="X286" s="105"/>
      <c r="Y286" s="105"/>
      <c r="Z286" s="105"/>
    </row>
    <row r="287" spans="1:26" ht="9.75" customHeight="1">
      <c r="A287" s="105"/>
      <c r="B287" s="106"/>
      <c r="C287" s="106"/>
      <c r="D287" s="106"/>
      <c r="E287" s="107"/>
      <c r="F287" s="107"/>
      <c r="G287" s="107"/>
      <c r="H287" s="106"/>
      <c r="I287" s="106"/>
      <c r="J287" s="106"/>
      <c r="K287" s="106"/>
      <c r="L287" s="106"/>
      <c r="M287" s="106"/>
      <c r="N287" s="105"/>
      <c r="O287" s="105"/>
      <c r="P287" s="105"/>
      <c r="Q287" s="105"/>
      <c r="R287" s="105"/>
      <c r="S287" s="105"/>
      <c r="T287" s="105"/>
      <c r="U287" s="105"/>
      <c r="V287" s="105"/>
      <c r="W287" s="105"/>
      <c r="X287" s="105"/>
      <c r="Y287" s="105"/>
      <c r="Z287" s="105"/>
    </row>
    <row r="288" spans="1:26" ht="9.75" customHeight="1">
      <c r="A288" s="105"/>
      <c r="B288" s="106"/>
      <c r="C288" s="106"/>
      <c r="D288" s="106"/>
      <c r="E288" s="107"/>
      <c r="F288" s="107"/>
      <c r="G288" s="107"/>
      <c r="H288" s="106"/>
      <c r="I288" s="106"/>
      <c r="J288" s="106"/>
      <c r="K288" s="106"/>
      <c r="L288" s="106"/>
      <c r="M288" s="106"/>
      <c r="N288" s="105"/>
      <c r="O288" s="105"/>
      <c r="P288" s="105"/>
      <c r="Q288" s="105"/>
      <c r="R288" s="105"/>
      <c r="S288" s="105"/>
      <c r="T288" s="105"/>
      <c r="U288" s="105"/>
      <c r="V288" s="105"/>
      <c r="W288" s="105"/>
      <c r="X288" s="105"/>
      <c r="Y288" s="105"/>
      <c r="Z288" s="105"/>
    </row>
    <row r="289" spans="1:26" ht="9.75" customHeight="1">
      <c r="A289" s="105"/>
      <c r="B289" s="106"/>
      <c r="C289" s="106"/>
      <c r="D289" s="106"/>
      <c r="E289" s="107"/>
      <c r="F289" s="107"/>
      <c r="G289" s="107"/>
      <c r="H289" s="106"/>
      <c r="I289" s="106"/>
      <c r="J289" s="106"/>
      <c r="K289" s="106"/>
      <c r="L289" s="106"/>
      <c r="M289" s="106"/>
      <c r="N289" s="105"/>
      <c r="O289" s="105"/>
      <c r="P289" s="105"/>
      <c r="Q289" s="105"/>
      <c r="R289" s="105"/>
      <c r="S289" s="105"/>
      <c r="T289" s="105"/>
      <c r="U289" s="105"/>
      <c r="V289" s="105"/>
      <c r="W289" s="105"/>
      <c r="X289" s="105"/>
      <c r="Y289" s="105"/>
      <c r="Z289" s="105"/>
    </row>
    <row r="290" spans="1:26" ht="9.75" customHeight="1">
      <c r="A290" s="105"/>
      <c r="B290" s="106"/>
      <c r="C290" s="106"/>
      <c r="D290" s="106"/>
      <c r="E290" s="107"/>
      <c r="F290" s="107"/>
      <c r="G290" s="107"/>
      <c r="H290" s="106"/>
      <c r="I290" s="106"/>
      <c r="J290" s="106"/>
      <c r="K290" s="106"/>
      <c r="L290" s="106"/>
      <c r="M290" s="106"/>
      <c r="N290" s="105"/>
      <c r="O290" s="105"/>
      <c r="P290" s="105"/>
      <c r="Q290" s="105"/>
      <c r="R290" s="105"/>
      <c r="S290" s="105"/>
      <c r="T290" s="105"/>
      <c r="U290" s="105"/>
      <c r="V290" s="105"/>
      <c r="W290" s="105"/>
      <c r="X290" s="105"/>
      <c r="Y290" s="105"/>
      <c r="Z290" s="105"/>
    </row>
    <row r="291" spans="1:26" ht="9.75" customHeight="1">
      <c r="A291" s="105"/>
      <c r="B291" s="106"/>
      <c r="C291" s="106"/>
      <c r="D291" s="106"/>
      <c r="E291" s="107"/>
      <c r="F291" s="107"/>
      <c r="G291" s="107"/>
      <c r="H291" s="106"/>
      <c r="I291" s="106"/>
      <c r="J291" s="106"/>
      <c r="K291" s="106"/>
      <c r="L291" s="106"/>
      <c r="M291" s="106"/>
      <c r="N291" s="105"/>
      <c r="O291" s="105"/>
      <c r="P291" s="105"/>
      <c r="Q291" s="105"/>
      <c r="R291" s="105"/>
      <c r="S291" s="105"/>
      <c r="T291" s="105"/>
      <c r="U291" s="105"/>
      <c r="V291" s="105"/>
      <c r="W291" s="105"/>
      <c r="X291" s="105"/>
      <c r="Y291" s="105"/>
      <c r="Z291" s="105"/>
    </row>
    <row r="292" spans="1:26" ht="9.75" customHeight="1">
      <c r="A292" s="105"/>
      <c r="B292" s="106"/>
      <c r="C292" s="106"/>
      <c r="D292" s="106"/>
      <c r="E292" s="107"/>
      <c r="F292" s="107"/>
      <c r="G292" s="107"/>
      <c r="H292" s="106"/>
      <c r="I292" s="106"/>
      <c r="J292" s="106"/>
      <c r="K292" s="106"/>
      <c r="L292" s="106"/>
      <c r="M292" s="106"/>
      <c r="N292" s="105"/>
      <c r="O292" s="105"/>
      <c r="P292" s="105"/>
      <c r="Q292" s="105"/>
      <c r="R292" s="105"/>
      <c r="S292" s="105"/>
      <c r="T292" s="105"/>
      <c r="U292" s="105"/>
      <c r="V292" s="105"/>
      <c r="W292" s="105"/>
      <c r="X292" s="105"/>
      <c r="Y292" s="105"/>
      <c r="Z292" s="105"/>
    </row>
    <row r="293" spans="1:26" ht="9.75" customHeight="1">
      <c r="A293" s="105"/>
      <c r="B293" s="106"/>
      <c r="C293" s="106"/>
      <c r="D293" s="106"/>
      <c r="E293" s="107"/>
      <c r="F293" s="107"/>
      <c r="G293" s="107"/>
      <c r="H293" s="106"/>
      <c r="I293" s="106"/>
      <c r="J293" s="106"/>
      <c r="K293" s="106"/>
      <c r="L293" s="106"/>
      <c r="M293" s="106"/>
      <c r="N293" s="105"/>
      <c r="O293" s="105"/>
      <c r="P293" s="105"/>
      <c r="Q293" s="105"/>
      <c r="R293" s="105"/>
      <c r="S293" s="105"/>
      <c r="T293" s="105"/>
      <c r="U293" s="105"/>
      <c r="V293" s="105"/>
      <c r="W293" s="105"/>
      <c r="X293" s="105"/>
      <c r="Y293" s="105"/>
      <c r="Z293" s="105"/>
    </row>
    <row r="294" spans="1:26" ht="9.75" customHeight="1">
      <c r="A294" s="105"/>
      <c r="B294" s="106"/>
      <c r="C294" s="106"/>
      <c r="D294" s="106"/>
      <c r="E294" s="107"/>
      <c r="F294" s="107"/>
      <c r="G294" s="107"/>
      <c r="H294" s="106"/>
      <c r="I294" s="106"/>
      <c r="J294" s="106"/>
      <c r="K294" s="106"/>
      <c r="L294" s="106"/>
      <c r="M294" s="106"/>
      <c r="N294" s="105"/>
      <c r="O294" s="105"/>
      <c r="P294" s="105"/>
      <c r="Q294" s="105"/>
      <c r="R294" s="105"/>
      <c r="S294" s="105"/>
      <c r="T294" s="105"/>
      <c r="U294" s="105"/>
      <c r="V294" s="105"/>
      <c r="W294" s="105"/>
      <c r="X294" s="105"/>
      <c r="Y294" s="105"/>
      <c r="Z294" s="105"/>
    </row>
    <row r="295" spans="1:26" ht="9.75" customHeight="1">
      <c r="A295" s="105"/>
      <c r="B295" s="106"/>
      <c r="C295" s="106"/>
      <c r="D295" s="106"/>
      <c r="E295" s="107"/>
      <c r="F295" s="107"/>
      <c r="G295" s="107"/>
      <c r="H295" s="106"/>
      <c r="I295" s="106"/>
      <c r="J295" s="106"/>
      <c r="K295" s="106"/>
      <c r="L295" s="106"/>
      <c r="M295" s="106"/>
      <c r="N295" s="105"/>
      <c r="O295" s="105"/>
      <c r="P295" s="105"/>
      <c r="Q295" s="105"/>
      <c r="R295" s="105"/>
      <c r="S295" s="105"/>
      <c r="T295" s="105"/>
      <c r="U295" s="105"/>
      <c r="V295" s="105"/>
      <c r="W295" s="105"/>
      <c r="X295" s="105"/>
      <c r="Y295" s="105"/>
      <c r="Z295" s="105"/>
    </row>
    <row r="296" spans="1:26" ht="9.75" customHeight="1">
      <c r="A296" s="105"/>
      <c r="B296" s="106"/>
      <c r="C296" s="106"/>
      <c r="D296" s="106"/>
      <c r="E296" s="107"/>
      <c r="F296" s="107"/>
      <c r="G296" s="107"/>
      <c r="H296" s="106"/>
      <c r="I296" s="106"/>
      <c r="J296" s="106"/>
      <c r="K296" s="106"/>
      <c r="L296" s="106"/>
      <c r="M296" s="106"/>
      <c r="N296" s="105"/>
      <c r="O296" s="105"/>
      <c r="P296" s="105"/>
      <c r="Q296" s="105"/>
      <c r="R296" s="105"/>
      <c r="S296" s="105"/>
      <c r="T296" s="105"/>
      <c r="U296" s="105"/>
      <c r="V296" s="105"/>
      <c r="W296" s="105"/>
      <c r="X296" s="105"/>
      <c r="Y296" s="105"/>
      <c r="Z296" s="105"/>
    </row>
    <row r="297" spans="1:26" ht="9.75" customHeight="1">
      <c r="A297" s="105"/>
      <c r="B297" s="106"/>
      <c r="C297" s="106"/>
      <c r="D297" s="106"/>
      <c r="E297" s="107"/>
      <c r="F297" s="107"/>
      <c r="G297" s="107"/>
      <c r="H297" s="106"/>
      <c r="I297" s="106"/>
      <c r="J297" s="106"/>
      <c r="K297" s="106"/>
      <c r="L297" s="106"/>
      <c r="M297" s="106"/>
      <c r="N297" s="105"/>
      <c r="O297" s="105"/>
      <c r="P297" s="105"/>
      <c r="Q297" s="105"/>
      <c r="R297" s="105"/>
      <c r="S297" s="105"/>
      <c r="T297" s="105"/>
      <c r="U297" s="105"/>
      <c r="V297" s="105"/>
      <c r="W297" s="105"/>
      <c r="X297" s="105"/>
      <c r="Y297" s="105"/>
      <c r="Z297" s="105"/>
    </row>
    <row r="298" spans="1:26" ht="9.75" customHeight="1">
      <c r="A298" s="105"/>
      <c r="B298" s="106"/>
      <c r="C298" s="106"/>
      <c r="D298" s="106"/>
      <c r="E298" s="107"/>
      <c r="F298" s="107"/>
      <c r="G298" s="107"/>
      <c r="H298" s="106"/>
      <c r="I298" s="106"/>
      <c r="J298" s="106"/>
      <c r="K298" s="106"/>
      <c r="L298" s="106"/>
      <c r="M298" s="106"/>
      <c r="N298" s="105"/>
      <c r="O298" s="105"/>
      <c r="P298" s="105"/>
      <c r="Q298" s="105"/>
      <c r="R298" s="105"/>
      <c r="S298" s="105"/>
      <c r="T298" s="105"/>
      <c r="U298" s="105"/>
      <c r="V298" s="105"/>
      <c r="W298" s="105"/>
      <c r="X298" s="105"/>
      <c r="Y298" s="105"/>
      <c r="Z298" s="105"/>
    </row>
    <row r="299" spans="1:26" ht="9.75" customHeight="1">
      <c r="A299" s="105"/>
      <c r="B299" s="106"/>
      <c r="C299" s="106"/>
      <c r="D299" s="106"/>
      <c r="E299" s="107"/>
      <c r="F299" s="107"/>
      <c r="G299" s="107"/>
      <c r="H299" s="106"/>
      <c r="I299" s="106"/>
      <c r="J299" s="106"/>
      <c r="K299" s="106"/>
      <c r="L299" s="106"/>
      <c r="M299" s="106"/>
      <c r="N299" s="105"/>
      <c r="O299" s="105"/>
      <c r="P299" s="105"/>
      <c r="Q299" s="105"/>
      <c r="R299" s="105"/>
      <c r="S299" s="105"/>
      <c r="T299" s="105"/>
      <c r="U299" s="105"/>
      <c r="V299" s="105"/>
      <c r="W299" s="105"/>
      <c r="X299" s="105"/>
      <c r="Y299" s="105"/>
      <c r="Z299" s="105"/>
    </row>
    <row r="300" spans="1:26" ht="9.75" customHeight="1">
      <c r="A300" s="105"/>
      <c r="B300" s="106"/>
      <c r="C300" s="106"/>
      <c r="D300" s="106"/>
      <c r="E300" s="107"/>
      <c r="F300" s="107"/>
      <c r="G300" s="107"/>
      <c r="H300" s="106"/>
      <c r="I300" s="106"/>
      <c r="J300" s="106"/>
      <c r="K300" s="106"/>
      <c r="L300" s="106"/>
      <c r="M300" s="106"/>
      <c r="N300" s="105"/>
      <c r="O300" s="105"/>
      <c r="P300" s="105"/>
      <c r="Q300" s="105"/>
      <c r="R300" s="105"/>
      <c r="S300" s="105"/>
      <c r="T300" s="105"/>
      <c r="U300" s="105"/>
      <c r="V300" s="105"/>
      <c r="W300" s="105"/>
      <c r="X300" s="105"/>
      <c r="Y300" s="105"/>
      <c r="Z300" s="105"/>
    </row>
    <row r="301" spans="1:26" ht="9.75" customHeight="1">
      <c r="A301" s="105"/>
      <c r="B301" s="106"/>
      <c r="C301" s="106"/>
      <c r="D301" s="106"/>
      <c r="E301" s="107"/>
      <c r="F301" s="107"/>
      <c r="G301" s="107"/>
      <c r="H301" s="106"/>
      <c r="I301" s="106"/>
      <c r="J301" s="106"/>
      <c r="K301" s="106"/>
      <c r="L301" s="106"/>
      <c r="M301" s="106"/>
      <c r="N301" s="105"/>
      <c r="O301" s="105"/>
      <c r="P301" s="105"/>
      <c r="Q301" s="105"/>
      <c r="R301" s="105"/>
      <c r="S301" s="105"/>
      <c r="T301" s="105"/>
      <c r="U301" s="105"/>
      <c r="V301" s="105"/>
      <c r="W301" s="105"/>
      <c r="X301" s="105"/>
      <c r="Y301" s="105"/>
      <c r="Z301" s="105"/>
    </row>
    <row r="302" spans="1:26" ht="9.75" customHeight="1">
      <c r="A302" s="105"/>
      <c r="B302" s="106"/>
      <c r="C302" s="106"/>
      <c r="D302" s="106"/>
      <c r="E302" s="107"/>
      <c r="F302" s="107"/>
      <c r="G302" s="107"/>
      <c r="H302" s="106"/>
      <c r="I302" s="106"/>
      <c r="J302" s="106"/>
      <c r="K302" s="106"/>
      <c r="L302" s="106"/>
      <c r="M302" s="106"/>
      <c r="N302" s="105"/>
      <c r="O302" s="105"/>
      <c r="P302" s="105"/>
      <c r="Q302" s="105"/>
      <c r="R302" s="105"/>
      <c r="S302" s="105"/>
      <c r="T302" s="105"/>
      <c r="U302" s="105"/>
      <c r="V302" s="105"/>
      <c r="W302" s="105"/>
      <c r="X302" s="105"/>
      <c r="Y302" s="105"/>
      <c r="Z302" s="105"/>
    </row>
    <row r="303" spans="1:26" ht="9.75" customHeight="1">
      <c r="A303" s="105"/>
      <c r="B303" s="106"/>
      <c r="C303" s="106"/>
      <c r="D303" s="106"/>
      <c r="E303" s="107"/>
      <c r="F303" s="107"/>
      <c r="G303" s="107"/>
      <c r="H303" s="106"/>
      <c r="I303" s="106"/>
      <c r="J303" s="106"/>
      <c r="K303" s="106"/>
      <c r="L303" s="106"/>
      <c r="M303" s="106"/>
      <c r="N303" s="105"/>
      <c r="O303" s="105"/>
      <c r="P303" s="105"/>
      <c r="Q303" s="105"/>
      <c r="R303" s="105"/>
      <c r="S303" s="105"/>
      <c r="T303" s="105"/>
      <c r="U303" s="105"/>
      <c r="V303" s="105"/>
      <c r="W303" s="105"/>
      <c r="X303" s="105"/>
      <c r="Y303" s="105"/>
      <c r="Z303" s="105"/>
    </row>
    <row r="304" spans="1:26" ht="9.75" customHeight="1">
      <c r="A304" s="105"/>
      <c r="B304" s="106"/>
      <c r="C304" s="106"/>
      <c r="D304" s="106"/>
      <c r="E304" s="107"/>
      <c r="F304" s="107"/>
      <c r="G304" s="107"/>
      <c r="H304" s="106"/>
      <c r="I304" s="106"/>
      <c r="J304" s="106"/>
      <c r="K304" s="106"/>
      <c r="L304" s="106"/>
      <c r="M304" s="106"/>
      <c r="N304" s="105"/>
      <c r="O304" s="105"/>
      <c r="P304" s="105"/>
      <c r="Q304" s="105"/>
      <c r="R304" s="105"/>
      <c r="S304" s="105"/>
      <c r="T304" s="105"/>
      <c r="U304" s="105"/>
      <c r="V304" s="105"/>
      <c r="W304" s="105"/>
      <c r="X304" s="105"/>
      <c r="Y304" s="105"/>
      <c r="Z304" s="105"/>
    </row>
    <row r="305" spans="1:26" ht="9.75" customHeight="1">
      <c r="A305" s="105"/>
      <c r="B305" s="106"/>
      <c r="C305" s="106"/>
      <c r="D305" s="106"/>
      <c r="E305" s="107"/>
      <c r="F305" s="107"/>
      <c r="G305" s="107"/>
      <c r="H305" s="106"/>
      <c r="I305" s="106"/>
      <c r="J305" s="106"/>
      <c r="K305" s="106"/>
      <c r="L305" s="106"/>
      <c r="M305" s="106"/>
      <c r="N305" s="105"/>
      <c r="O305" s="105"/>
      <c r="P305" s="105"/>
      <c r="Q305" s="105"/>
      <c r="R305" s="105"/>
      <c r="S305" s="105"/>
      <c r="T305" s="105"/>
      <c r="U305" s="105"/>
      <c r="V305" s="105"/>
      <c r="W305" s="105"/>
      <c r="X305" s="105"/>
      <c r="Y305" s="105"/>
      <c r="Z305" s="105"/>
    </row>
    <row r="306" spans="1:26" ht="9.75" customHeight="1">
      <c r="A306" s="105"/>
      <c r="B306" s="106"/>
      <c r="C306" s="106"/>
      <c r="D306" s="106"/>
      <c r="E306" s="107"/>
      <c r="F306" s="107"/>
      <c r="G306" s="107"/>
      <c r="H306" s="106"/>
      <c r="I306" s="106"/>
      <c r="J306" s="106"/>
      <c r="K306" s="106"/>
      <c r="L306" s="106"/>
      <c r="M306" s="106"/>
      <c r="N306" s="105"/>
      <c r="O306" s="105"/>
      <c r="P306" s="105"/>
      <c r="Q306" s="105"/>
      <c r="R306" s="105"/>
      <c r="S306" s="105"/>
      <c r="T306" s="105"/>
      <c r="U306" s="105"/>
      <c r="V306" s="105"/>
      <c r="W306" s="105"/>
      <c r="X306" s="105"/>
      <c r="Y306" s="105"/>
      <c r="Z306" s="105"/>
    </row>
    <row r="307" spans="1:26" ht="9.75" customHeight="1">
      <c r="A307" s="105"/>
      <c r="B307" s="106"/>
      <c r="C307" s="106"/>
      <c r="D307" s="106"/>
      <c r="E307" s="107"/>
      <c r="F307" s="107"/>
      <c r="G307" s="107"/>
      <c r="H307" s="106"/>
      <c r="I307" s="106"/>
      <c r="J307" s="106"/>
      <c r="K307" s="106"/>
      <c r="L307" s="106"/>
      <c r="M307" s="106"/>
      <c r="N307" s="105"/>
      <c r="O307" s="105"/>
      <c r="P307" s="105"/>
      <c r="Q307" s="105"/>
      <c r="R307" s="105"/>
      <c r="S307" s="105"/>
      <c r="T307" s="105"/>
      <c r="U307" s="105"/>
      <c r="V307" s="105"/>
      <c r="W307" s="105"/>
      <c r="X307" s="105"/>
      <c r="Y307" s="105"/>
      <c r="Z307" s="105"/>
    </row>
    <row r="308" spans="1:26" ht="9.75" customHeight="1">
      <c r="A308" s="105"/>
      <c r="B308" s="106"/>
      <c r="C308" s="106"/>
      <c r="D308" s="106"/>
      <c r="E308" s="107"/>
      <c r="F308" s="107"/>
      <c r="G308" s="107"/>
      <c r="H308" s="106"/>
      <c r="I308" s="106"/>
      <c r="J308" s="106"/>
      <c r="K308" s="106"/>
      <c r="L308" s="106"/>
      <c r="M308" s="106"/>
      <c r="N308" s="105"/>
      <c r="O308" s="105"/>
      <c r="P308" s="105"/>
      <c r="Q308" s="105"/>
      <c r="R308" s="105"/>
      <c r="S308" s="105"/>
      <c r="T308" s="105"/>
      <c r="U308" s="105"/>
      <c r="V308" s="105"/>
      <c r="W308" s="105"/>
      <c r="X308" s="105"/>
      <c r="Y308" s="105"/>
      <c r="Z308" s="105"/>
    </row>
    <row r="309" spans="1:26" ht="9.75" customHeight="1">
      <c r="A309" s="105"/>
      <c r="B309" s="106"/>
      <c r="C309" s="106"/>
      <c r="D309" s="106"/>
      <c r="E309" s="107"/>
      <c r="F309" s="107"/>
      <c r="G309" s="107"/>
      <c r="H309" s="106"/>
      <c r="I309" s="106"/>
      <c r="J309" s="106"/>
      <c r="K309" s="106"/>
      <c r="L309" s="106"/>
      <c r="M309" s="106"/>
      <c r="N309" s="105"/>
      <c r="O309" s="105"/>
      <c r="P309" s="105"/>
      <c r="Q309" s="105"/>
      <c r="R309" s="105"/>
      <c r="S309" s="105"/>
      <c r="T309" s="105"/>
      <c r="U309" s="105"/>
      <c r="V309" s="105"/>
      <c r="W309" s="105"/>
      <c r="X309" s="105"/>
      <c r="Y309" s="105"/>
      <c r="Z309" s="105"/>
    </row>
    <row r="310" spans="1:26" ht="9.75" customHeight="1">
      <c r="A310" s="105"/>
      <c r="B310" s="106"/>
      <c r="C310" s="106"/>
      <c r="D310" s="106"/>
      <c r="E310" s="107"/>
      <c r="F310" s="107"/>
      <c r="G310" s="107"/>
      <c r="H310" s="106"/>
      <c r="I310" s="106"/>
      <c r="J310" s="106"/>
      <c r="K310" s="106"/>
      <c r="L310" s="106"/>
      <c r="M310" s="106"/>
      <c r="N310" s="105"/>
      <c r="O310" s="105"/>
      <c r="P310" s="105"/>
      <c r="Q310" s="105"/>
      <c r="R310" s="105"/>
      <c r="S310" s="105"/>
      <c r="T310" s="105"/>
      <c r="U310" s="105"/>
      <c r="V310" s="105"/>
      <c r="W310" s="105"/>
      <c r="X310" s="105"/>
      <c r="Y310" s="105"/>
      <c r="Z310" s="105"/>
    </row>
    <row r="311" spans="1:26" ht="9.75" customHeight="1">
      <c r="A311" s="105"/>
      <c r="B311" s="106"/>
      <c r="C311" s="106"/>
      <c r="D311" s="106"/>
      <c r="E311" s="107"/>
      <c r="F311" s="107"/>
      <c r="G311" s="107"/>
      <c r="H311" s="106"/>
      <c r="I311" s="106"/>
      <c r="J311" s="106"/>
      <c r="K311" s="106"/>
      <c r="L311" s="106"/>
      <c r="M311" s="106"/>
      <c r="N311" s="105"/>
      <c r="O311" s="105"/>
      <c r="P311" s="105"/>
      <c r="Q311" s="105"/>
      <c r="R311" s="105"/>
      <c r="S311" s="105"/>
      <c r="T311" s="105"/>
      <c r="U311" s="105"/>
      <c r="V311" s="105"/>
      <c r="W311" s="105"/>
      <c r="X311" s="105"/>
      <c r="Y311" s="105"/>
      <c r="Z311" s="105"/>
    </row>
    <row r="312" spans="1:26" ht="9.75" customHeight="1">
      <c r="A312" s="105"/>
      <c r="B312" s="106"/>
      <c r="C312" s="106"/>
      <c r="D312" s="106"/>
      <c r="E312" s="107"/>
      <c r="F312" s="107"/>
      <c r="G312" s="107"/>
      <c r="H312" s="106"/>
      <c r="I312" s="106"/>
      <c r="J312" s="106"/>
      <c r="K312" s="106"/>
      <c r="L312" s="106"/>
      <c r="M312" s="106"/>
      <c r="N312" s="105"/>
      <c r="O312" s="105"/>
      <c r="P312" s="105"/>
      <c r="Q312" s="105"/>
      <c r="R312" s="105"/>
      <c r="S312" s="105"/>
      <c r="T312" s="105"/>
      <c r="U312" s="105"/>
      <c r="V312" s="105"/>
      <c r="W312" s="105"/>
      <c r="X312" s="105"/>
      <c r="Y312" s="105"/>
      <c r="Z312" s="105"/>
    </row>
    <row r="313" spans="1:26" ht="9.75" customHeight="1">
      <c r="A313" s="105"/>
      <c r="B313" s="106"/>
      <c r="C313" s="106"/>
      <c r="D313" s="106"/>
      <c r="E313" s="107"/>
      <c r="F313" s="107"/>
      <c r="G313" s="107"/>
      <c r="H313" s="106"/>
      <c r="I313" s="106"/>
      <c r="J313" s="106"/>
      <c r="K313" s="106"/>
      <c r="L313" s="106"/>
      <c r="M313" s="106"/>
      <c r="N313" s="105"/>
      <c r="O313" s="105"/>
      <c r="P313" s="105"/>
      <c r="Q313" s="105"/>
      <c r="R313" s="105"/>
      <c r="S313" s="105"/>
      <c r="T313" s="105"/>
      <c r="U313" s="105"/>
      <c r="V313" s="105"/>
      <c r="W313" s="105"/>
      <c r="X313" s="105"/>
      <c r="Y313" s="105"/>
      <c r="Z313" s="105"/>
    </row>
    <row r="314" spans="1:26" ht="9.75" customHeight="1">
      <c r="A314" s="105"/>
      <c r="B314" s="106"/>
      <c r="C314" s="106"/>
      <c r="D314" s="106"/>
      <c r="E314" s="107"/>
      <c r="F314" s="107"/>
      <c r="G314" s="107"/>
      <c r="H314" s="106"/>
      <c r="I314" s="106"/>
      <c r="J314" s="106"/>
      <c r="K314" s="106"/>
      <c r="L314" s="106"/>
      <c r="M314" s="106"/>
      <c r="N314" s="105"/>
      <c r="O314" s="105"/>
      <c r="P314" s="105"/>
      <c r="Q314" s="105"/>
      <c r="R314" s="105"/>
      <c r="S314" s="105"/>
      <c r="T314" s="105"/>
      <c r="U314" s="105"/>
      <c r="V314" s="105"/>
      <c r="W314" s="105"/>
      <c r="X314" s="105"/>
      <c r="Y314" s="105"/>
      <c r="Z314" s="105"/>
    </row>
    <row r="315" spans="1:26" ht="9.75" customHeight="1">
      <c r="A315" s="105"/>
      <c r="B315" s="106"/>
      <c r="C315" s="106"/>
      <c r="D315" s="106"/>
      <c r="E315" s="107"/>
      <c r="F315" s="107"/>
      <c r="G315" s="107"/>
      <c r="H315" s="106"/>
      <c r="I315" s="106"/>
      <c r="J315" s="106"/>
      <c r="K315" s="106"/>
      <c r="L315" s="106"/>
      <c r="M315" s="106"/>
      <c r="N315" s="105"/>
      <c r="O315" s="105"/>
      <c r="P315" s="105"/>
      <c r="Q315" s="105"/>
      <c r="R315" s="105"/>
      <c r="S315" s="105"/>
      <c r="T315" s="105"/>
      <c r="U315" s="105"/>
      <c r="V315" s="105"/>
      <c r="W315" s="105"/>
      <c r="X315" s="105"/>
      <c r="Y315" s="105"/>
      <c r="Z315" s="105"/>
    </row>
    <row r="316" spans="1:26" ht="9.75" customHeight="1">
      <c r="A316" s="105"/>
      <c r="B316" s="106"/>
      <c r="C316" s="106"/>
      <c r="D316" s="106"/>
      <c r="E316" s="107"/>
      <c r="F316" s="107"/>
      <c r="G316" s="107"/>
      <c r="H316" s="106"/>
      <c r="I316" s="106"/>
      <c r="J316" s="106"/>
      <c r="K316" s="106"/>
      <c r="L316" s="106"/>
      <c r="M316" s="106"/>
      <c r="N316" s="105"/>
      <c r="O316" s="105"/>
      <c r="P316" s="105"/>
      <c r="Q316" s="105"/>
      <c r="R316" s="105"/>
      <c r="S316" s="105"/>
      <c r="T316" s="105"/>
      <c r="U316" s="105"/>
      <c r="V316" s="105"/>
      <c r="W316" s="105"/>
      <c r="X316" s="105"/>
      <c r="Y316" s="105"/>
      <c r="Z316" s="105"/>
    </row>
    <row r="317" spans="1:26" ht="9.75" customHeight="1">
      <c r="A317" s="105"/>
      <c r="B317" s="106"/>
      <c r="C317" s="106"/>
      <c r="D317" s="106"/>
      <c r="E317" s="107"/>
      <c r="F317" s="107"/>
      <c r="G317" s="107"/>
      <c r="H317" s="106"/>
      <c r="I317" s="106"/>
      <c r="J317" s="106"/>
      <c r="K317" s="106"/>
      <c r="L317" s="106"/>
      <c r="M317" s="106"/>
      <c r="N317" s="105"/>
      <c r="O317" s="105"/>
      <c r="P317" s="105"/>
      <c r="Q317" s="105"/>
      <c r="R317" s="105"/>
      <c r="S317" s="105"/>
      <c r="T317" s="105"/>
      <c r="U317" s="105"/>
      <c r="V317" s="105"/>
      <c r="W317" s="105"/>
      <c r="X317" s="105"/>
      <c r="Y317" s="105"/>
      <c r="Z317" s="105"/>
    </row>
    <row r="318" spans="1:26" ht="9.75" customHeight="1">
      <c r="A318" s="105"/>
      <c r="B318" s="106"/>
      <c r="C318" s="106"/>
      <c r="D318" s="106"/>
      <c r="E318" s="107"/>
      <c r="F318" s="107"/>
      <c r="G318" s="107"/>
      <c r="H318" s="106"/>
      <c r="I318" s="106"/>
      <c r="J318" s="106"/>
      <c r="K318" s="106"/>
      <c r="L318" s="106"/>
      <c r="M318" s="106"/>
      <c r="N318" s="105"/>
      <c r="O318" s="105"/>
      <c r="P318" s="105"/>
      <c r="Q318" s="105"/>
      <c r="R318" s="105"/>
      <c r="S318" s="105"/>
      <c r="T318" s="105"/>
      <c r="U318" s="105"/>
      <c r="V318" s="105"/>
      <c r="W318" s="105"/>
      <c r="X318" s="105"/>
      <c r="Y318" s="105"/>
      <c r="Z318" s="105"/>
    </row>
    <row r="319" spans="1:26" ht="9.75" customHeight="1">
      <c r="A319" s="105"/>
      <c r="B319" s="106"/>
      <c r="C319" s="106"/>
      <c r="D319" s="106"/>
      <c r="E319" s="107"/>
      <c r="F319" s="107"/>
      <c r="G319" s="107"/>
      <c r="H319" s="106"/>
      <c r="I319" s="106"/>
      <c r="J319" s="106"/>
      <c r="K319" s="106"/>
      <c r="L319" s="106"/>
      <c r="M319" s="106"/>
      <c r="N319" s="105"/>
      <c r="O319" s="105"/>
      <c r="P319" s="105"/>
      <c r="Q319" s="105"/>
      <c r="R319" s="105"/>
      <c r="S319" s="105"/>
      <c r="T319" s="105"/>
      <c r="U319" s="105"/>
      <c r="V319" s="105"/>
      <c r="W319" s="105"/>
      <c r="X319" s="105"/>
      <c r="Y319" s="105"/>
      <c r="Z319" s="105"/>
    </row>
    <row r="320" spans="1:26" ht="9.75" customHeight="1">
      <c r="A320" s="105"/>
      <c r="B320" s="106"/>
      <c r="C320" s="106"/>
      <c r="D320" s="106"/>
      <c r="E320" s="107"/>
      <c r="F320" s="107"/>
      <c r="G320" s="107"/>
      <c r="H320" s="106"/>
      <c r="I320" s="106"/>
      <c r="J320" s="106"/>
      <c r="K320" s="106"/>
      <c r="L320" s="106"/>
      <c r="M320" s="106"/>
      <c r="N320" s="105"/>
      <c r="O320" s="105"/>
      <c r="P320" s="105"/>
      <c r="Q320" s="105"/>
      <c r="R320" s="105"/>
      <c r="S320" s="105"/>
      <c r="T320" s="105"/>
      <c r="U320" s="105"/>
      <c r="V320" s="105"/>
      <c r="W320" s="105"/>
      <c r="X320" s="105"/>
      <c r="Y320" s="105"/>
      <c r="Z320" s="105"/>
    </row>
    <row r="321" spans="1:26" ht="9.75" customHeight="1">
      <c r="A321" s="105"/>
      <c r="B321" s="106"/>
      <c r="C321" s="106"/>
      <c r="D321" s="106"/>
      <c r="E321" s="107"/>
      <c r="F321" s="107"/>
      <c r="G321" s="107"/>
      <c r="H321" s="106"/>
      <c r="I321" s="106"/>
      <c r="J321" s="106"/>
      <c r="K321" s="106"/>
      <c r="L321" s="106"/>
      <c r="M321" s="106"/>
      <c r="N321" s="105"/>
      <c r="O321" s="105"/>
      <c r="P321" s="105"/>
      <c r="Q321" s="105"/>
      <c r="R321" s="105"/>
      <c r="S321" s="105"/>
      <c r="T321" s="105"/>
      <c r="U321" s="105"/>
      <c r="V321" s="105"/>
      <c r="W321" s="105"/>
      <c r="X321" s="105"/>
      <c r="Y321" s="105"/>
      <c r="Z321" s="105"/>
    </row>
    <row r="322" spans="1:26" ht="9.75" customHeight="1">
      <c r="A322" s="105"/>
      <c r="B322" s="106"/>
      <c r="C322" s="106"/>
      <c r="D322" s="106"/>
      <c r="E322" s="107"/>
      <c r="F322" s="107"/>
      <c r="G322" s="107"/>
      <c r="H322" s="106"/>
      <c r="I322" s="106"/>
      <c r="J322" s="106"/>
      <c r="K322" s="106"/>
      <c r="L322" s="106"/>
      <c r="M322" s="106"/>
      <c r="N322" s="105"/>
      <c r="O322" s="105"/>
      <c r="P322" s="105"/>
      <c r="Q322" s="105"/>
      <c r="R322" s="105"/>
      <c r="S322" s="105"/>
      <c r="T322" s="105"/>
      <c r="U322" s="105"/>
      <c r="V322" s="105"/>
      <c r="W322" s="105"/>
      <c r="X322" s="105"/>
      <c r="Y322" s="105"/>
      <c r="Z322" s="105"/>
    </row>
    <row r="323" spans="1:26" ht="9.75" customHeight="1">
      <c r="A323" s="105"/>
      <c r="B323" s="106"/>
      <c r="C323" s="106"/>
      <c r="D323" s="106"/>
      <c r="E323" s="107"/>
      <c r="F323" s="107"/>
      <c r="G323" s="107"/>
      <c r="H323" s="106"/>
      <c r="I323" s="106"/>
      <c r="J323" s="106"/>
      <c r="K323" s="106"/>
      <c r="L323" s="106"/>
      <c r="M323" s="106"/>
      <c r="N323" s="105"/>
      <c r="O323" s="105"/>
      <c r="P323" s="105"/>
      <c r="Q323" s="105"/>
      <c r="R323" s="105"/>
      <c r="S323" s="105"/>
      <c r="T323" s="105"/>
      <c r="U323" s="105"/>
      <c r="V323" s="105"/>
      <c r="W323" s="105"/>
      <c r="X323" s="105"/>
      <c r="Y323" s="105"/>
      <c r="Z323" s="105"/>
    </row>
    <row r="324" spans="1:26" ht="9.75" customHeight="1">
      <c r="A324" s="105"/>
      <c r="B324" s="106"/>
      <c r="C324" s="106"/>
      <c r="D324" s="106"/>
      <c r="E324" s="107"/>
      <c r="F324" s="107"/>
      <c r="G324" s="107"/>
      <c r="H324" s="106"/>
      <c r="I324" s="106"/>
      <c r="J324" s="106"/>
      <c r="K324" s="106"/>
      <c r="L324" s="106"/>
      <c r="M324" s="106"/>
      <c r="N324" s="105"/>
      <c r="O324" s="105"/>
      <c r="P324" s="105"/>
      <c r="Q324" s="105"/>
      <c r="R324" s="105"/>
      <c r="S324" s="105"/>
      <c r="T324" s="105"/>
      <c r="U324" s="105"/>
      <c r="V324" s="105"/>
      <c r="W324" s="105"/>
      <c r="X324" s="105"/>
      <c r="Y324" s="105"/>
      <c r="Z324" s="105"/>
    </row>
    <row r="325" spans="1:26" ht="9.75" customHeight="1">
      <c r="A325" s="105"/>
      <c r="B325" s="106"/>
      <c r="C325" s="106"/>
      <c r="D325" s="106"/>
      <c r="E325" s="107"/>
      <c r="F325" s="107"/>
      <c r="G325" s="107"/>
      <c r="H325" s="106"/>
      <c r="I325" s="106"/>
      <c r="J325" s="106"/>
      <c r="K325" s="106"/>
      <c r="L325" s="106"/>
      <c r="M325" s="106"/>
      <c r="N325" s="105"/>
      <c r="O325" s="105"/>
      <c r="P325" s="105"/>
      <c r="Q325" s="105"/>
      <c r="R325" s="105"/>
      <c r="S325" s="105"/>
      <c r="T325" s="105"/>
      <c r="U325" s="105"/>
      <c r="V325" s="105"/>
      <c r="W325" s="105"/>
      <c r="X325" s="105"/>
      <c r="Y325" s="105"/>
      <c r="Z325" s="105"/>
    </row>
    <row r="326" spans="1:26" ht="9.75" customHeight="1">
      <c r="A326" s="105"/>
      <c r="B326" s="106"/>
      <c r="C326" s="106"/>
      <c r="D326" s="106"/>
      <c r="E326" s="107"/>
      <c r="F326" s="107"/>
      <c r="G326" s="107"/>
      <c r="H326" s="106"/>
      <c r="I326" s="106"/>
      <c r="J326" s="106"/>
      <c r="K326" s="106"/>
      <c r="L326" s="106"/>
      <c r="M326" s="106"/>
      <c r="N326" s="105"/>
      <c r="O326" s="105"/>
      <c r="P326" s="105"/>
      <c r="Q326" s="105"/>
      <c r="R326" s="105"/>
      <c r="S326" s="105"/>
      <c r="T326" s="105"/>
      <c r="U326" s="105"/>
      <c r="V326" s="105"/>
      <c r="W326" s="105"/>
      <c r="X326" s="105"/>
      <c r="Y326" s="105"/>
      <c r="Z326" s="105"/>
    </row>
    <row r="327" spans="1:26" ht="9.75" customHeight="1">
      <c r="A327" s="105"/>
      <c r="B327" s="106"/>
      <c r="C327" s="106"/>
      <c r="D327" s="106"/>
      <c r="E327" s="107"/>
      <c r="F327" s="107"/>
      <c r="G327" s="107"/>
      <c r="H327" s="106"/>
      <c r="I327" s="106"/>
      <c r="J327" s="106"/>
      <c r="K327" s="106"/>
      <c r="L327" s="106"/>
      <c r="M327" s="106"/>
      <c r="N327" s="105"/>
      <c r="O327" s="105"/>
      <c r="P327" s="105"/>
      <c r="Q327" s="105"/>
      <c r="R327" s="105"/>
      <c r="S327" s="105"/>
      <c r="T327" s="105"/>
      <c r="U327" s="105"/>
      <c r="V327" s="105"/>
      <c r="W327" s="105"/>
      <c r="X327" s="105"/>
      <c r="Y327" s="105"/>
      <c r="Z327" s="105"/>
    </row>
    <row r="328" spans="1:26" ht="9.75" customHeight="1">
      <c r="A328" s="105"/>
      <c r="B328" s="106"/>
      <c r="C328" s="106"/>
      <c r="D328" s="106"/>
      <c r="E328" s="107"/>
      <c r="F328" s="107"/>
      <c r="G328" s="107"/>
      <c r="H328" s="106"/>
      <c r="I328" s="106"/>
      <c r="J328" s="106"/>
      <c r="K328" s="106"/>
      <c r="L328" s="106"/>
      <c r="M328" s="106"/>
      <c r="N328" s="105"/>
      <c r="O328" s="105"/>
      <c r="P328" s="105"/>
      <c r="Q328" s="105"/>
      <c r="R328" s="105"/>
      <c r="S328" s="105"/>
      <c r="T328" s="105"/>
      <c r="U328" s="105"/>
      <c r="V328" s="105"/>
      <c r="W328" s="105"/>
      <c r="X328" s="105"/>
      <c r="Y328" s="105"/>
      <c r="Z328" s="105"/>
    </row>
    <row r="329" spans="1:26" ht="9.75" customHeight="1">
      <c r="A329" s="105"/>
      <c r="B329" s="106"/>
      <c r="C329" s="106"/>
      <c r="D329" s="106"/>
      <c r="E329" s="107"/>
      <c r="F329" s="107"/>
      <c r="G329" s="107"/>
      <c r="H329" s="106"/>
      <c r="I329" s="106"/>
      <c r="J329" s="106"/>
      <c r="K329" s="106"/>
      <c r="L329" s="106"/>
      <c r="M329" s="106"/>
      <c r="N329" s="105"/>
      <c r="O329" s="105"/>
      <c r="P329" s="105"/>
      <c r="Q329" s="105"/>
      <c r="R329" s="105"/>
      <c r="S329" s="105"/>
      <c r="T329" s="105"/>
      <c r="U329" s="105"/>
      <c r="V329" s="105"/>
      <c r="W329" s="105"/>
      <c r="X329" s="105"/>
      <c r="Y329" s="105"/>
      <c r="Z329" s="105"/>
    </row>
    <row r="330" spans="1:26" ht="9.75" customHeight="1">
      <c r="A330" s="105"/>
      <c r="B330" s="106"/>
      <c r="C330" s="106"/>
      <c r="D330" s="106"/>
      <c r="E330" s="107"/>
      <c r="F330" s="107"/>
      <c r="G330" s="107"/>
      <c r="H330" s="106"/>
      <c r="I330" s="106"/>
      <c r="J330" s="106"/>
      <c r="K330" s="106"/>
      <c r="L330" s="106"/>
      <c r="M330" s="106"/>
      <c r="N330" s="105"/>
      <c r="O330" s="105"/>
      <c r="P330" s="105"/>
      <c r="Q330" s="105"/>
      <c r="R330" s="105"/>
      <c r="S330" s="105"/>
      <c r="T330" s="105"/>
      <c r="U330" s="105"/>
      <c r="V330" s="105"/>
      <c r="W330" s="105"/>
      <c r="X330" s="105"/>
      <c r="Y330" s="105"/>
      <c r="Z330" s="105"/>
    </row>
    <row r="331" spans="1:26" ht="9.75" customHeight="1">
      <c r="A331" s="105"/>
      <c r="B331" s="106"/>
      <c r="C331" s="106"/>
      <c r="D331" s="106"/>
      <c r="E331" s="107"/>
      <c r="F331" s="107"/>
      <c r="G331" s="107"/>
      <c r="H331" s="106"/>
      <c r="I331" s="106"/>
      <c r="J331" s="106"/>
      <c r="K331" s="106"/>
      <c r="L331" s="106"/>
      <c r="M331" s="106"/>
      <c r="N331" s="105"/>
      <c r="O331" s="105"/>
      <c r="P331" s="105"/>
      <c r="Q331" s="105"/>
      <c r="R331" s="105"/>
      <c r="S331" s="105"/>
      <c r="T331" s="105"/>
      <c r="U331" s="105"/>
      <c r="V331" s="105"/>
      <c r="W331" s="105"/>
      <c r="X331" s="105"/>
      <c r="Y331" s="105"/>
      <c r="Z331" s="105"/>
    </row>
    <row r="332" spans="1:26" ht="9.75" customHeight="1">
      <c r="A332" s="105"/>
      <c r="B332" s="106"/>
      <c r="C332" s="106"/>
      <c r="D332" s="106"/>
      <c r="E332" s="107"/>
      <c r="F332" s="107"/>
      <c r="G332" s="107"/>
      <c r="H332" s="106"/>
      <c r="I332" s="106"/>
      <c r="J332" s="106"/>
      <c r="K332" s="106"/>
      <c r="L332" s="106"/>
      <c r="M332" s="106"/>
      <c r="N332" s="105"/>
      <c r="O332" s="105"/>
      <c r="P332" s="105"/>
      <c r="Q332" s="105"/>
      <c r="R332" s="105"/>
      <c r="S332" s="105"/>
      <c r="T332" s="105"/>
      <c r="U332" s="105"/>
      <c r="V332" s="105"/>
      <c r="W332" s="105"/>
      <c r="X332" s="105"/>
      <c r="Y332" s="105"/>
      <c r="Z332" s="105"/>
    </row>
    <row r="333" spans="1:26" ht="9.75" customHeight="1">
      <c r="A333" s="105"/>
      <c r="B333" s="106"/>
      <c r="C333" s="106"/>
      <c r="D333" s="106"/>
      <c r="E333" s="107"/>
      <c r="F333" s="107"/>
      <c r="G333" s="107"/>
      <c r="H333" s="106"/>
      <c r="I333" s="106"/>
      <c r="J333" s="106"/>
      <c r="K333" s="106"/>
      <c r="L333" s="106"/>
      <c r="M333" s="106"/>
      <c r="N333" s="105"/>
      <c r="O333" s="105"/>
      <c r="P333" s="105"/>
      <c r="Q333" s="105"/>
      <c r="R333" s="105"/>
      <c r="S333" s="105"/>
      <c r="T333" s="105"/>
      <c r="U333" s="105"/>
      <c r="V333" s="105"/>
      <c r="W333" s="105"/>
      <c r="X333" s="105"/>
      <c r="Y333" s="105"/>
      <c r="Z333" s="105"/>
    </row>
    <row r="334" spans="1:26" ht="9.75" customHeight="1">
      <c r="A334" s="105"/>
      <c r="B334" s="106"/>
      <c r="C334" s="106"/>
      <c r="D334" s="106"/>
      <c r="E334" s="107"/>
      <c r="F334" s="107"/>
      <c r="G334" s="107"/>
      <c r="H334" s="106"/>
      <c r="I334" s="106"/>
      <c r="J334" s="106"/>
      <c r="K334" s="106"/>
      <c r="L334" s="106"/>
      <c r="M334" s="106"/>
      <c r="N334" s="105"/>
      <c r="O334" s="105"/>
      <c r="P334" s="105"/>
      <c r="Q334" s="105"/>
      <c r="R334" s="105"/>
      <c r="S334" s="105"/>
      <c r="T334" s="105"/>
      <c r="U334" s="105"/>
      <c r="V334" s="105"/>
      <c r="W334" s="105"/>
      <c r="X334" s="105"/>
      <c r="Y334" s="105"/>
      <c r="Z334" s="105"/>
    </row>
    <row r="335" spans="1:26" ht="9.75" customHeight="1">
      <c r="A335" s="105"/>
      <c r="B335" s="106"/>
      <c r="C335" s="106"/>
      <c r="D335" s="106"/>
      <c r="E335" s="107"/>
      <c r="F335" s="107"/>
      <c r="G335" s="107"/>
      <c r="H335" s="106"/>
      <c r="I335" s="106"/>
      <c r="J335" s="106"/>
      <c r="K335" s="106"/>
      <c r="L335" s="106"/>
      <c r="M335" s="106"/>
      <c r="N335" s="105"/>
      <c r="O335" s="105"/>
      <c r="P335" s="105"/>
      <c r="Q335" s="105"/>
      <c r="R335" s="105"/>
      <c r="S335" s="105"/>
      <c r="T335" s="105"/>
      <c r="U335" s="105"/>
      <c r="V335" s="105"/>
      <c r="W335" s="105"/>
      <c r="X335" s="105"/>
      <c r="Y335" s="105"/>
      <c r="Z335" s="105"/>
    </row>
    <row r="336" spans="1:26" ht="9.75" customHeight="1">
      <c r="A336" s="105"/>
      <c r="B336" s="106"/>
      <c r="C336" s="106"/>
      <c r="D336" s="106"/>
      <c r="E336" s="107"/>
      <c r="F336" s="107"/>
      <c r="G336" s="107"/>
      <c r="H336" s="106"/>
      <c r="I336" s="106"/>
      <c r="J336" s="106"/>
      <c r="K336" s="106"/>
      <c r="L336" s="106"/>
      <c r="M336" s="106"/>
      <c r="N336" s="105"/>
      <c r="O336" s="105"/>
      <c r="P336" s="105"/>
      <c r="Q336" s="105"/>
      <c r="R336" s="105"/>
      <c r="S336" s="105"/>
      <c r="T336" s="105"/>
      <c r="U336" s="105"/>
      <c r="V336" s="105"/>
      <c r="W336" s="105"/>
      <c r="X336" s="105"/>
      <c r="Y336" s="105"/>
      <c r="Z336" s="105"/>
    </row>
    <row r="337" spans="1:26" ht="9.75" customHeight="1">
      <c r="A337" s="105"/>
      <c r="B337" s="106"/>
      <c r="C337" s="106"/>
      <c r="D337" s="106"/>
      <c r="E337" s="107"/>
      <c r="F337" s="107"/>
      <c r="G337" s="107"/>
      <c r="H337" s="106"/>
      <c r="I337" s="106"/>
      <c r="J337" s="106"/>
      <c r="K337" s="106"/>
      <c r="L337" s="106"/>
      <c r="M337" s="106"/>
      <c r="N337" s="105"/>
      <c r="O337" s="105"/>
      <c r="P337" s="105"/>
      <c r="Q337" s="105"/>
      <c r="R337" s="105"/>
      <c r="S337" s="105"/>
      <c r="T337" s="105"/>
      <c r="U337" s="105"/>
      <c r="V337" s="105"/>
      <c r="W337" s="105"/>
      <c r="X337" s="105"/>
      <c r="Y337" s="105"/>
      <c r="Z337" s="105"/>
    </row>
    <row r="338" spans="1:26" ht="9.75" customHeight="1">
      <c r="A338" s="105"/>
      <c r="B338" s="106"/>
      <c r="C338" s="106"/>
      <c r="D338" s="106"/>
      <c r="E338" s="107"/>
      <c r="F338" s="107"/>
      <c r="G338" s="107"/>
      <c r="H338" s="106"/>
      <c r="I338" s="106"/>
      <c r="J338" s="106"/>
      <c r="K338" s="106"/>
      <c r="L338" s="106"/>
      <c r="M338" s="106"/>
      <c r="N338" s="105"/>
      <c r="O338" s="105"/>
      <c r="P338" s="105"/>
      <c r="Q338" s="105"/>
      <c r="R338" s="105"/>
      <c r="S338" s="105"/>
      <c r="T338" s="105"/>
      <c r="U338" s="105"/>
      <c r="V338" s="105"/>
      <c r="W338" s="105"/>
      <c r="X338" s="105"/>
      <c r="Y338" s="105"/>
      <c r="Z338" s="105"/>
    </row>
    <row r="339" spans="1:26" ht="9.75" customHeight="1">
      <c r="A339" s="105"/>
      <c r="B339" s="106"/>
      <c r="C339" s="106"/>
      <c r="D339" s="106"/>
      <c r="E339" s="107"/>
      <c r="F339" s="107"/>
      <c r="G339" s="107"/>
      <c r="H339" s="106"/>
      <c r="I339" s="106"/>
      <c r="J339" s="106"/>
      <c r="K339" s="106"/>
      <c r="L339" s="106"/>
      <c r="M339" s="106"/>
      <c r="N339" s="105"/>
      <c r="O339" s="105"/>
      <c r="P339" s="105"/>
      <c r="Q339" s="105"/>
      <c r="R339" s="105"/>
      <c r="S339" s="105"/>
      <c r="T339" s="105"/>
      <c r="U339" s="105"/>
      <c r="V339" s="105"/>
      <c r="W339" s="105"/>
      <c r="X339" s="105"/>
      <c r="Y339" s="105"/>
      <c r="Z339" s="105"/>
    </row>
    <row r="340" spans="1:26" ht="9.75" customHeight="1">
      <c r="A340" s="105"/>
      <c r="B340" s="106"/>
      <c r="C340" s="106"/>
      <c r="D340" s="106"/>
      <c r="E340" s="107"/>
      <c r="F340" s="107"/>
      <c r="G340" s="107"/>
      <c r="H340" s="106"/>
      <c r="I340" s="106"/>
      <c r="J340" s="106"/>
      <c r="K340" s="106"/>
      <c r="L340" s="106"/>
      <c r="M340" s="106"/>
      <c r="N340" s="105"/>
      <c r="O340" s="105"/>
      <c r="P340" s="105"/>
      <c r="Q340" s="105"/>
      <c r="R340" s="105"/>
      <c r="S340" s="105"/>
      <c r="T340" s="105"/>
      <c r="U340" s="105"/>
      <c r="V340" s="105"/>
      <c r="W340" s="105"/>
      <c r="X340" s="105"/>
      <c r="Y340" s="105"/>
      <c r="Z340" s="105"/>
    </row>
    <row r="341" spans="1:26" ht="9.75" customHeight="1">
      <c r="A341" s="105"/>
      <c r="B341" s="106"/>
      <c r="C341" s="106"/>
      <c r="D341" s="106"/>
      <c r="E341" s="107"/>
      <c r="F341" s="107"/>
      <c r="G341" s="107"/>
      <c r="H341" s="106"/>
      <c r="I341" s="106"/>
      <c r="J341" s="106"/>
      <c r="K341" s="106"/>
      <c r="L341" s="106"/>
      <c r="M341" s="106"/>
      <c r="N341" s="105"/>
      <c r="O341" s="105"/>
      <c r="P341" s="105"/>
      <c r="Q341" s="105"/>
      <c r="R341" s="105"/>
      <c r="S341" s="105"/>
      <c r="T341" s="105"/>
      <c r="U341" s="105"/>
      <c r="V341" s="105"/>
      <c r="W341" s="105"/>
      <c r="X341" s="105"/>
      <c r="Y341" s="105"/>
      <c r="Z341" s="105"/>
    </row>
    <row r="342" spans="1:26" ht="9.75" customHeight="1">
      <c r="A342" s="105"/>
      <c r="B342" s="106"/>
      <c r="C342" s="106"/>
      <c r="D342" s="106"/>
      <c r="E342" s="107"/>
      <c r="F342" s="107"/>
      <c r="G342" s="107"/>
      <c r="H342" s="106"/>
      <c r="I342" s="106"/>
      <c r="J342" s="106"/>
      <c r="K342" s="106"/>
      <c r="L342" s="106"/>
      <c r="M342" s="106"/>
      <c r="N342" s="105"/>
      <c r="O342" s="105"/>
      <c r="P342" s="105"/>
      <c r="Q342" s="105"/>
      <c r="R342" s="105"/>
      <c r="S342" s="105"/>
      <c r="T342" s="105"/>
      <c r="U342" s="105"/>
      <c r="V342" s="105"/>
      <c r="W342" s="105"/>
      <c r="X342" s="105"/>
      <c r="Y342" s="105"/>
      <c r="Z342" s="105"/>
    </row>
    <row r="343" spans="1:26" ht="9.75" customHeight="1">
      <c r="A343" s="105"/>
      <c r="B343" s="106"/>
      <c r="C343" s="106"/>
      <c r="D343" s="106"/>
      <c r="E343" s="107"/>
      <c r="F343" s="107"/>
      <c r="G343" s="107"/>
      <c r="H343" s="106"/>
      <c r="I343" s="106"/>
      <c r="J343" s="106"/>
      <c r="K343" s="106"/>
      <c r="L343" s="106"/>
      <c r="M343" s="106"/>
      <c r="N343" s="105"/>
      <c r="O343" s="105"/>
      <c r="P343" s="105"/>
      <c r="Q343" s="105"/>
      <c r="R343" s="105"/>
      <c r="S343" s="105"/>
      <c r="T343" s="105"/>
      <c r="U343" s="105"/>
      <c r="V343" s="105"/>
      <c r="W343" s="105"/>
      <c r="X343" s="105"/>
      <c r="Y343" s="105"/>
      <c r="Z343" s="105"/>
    </row>
    <row r="344" spans="1:26" ht="9.75" customHeight="1">
      <c r="A344" s="105"/>
      <c r="B344" s="106"/>
      <c r="C344" s="106"/>
      <c r="D344" s="106"/>
      <c r="E344" s="107"/>
      <c r="F344" s="107"/>
      <c r="G344" s="107"/>
      <c r="H344" s="106"/>
      <c r="I344" s="106"/>
      <c r="J344" s="106"/>
      <c r="K344" s="106"/>
      <c r="L344" s="106"/>
      <c r="M344" s="106"/>
      <c r="N344" s="105"/>
      <c r="O344" s="105"/>
      <c r="P344" s="105"/>
      <c r="Q344" s="105"/>
      <c r="R344" s="105"/>
      <c r="S344" s="105"/>
      <c r="T344" s="105"/>
      <c r="U344" s="105"/>
      <c r="V344" s="105"/>
      <c r="W344" s="105"/>
      <c r="X344" s="105"/>
      <c r="Y344" s="105"/>
      <c r="Z344" s="105"/>
    </row>
    <row r="345" spans="1:26" ht="9.75" customHeight="1">
      <c r="A345" s="105"/>
      <c r="B345" s="106"/>
      <c r="C345" s="106"/>
      <c r="D345" s="106"/>
      <c r="E345" s="107"/>
      <c r="F345" s="107"/>
      <c r="G345" s="107"/>
      <c r="H345" s="106"/>
      <c r="I345" s="106"/>
      <c r="J345" s="106"/>
      <c r="K345" s="106"/>
      <c r="L345" s="106"/>
      <c r="M345" s="106"/>
      <c r="N345" s="105"/>
      <c r="O345" s="105"/>
      <c r="P345" s="105"/>
      <c r="Q345" s="105"/>
      <c r="R345" s="105"/>
      <c r="S345" s="105"/>
      <c r="T345" s="105"/>
      <c r="U345" s="105"/>
      <c r="V345" s="105"/>
      <c r="W345" s="105"/>
      <c r="X345" s="105"/>
      <c r="Y345" s="105"/>
      <c r="Z345" s="105"/>
    </row>
    <row r="346" spans="1:26" ht="9.75" customHeight="1">
      <c r="A346" s="105"/>
      <c r="B346" s="106"/>
      <c r="C346" s="106"/>
      <c r="D346" s="106"/>
      <c r="E346" s="107"/>
      <c r="F346" s="107"/>
      <c r="G346" s="107"/>
      <c r="H346" s="106"/>
      <c r="I346" s="106"/>
      <c r="J346" s="106"/>
      <c r="K346" s="106"/>
      <c r="L346" s="106"/>
      <c r="M346" s="106"/>
      <c r="N346" s="105"/>
      <c r="O346" s="105"/>
      <c r="P346" s="105"/>
      <c r="Q346" s="105"/>
      <c r="R346" s="105"/>
      <c r="S346" s="105"/>
      <c r="T346" s="105"/>
      <c r="U346" s="105"/>
      <c r="V346" s="105"/>
      <c r="W346" s="105"/>
      <c r="X346" s="105"/>
      <c r="Y346" s="105"/>
      <c r="Z346" s="105"/>
    </row>
    <row r="347" spans="1:26" ht="9.75" customHeight="1">
      <c r="A347" s="105"/>
      <c r="B347" s="106"/>
      <c r="C347" s="106"/>
      <c r="D347" s="106"/>
      <c r="E347" s="107"/>
      <c r="F347" s="107"/>
      <c r="G347" s="107"/>
      <c r="H347" s="106"/>
      <c r="I347" s="106"/>
      <c r="J347" s="106"/>
      <c r="K347" s="106"/>
      <c r="L347" s="106"/>
      <c r="M347" s="106"/>
      <c r="N347" s="105"/>
      <c r="O347" s="105"/>
      <c r="P347" s="105"/>
      <c r="Q347" s="105"/>
      <c r="R347" s="105"/>
      <c r="S347" s="105"/>
      <c r="T347" s="105"/>
      <c r="U347" s="105"/>
      <c r="V347" s="105"/>
      <c r="W347" s="105"/>
      <c r="X347" s="105"/>
      <c r="Y347" s="105"/>
      <c r="Z347" s="105"/>
    </row>
    <row r="348" spans="1:26" ht="9.75" customHeight="1">
      <c r="A348" s="105"/>
      <c r="B348" s="106"/>
      <c r="C348" s="106"/>
      <c r="D348" s="106"/>
      <c r="E348" s="107"/>
      <c r="F348" s="107"/>
      <c r="G348" s="107"/>
      <c r="H348" s="106"/>
      <c r="I348" s="106"/>
      <c r="J348" s="106"/>
      <c r="K348" s="106"/>
      <c r="L348" s="106"/>
      <c r="M348" s="106"/>
      <c r="N348" s="105"/>
      <c r="O348" s="105"/>
      <c r="P348" s="105"/>
      <c r="Q348" s="105"/>
      <c r="R348" s="105"/>
      <c r="S348" s="105"/>
      <c r="T348" s="105"/>
      <c r="U348" s="105"/>
      <c r="V348" s="105"/>
      <c r="W348" s="105"/>
      <c r="X348" s="105"/>
      <c r="Y348" s="105"/>
      <c r="Z348" s="105"/>
    </row>
    <row r="349" spans="1:26" ht="9.75" customHeight="1">
      <c r="A349" s="105"/>
      <c r="B349" s="106"/>
      <c r="C349" s="106"/>
      <c r="D349" s="106"/>
      <c r="E349" s="107"/>
      <c r="F349" s="107"/>
      <c r="G349" s="107"/>
      <c r="H349" s="106"/>
      <c r="I349" s="106"/>
      <c r="J349" s="106"/>
      <c r="K349" s="106"/>
      <c r="L349" s="106"/>
      <c r="M349" s="106"/>
      <c r="N349" s="105"/>
      <c r="O349" s="105"/>
      <c r="P349" s="105"/>
      <c r="Q349" s="105"/>
      <c r="R349" s="105"/>
      <c r="S349" s="105"/>
      <c r="T349" s="105"/>
      <c r="U349" s="105"/>
      <c r="V349" s="105"/>
      <c r="W349" s="105"/>
      <c r="X349" s="105"/>
      <c r="Y349" s="105"/>
      <c r="Z349" s="105"/>
    </row>
    <row r="350" spans="1:26" ht="9.75" customHeight="1">
      <c r="A350" s="105"/>
      <c r="B350" s="106"/>
      <c r="C350" s="106"/>
      <c r="D350" s="106"/>
      <c r="E350" s="107"/>
      <c r="F350" s="107"/>
      <c r="G350" s="107"/>
      <c r="H350" s="106"/>
      <c r="I350" s="106"/>
      <c r="J350" s="106"/>
      <c r="K350" s="106"/>
      <c r="L350" s="106"/>
      <c r="M350" s="106"/>
      <c r="N350" s="105"/>
      <c r="O350" s="105"/>
      <c r="P350" s="105"/>
      <c r="Q350" s="105"/>
      <c r="R350" s="105"/>
      <c r="S350" s="105"/>
      <c r="T350" s="105"/>
      <c r="U350" s="105"/>
      <c r="V350" s="105"/>
      <c r="W350" s="105"/>
      <c r="X350" s="105"/>
      <c r="Y350" s="105"/>
      <c r="Z350" s="105"/>
    </row>
    <row r="351" spans="1:26" ht="9.75" customHeight="1">
      <c r="A351" s="105"/>
      <c r="B351" s="106"/>
      <c r="C351" s="106"/>
      <c r="D351" s="106"/>
      <c r="E351" s="107"/>
      <c r="F351" s="107"/>
      <c r="G351" s="107"/>
      <c r="H351" s="106"/>
      <c r="I351" s="106"/>
      <c r="J351" s="106"/>
      <c r="K351" s="106"/>
      <c r="L351" s="106"/>
      <c r="M351" s="106"/>
      <c r="N351" s="105"/>
      <c r="O351" s="105"/>
      <c r="P351" s="105"/>
      <c r="Q351" s="105"/>
      <c r="R351" s="105"/>
      <c r="S351" s="105"/>
      <c r="T351" s="105"/>
      <c r="U351" s="105"/>
      <c r="V351" s="105"/>
      <c r="W351" s="105"/>
      <c r="X351" s="105"/>
      <c r="Y351" s="105"/>
      <c r="Z351" s="105"/>
    </row>
    <row r="352" spans="1:26" ht="9.75" customHeight="1">
      <c r="A352" s="105"/>
      <c r="B352" s="106"/>
      <c r="C352" s="106"/>
      <c r="D352" s="106"/>
      <c r="E352" s="107"/>
      <c r="F352" s="107"/>
      <c r="G352" s="107"/>
      <c r="H352" s="106"/>
      <c r="I352" s="106"/>
      <c r="J352" s="106"/>
      <c r="K352" s="106"/>
      <c r="L352" s="106"/>
      <c r="M352" s="106"/>
      <c r="N352" s="105"/>
      <c r="O352" s="105"/>
      <c r="P352" s="105"/>
      <c r="Q352" s="105"/>
      <c r="R352" s="105"/>
      <c r="S352" s="105"/>
      <c r="T352" s="105"/>
      <c r="U352" s="105"/>
      <c r="V352" s="105"/>
      <c r="W352" s="105"/>
      <c r="X352" s="105"/>
      <c r="Y352" s="105"/>
      <c r="Z352" s="105"/>
    </row>
    <row r="353" spans="1:26" ht="9.75" customHeight="1">
      <c r="A353" s="105"/>
      <c r="B353" s="106"/>
      <c r="C353" s="106"/>
      <c r="D353" s="106"/>
      <c r="E353" s="107"/>
      <c r="F353" s="107"/>
      <c r="G353" s="107"/>
      <c r="H353" s="106"/>
      <c r="I353" s="106"/>
      <c r="J353" s="106"/>
      <c r="K353" s="106"/>
      <c r="L353" s="106"/>
      <c r="M353" s="106"/>
      <c r="N353" s="105"/>
      <c r="O353" s="105"/>
      <c r="P353" s="105"/>
      <c r="Q353" s="105"/>
      <c r="R353" s="105"/>
      <c r="S353" s="105"/>
      <c r="T353" s="105"/>
      <c r="U353" s="105"/>
      <c r="V353" s="105"/>
      <c r="W353" s="105"/>
      <c r="X353" s="105"/>
      <c r="Y353" s="105"/>
      <c r="Z353" s="105"/>
    </row>
    <row r="354" spans="1:26" ht="9.75" customHeight="1">
      <c r="A354" s="105"/>
      <c r="B354" s="106"/>
      <c r="C354" s="106"/>
      <c r="D354" s="106"/>
      <c r="E354" s="107"/>
      <c r="F354" s="107"/>
      <c r="G354" s="107"/>
      <c r="H354" s="106"/>
      <c r="I354" s="106"/>
      <c r="J354" s="106"/>
      <c r="K354" s="106"/>
      <c r="L354" s="106"/>
      <c r="M354" s="106"/>
      <c r="N354" s="105"/>
      <c r="O354" s="105"/>
      <c r="P354" s="105"/>
      <c r="Q354" s="105"/>
      <c r="R354" s="105"/>
      <c r="S354" s="105"/>
      <c r="T354" s="105"/>
      <c r="U354" s="105"/>
      <c r="V354" s="105"/>
      <c r="W354" s="105"/>
      <c r="X354" s="105"/>
      <c r="Y354" s="105"/>
      <c r="Z354" s="105"/>
    </row>
    <row r="355" spans="1:26" ht="9.75" customHeight="1">
      <c r="A355" s="105"/>
      <c r="B355" s="106"/>
      <c r="C355" s="106"/>
      <c r="D355" s="106"/>
      <c r="E355" s="107"/>
      <c r="F355" s="107"/>
      <c r="G355" s="107"/>
      <c r="H355" s="106"/>
      <c r="I355" s="106"/>
      <c r="J355" s="106"/>
      <c r="K355" s="106"/>
      <c r="L355" s="106"/>
      <c r="M355" s="106"/>
      <c r="N355" s="105"/>
      <c r="O355" s="105"/>
      <c r="P355" s="105"/>
      <c r="Q355" s="105"/>
      <c r="R355" s="105"/>
      <c r="S355" s="105"/>
      <c r="T355" s="105"/>
      <c r="U355" s="105"/>
      <c r="V355" s="105"/>
      <c r="W355" s="105"/>
      <c r="X355" s="105"/>
      <c r="Y355" s="105"/>
      <c r="Z355" s="105"/>
    </row>
    <row r="356" spans="1:26" ht="9.75" customHeight="1">
      <c r="A356" s="105"/>
      <c r="B356" s="106"/>
      <c r="C356" s="106"/>
      <c r="D356" s="106"/>
      <c r="E356" s="107"/>
      <c r="F356" s="107"/>
      <c r="G356" s="107"/>
      <c r="H356" s="106"/>
      <c r="I356" s="106"/>
      <c r="J356" s="106"/>
      <c r="K356" s="106"/>
      <c r="L356" s="106"/>
      <c r="M356" s="106"/>
      <c r="N356" s="105"/>
      <c r="O356" s="105"/>
      <c r="P356" s="105"/>
      <c r="Q356" s="105"/>
      <c r="R356" s="105"/>
      <c r="S356" s="105"/>
      <c r="T356" s="105"/>
      <c r="U356" s="105"/>
      <c r="V356" s="105"/>
      <c r="W356" s="105"/>
      <c r="X356" s="105"/>
      <c r="Y356" s="105"/>
      <c r="Z356" s="105"/>
    </row>
    <row r="357" spans="1:26" ht="9.75" customHeight="1">
      <c r="A357" s="105"/>
      <c r="B357" s="106"/>
      <c r="C357" s="106"/>
      <c r="D357" s="106"/>
      <c r="E357" s="107"/>
      <c r="F357" s="107"/>
      <c r="G357" s="107"/>
      <c r="H357" s="106"/>
      <c r="I357" s="106"/>
      <c r="J357" s="106"/>
      <c r="K357" s="106"/>
      <c r="L357" s="106"/>
      <c r="M357" s="106"/>
      <c r="N357" s="105"/>
      <c r="O357" s="105"/>
      <c r="P357" s="105"/>
      <c r="Q357" s="105"/>
      <c r="R357" s="105"/>
      <c r="S357" s="105"/>
      <c r="T357" s="105"/>
      <c r="U357" s="105"/>
      <c r="V357" s="105"/>
      <c r="W357" s="105"/>
      <c r="X357" s="105"/>
      <c r="Y357" s="105"/>
      <c r="Z357" s="105"/>
    </row>
    <row r="358" spans="1:26" ht="9.75" customHeight="1">
      <c r="A358" s="105"/>
      <c r="B358" s="106"/>
      <c r="C358" s="106"/>
      <c r="D358" s="106"/>
      <c r="E358" s="107"/>
      <c r="F358" s="107"/>
      <c r="G358" s="107"/>
      <c r="H358" s="106"/>
      <c r="I358" s="106"/>
      <c r="J358" s="106"/>
      <c r="K358" s="106"/>
      <c r="L358" s="106"/>
      <c r="M358" s="106"/>
      <c r="N358" s="105"/>
      <c r="O358" s="105"/>
      <c r="P358" s="105"/>
      <c r="Q358" s="105"/>
      <c r="R358" s="105"/>
      <c r="S358" s="105"/>
      <c r="T358" s="105"/>
      <c r="U358" s="105"/>
      <c r="V358" s="105"/>
      <c r="W358" s="105"/>
      <c r="X358" s="105"/>
      <c r="Y358" s="105"/>
      <c r="Z358" s="105"/>
    </row>
    <row r="359" spans="1:26" ht="9.75" customHeight="1">
      <c r="A359" s="105"/>
      <c r="B359" s="106"/>
      <c r="C359" s="106"/>
      <c r="D359" s="106"/>
      <c r="E359" s="107"/>
      <c r="F359" s="107"/>
      <c r="G359" s="107"/>
      <c r="H359" s="106"/>
      <c r="I359" s="106"/>
      <c r="J359" s="106"/>
      <c r="K359" s="106"/>
      <c r="L359" s="106"/>
      <c r="M359" s="106"/>
      <c r="N359" s="105"/>
      <c r="O359" s="105"/>
      <c r="P359" s="105"/>
      <c r="Q359" s="105"/>
      <c r="R359" s="105"/>
      <c r="S359" s="105"/>
      <c r="T359" s="105"/>
      <c r="U359" s="105"/>
      <c r="V359" s="105"/>
      <c r="W359" s="105"/>
      <c r="X359" s="105"/>
      <c r="Y359" s="105"/>
      <c r="Z359" s="105"/>
    </row>
    <row r="360" spans="1:26" ht="9.75" customHeight="1">
      <c r="A360" s="105"/>
      <c r="B360" s="106"/>
      <c r="C360" s="106"/>
      <c r="D360" s="106"/>
      <c r="E360" s="107"/>
      <c r="F360" s="107"/>
      <c r="G360" s="107"/>
      <c r="H360" s="106"/>
      <c r="I360" s="106"/>
      <c r="J360" s="106"/>
      <c r="K360" s="106"/>
      <c r="L360" s="106"/>
      <c r="M360" s="106"/>
      <c r="N360" s="105"/>
      <c r="O360" s="105"/>
      <c r="P360" s="105"/>
      <c r="Q360" s="105"/>
      <c r="R360" s="105"/>
      <c r="S360" s="105"/>
      <c r="T360" s="105"/>
      <c r="U360" s="105"/>
      <c r="V360" s="105"/>
      <c r="W360" s="105"/>
      <c r="X360" s="105"/>
      <c r="Y360" s="105"/>
      <c r="Z360" s="105"/>
    </row>
    <row r="361" spans="1:26" ht="9.75" customHeight="1">
      <c r="A361" s="105"/>
      <c r="B361" s="106"/>
      <c r="C361" s="106"/>
      <c r="D361" s="106"/>
      <c r="E361" s="107"/>
      <c r="F361" s="107"/>
      <c r="G361" s="107"/>
      <c r="H361" s="106"/>
      <c r="I361" s="106"/>
      <c r="J361" s="106"/>
      <c r="K361" s="106"/>
      <c r="L361" s="106"/>
      <c r="M361" s="106"/>
      <c r="N361" s="105"/>
      <c r="O361" s="105"/>
      <c r="P361" s="105"/>
      <c r="Q361" s="105"/>
      <c r="R361" s="105"/>
      <c r="S361" s="105"/>
      <c r="T361" s="105"/>
      <c r="U361" s="105"/>
      <c r="V361" s="105"/>
      <c r="W361" s="105"/>
      <c r="X361" s="105"/>
      <c r="Y361" s="105"/>
      <c r="Z361" s="105"/>
    </row>
    <row r="362" spans="1:26" ht="9.75" customHeight="1">
      <c r="A362" s="105"/>
      <c r="B362" s="106"/>
      <c r="C362" s="106"/>
      <c r="D362" s="106"/>
      <c r="E362" s="107"/>
      <c r="F362" s="107"/>
      <c r="G362" s="107"/>
      <c r="H362" s="106"/>
      <c r="I362" s="106"/>
      <c r="J362" s="106"/>
      <c r="K362" s="106"/>
      <c r="L362" s="106"/>
      <c r="M362" s="106"/>
      <c r="N362" s="105"/>
      <c r="O362" s="105"/>
      <c r="P362" s="105"/>
      <c r="Q362" s="105"/>
      <c r="R362" s="105"/>
      <c r="S362" s="105"/>
      <c r="T362" s="105"/>
      <c r="U362" s="105"/>
      <c r="V362" s="105"/>
      <c r="W362" s="105"/>
      <c r="X362" s="105"/>
      <c r="Y362" s="105"/>
      <c r="Z362" s="105"/>
    </row>
    <row r="363" spans="1:26" ht="9.75" customHeight="1">
      <c r="A363" s="105"/>
      <c r="B363" s="106"/>
      <c r="C363" s="106"/>
      <c r="D363" s="106"/>
      <c r="E363" s="107"/>
      <c r="F363" s="107"/>
      <c r="G363" s="107"/>
      <c r="H363" s="106"/>
      <c r="I363" s="106"/>
      <c r="J363" s="106"/>
      <c r="K363" s="106"/>
      <c r="L363" s="106"/>
      <c r="M363" s="106"/>
      <c r="N363" s="105"/>
      <c r="O363" s="105"/>
      <c r="P363" s="105"/>
      <c r="Q363" s="105"/>
      <c r="R363" s="105"/>
      <c r="S363" s="105"/>
      <c r="T363" s="105"/>
      <c r="U363" s="105"/>
      <c r="V363" s="105"/>
      <c r="W363" s="105"/>
      <c r="X363" s="105"/>
      <c r="Y363" s="105"/>
      <c r="Z363" s="105"/>
    </row>
    <row r="364" spans="1:26" ht="9.75" customHeight="1">
      <c r="A364" s="105"/>
      <c r="B364" s="106"/>
      <c r="C364" s="106"/>
      <c r="D364" s="106"/>
      <c r="E364" s="107"/>
      <c r="F364" s="107"/>
      <c r="G364" s="107"/>
      <c r="H364" s="106"/>
      <c r="I364" s="106"/>
      <c r="J364" s="106"/>
      <c r="K364" s="106"/>
      <c r="L364" s="106"/>
      <c r="M364" s="106"/>
      <c r="N364" s="105"/>
      <c r="O364" s="105"/>
      <c r="P364" s="105"/>
      <c r="Q364" s="105"/>
      <c r="R364" s="105"/>
      <c r="S364" s="105"/>
      <c r="T364" s="105"/>
      <c r="U364" s="105"/>
      <c r="V364" s="105"/>
      <c r="W364" s="105"/>
      <c r="X364" s="105"/>
      <c r="Y364" s="105"/>
      <c r="Z364" s="105"/>
    </row>
    <row r="365" spans="1:26" ht="9.75" customHeight="1">
      <c r="A365" s="105"/>
      <c r="B365" s="106"/>
      <c r="C365" s="106"/>
      <c r="D365" s="106"/>
      <c r="E365" s="107"/>
      <c r="F365" s="107"/>
      <c r="G365" s="107"/>
      <c r="H365" s="106"/>
      <c r="I365" s="106"/>
      <c r="J365" s="106"/>
      <c r="K365" s="106"/>
      <c r="L365" s="106"/>
      <c r="M365" s="106"/>
      <c r="N365" s="105"/>
      <c r="O365" s="105"/>
      <c r="P365" s="105"/>
      <c r="Q365" s="105"/>
      <c r="R365" s="105"/>
      <c r="S365" s="105"/>
      <c r="T365" s="105"/>
      <c r="U365" s="105"/>
      <c r="V365" s="105"/>
      <c r="W365" s="105"/>
      <c r="X365" s="105"/>
      <c r="Y365" s="105"/>
      <c r="Z365" s="105"/>
    </row>
    <row r="366" spans="1:26" ht="9.75" customHeight="1">
      <c r="A366" s="105"/>
      <c r="B366" s="106"/>
      <c r="C366" s="106"/>
      <c r="D366" s="106"/>
      <c r="E366" s="107"/>
      <c r="F366" s="107"/>
      <c r="G366" s="107"/>
      <c r="H366" s="106"/>
      <c r="I366" s="106"/>
      <c r="J366" s="106"/>
      <c r="K366" s="106"/>
      <c r="L366" s="106"/>
      <c r="M366" s="106"/>
      <c r="N366" s="105"/>
      <c r="O366" s="105"/>
      <c r="P366" s="105"/>
      <c r="Q366" s="105"/>
      <c r="R366" s="105"/>
      <c r="S366" s="105"/>
      <c r="T366" s="105"/>
      <c r="U366" s="105"/>
      <c r="V366" s="105"/>
      <c r="W366" s="105"/>
      <c r="X366" s="105"/>
      <c r="Y366" s="105"/>
      <c r="Z366" s="105"/>
    </row>
    <row r="367" spans="1:26" ht="9.75" customHeight="1">
      <c r="A367" s="105"/>
      <c r="B367" s="106"/>
      <c r="C367" s="106"/>
      <c r="D367" s="106"/>
      <c r="E367" s="107"/>
      <c r="F367" s="107"/>
      <c r="G367" s="107"/>
      <c r="H367" s="106"/>
      <c r="I367" s="106"/>
      <c r="J367" s="106"/>
      <c r="K367" s="106"/>
      <c r="L367" s="106"/>
      <c r="M367" s="106"/>
      <c r="N367" s="105"/>
      <c r="O367" s="105"/>
      <c r="P367" s="105"/>
      <c r="Q367" s="105"/>
      <c r="R367" s="105"/>
      <c r="S367" s="105"/>
      <c r="T367" s="105"/>
      <c r="U367" s="105"/>
      <c r="V367" s="105"/>
      <c r="W367" s="105"/>
      <c r="X367" s="105"/>
      <c r="Y367" s="105"/>
      <c r="Z367" s="105"/>
    </row>
    <row r="368" spans="1:26" ht="9.75" customHeight="1">
      <c r="A368" s="105"/>
      <c r="B368" s="106"/>
      <c r="C368" s="106"/>
      <c r="D368" s="106"/>
      <c r="E368" s="107"/>
      <c r="F368" s="107"/>
      <c r="G368" s="107"/>
      <c r="H368" s="106"/>
      <c r="I368" s="106"/>
      <c r="J368" s="106"/>
      <c r="K368" s="106"/>
      <c r="L368" s="106"/>
      <c r="M368" s="106"/>
      <c r="N368" s="105"/>
      <c r="O368" s="105"/>
      <c r="P368" s="105"/>
      <c r="Q368" s="105"/>
      <c r="R368" s="105"/>
      <c r="S368" s="105"/>
      <c r="T368" s="105"/>
      <c r="U368" s="105"/>
      <c r="V368" s="105"/>
      <c r="W368" s="105"/>
      <c r="X368" s="105"/>
      <c r="Y368" s="105"/>
      <c r="Z368" s="105"/>
    </row>
    <row r="369" spans="1:26" ht="9.75" customHeight="1">
      <c r="A369" s="105"/>
      <c r="B369" s="106"/>
      <c r="C369" s="106"/>
      <c r="D369" s="106"/>
      <c r="E369" s="107"/>
      <c r="F369" s="107"/>
      <c r="G369" s="107"/>
      <c r="H369" s="106"/>
      <c r="I369" s="106"/>
      <c r="J369" s="106"/>
      <c r="K369" s="106"/>
      <c r="L369" s="106"/>
      <c r="M369" s="106"/>
      <c r="N369" s="105"/>
      <c r="O369" s="105"/>
      <c r="P369" s="105"/>
      <c r="Q369" s="105"/>
      <c r="R369" s="105"/>
      <c r="S369" s="105"/>
      <c r="T369" s="105"/>
      <c r="U369" s="105"/>
      <c r="V369" s="105"/>
      <c r="W369" s="105"/>
      <c r="X369" s="105"/>
      <c r="Y369" s="105"/>
      <c r="Z369" s="105"/>
    </row>
    <row r="370" spans="1:26" ht="9.75" customHeight="1">
      <c r="A370" s="105"/>
      <c r="B370" s="106"/>
      <c r="C370" s="106"/>
      <c r="D370" s="106"/>
      <c r="E370" s="107"/>
      <c r="F370" s="107"/>
      <c r="G370" s="107"/>
      <c r="H370" s="106"/>
      <c r="I370" s="106"/>
      <c r="J370" s="106"/>
      <c r="K370" s="106"/>
      <c r="L370" s="106"/>
      <c r="M370" s="106"/>
      <c r="N370" s="105"/>
      <c r="O370" s="105"/>
      <c r="P370" s="105"/>
      <c r="Q370" s="105"/>
      <c r="R370" s="105"/>
      <c r="S370" s="105"/>
      <c r="T370" s="105"/>
      <c r="U370" s="105"/>
      <c r="V370" s="105"/>
      <c r="W370" s="105"/>
      <c r="X370" s="105"/>
      <c r="Y370" s="105"/>
      <c r="Z370" s="105"/>
    </row>
    <row r="371" spans="1:26" ht="9.75" customHeight="1">
      <c r="A371" s="105"/>
      <c r="B371" s="106"/>
      <c r="C371" s="106"/>
      <c r="D371" s="106"/>
      <c r="E371" s="107"/>
      <c r="F371" s="107"/>
      <c r="G371" s="107"/>
      <c r="H371" s="106"/>
      <c r="I371" s="106"/>
      <c r="J371" s="106"/>
      <c r="K371" s="106"/>
      <c r="L371" s="106"/>
      <c r="M371" s="106"/>
      <c r="N371" s="105"/>
      <c r="O371" s="105"/>
      <c r="P371" s="105"/>
      <c r="Q371" s="105"/>
      <c r="R371" s="105"/>
      <c r="S371" s="105"/>
      <c r="T371" s="105"/>
      <c r="U371" s="105"/>
      <c r="V371" s="105"/>
      <c r="W371" s="105"/>
      <c r="X371" s="105"/>
      <c r="Y371" s="105"/>
      <c r="Z371" s="105"/>
    </row>
    <row r="372" spans="1:26" ht="9.75" customHeight="1">
      <c r="A372" s="105"/>
      <c r="B372" s="106"/>
      <c r="C372" s="106"/>
      <c r="D372" s="106"/>
      <c r="E372" s="107"/>
      <c r="F372" s="107"/>
      <c r="G372" s="107"/>
      <c r="H372" s="106"/>
      <c r="I372" s="106"/>
      <c r="J372" s="106"/>
      <c r="K372" s="106"/>
      <c r="L372" s="106"/>
      <c r="M372" s="106"/>
      <c r="N372" s="105"/>
      <c r="O372" s="105"/>
      <c r="P372" s="105"/>
      <c r="Q372" s="105"/>
      <c r="R372" s="105"/>
      <c r="S372" s="105"/>
      <c r="T372" s="105"/>
      <c r="U372" s="105"/>
      <c r="V372" s="105"/>
      <c r="W372" s="105"/>
      <c r="X372" s="105"/>
      <c r="Y372" s="105"/>
      <c r="Z372" s="105"/>
    </row>
    <row r="373" spans="1:26" ht="9.75" customHeight="1">
      <c r="A373" s="105"/>
      <c r="B373" s="106"/>
      <c r="C373" s="106"/>
      <c r="D373" s="106"/>
      <c r="E373" s="107"/>
      <c r="F373" s="107"/>
      <c r="G373" s="107"/>
      <c r="H373" s="106"/>
      <c r="I373" s="106"/>
      <c r="J373" s="106"/>
      <c r="K373" s="106"/>
      <c r="L373" s="106"/>
      <c r="M373" s="106"/>
      <c r="N373" s="105"/>
      <c r="O373" s="105"/>
      <c r="P373" s="105"/>
      <c r="Q373" s="105"/>
      <c r="R373" s="105"/>
      <c r="S373" s="105"/>
      <c r="T373" s="105"/>
      <c r="U373" s="105"/>
      <c r="V373" s="105"/>
      <c r="W373" s="105"/>
      <c r="X373" s="105"/>
      <c r="Y373" s="105"/>
      <c r="Z373" s="105"/>
    </row>
    <row r="374" spans="1:26" ht="9.75" customHeight="1">
      <c r="A374" s="105"/>
      <c r="B374" s="106"/>
      <c r="C374" s="106"/>
      <c r="D374" s="106"/>
      <c r="E374" s="107"/>
      <c r="F374" s="107"/>
      <c r="G374" s="107"/>
      <c r="H374" s="106"/>
      <c r="I374" s="106"/>
      <c r="J374" s="106"/>
      <c r="K374" s="106"/>
      <c r="L374" s="106"/>
      <c r="M374" s="106"/>
      <c r="N374" s="105"/>
      <c r="O374" s="105"/>
      <c r="P374" s="105"/>
      <c r="Q374" s="105"/>
      <c r="R374" s="105"/>
      <c r="S374" s="105"/>
      <c r="T374" s="105"/>
      <c r="U374" s="105"/>
      <c r="V374" s="105"/>
      <c r="W374" s="105"/>
      <c r="X374" s="105"/>
      <c r="Y374" s="105"/>
      <c r="Z374" s="105"/>
    </row>
    <row r="375" spans="1:26" ht="9.75" customHeight="1">
      <c r="A375" s="105"/>
      <c r="B375" s="106"/>
      <c r="C375" s="106"/>
      <c r="D375" s="106"/>
      <c r="E375" s="107"/>
      <c r="F375" s="107"/>
      <c r="G375" s="107"/>
      <c r="H375" s="106"/>
      <c r="I375" s="106"/>
      <c r="J375" s="106"/>
      <c r="K375" s="106"/>
      <c r="L375" s="106"/>
      <c r="M375" s="106"/>
      <c r="N375" s="105"/>
      <c r="O375" s="105"/>
      <c r="P375" s="105"/>
      <c r="Q375" s="105"/>
      <c r="R375" s="105"/>
      <c r="S375" s="105"/>
      <c r="T375" s="105"/>
      <c r="U375" s="105"/>
      <c r="V375" s="105"/>
      <c r="W375" s="105"/>
      <c r="X375" s="105"/>
      <c r="Y375" s="105"/>
      <c r="Z375" s="105"/>
    </row>
    <row r="376" spans="1:26" ht="9.75" customHeight="1">
      <c r="A376" s="105"/>
      <c r="B376" s="106"/>
      <c r="C376" s="106"/>
      <c r="D376" s="106"/>
      <c r="E376" s="107"/>
      <c r="F376" s="107"/>
      <c r="G376" s="107"/>
      <c r="H376" s="106"/>
      <c r="I376" s="106"/>
      <c r="J376" s="106"/>
      <c r="K376" s="106"/>
      <c r="L376" s="106"/>
      <c r="M376" s="106"/>
      <c r="N376" s="105"/>
      <c r="O376" s="105"/>
      <c r="P376" s="105"/>
      <c r="Q376" s="105"/>
      <c r="R376" s="105"/>
      <c r="S376" s="105"/>
      <c r="T376" s="105"/>
      <c r="U376" s="105"/>
      <c r="V376" s="105"/>
      <c r="W376" s="105"/>
      <c r="X376" s="105"/>
      <c r="Y376" s="105"/>
      <c r="Z376" s="105"/>
    </row>
    <row r="377" spans="1:26" ht="9.75" customHeight="1">
      <c r="A377" s="105"/>
      <c r="B377" s="106"/>
      <c r="C377" s="106"/>
      <c r="D377" s="106"/>
      <c r="E377" s="107"/>
      <c r="F377" s="107"/>
      <c r="G377" s="107"/>
      <c r="H377" s="106"/>
      <c r="I377" s="106"/>
      <c r="J377" s="106"/>
      <c r="K377" s="106"/>
      <c r="L377" s="106"/>
      <c r="M377" s="106"/>
      <c r="N377" s="105"/>
      <c r="O377" s="105"/>
      <c r="P377" s="105"/>
      <c r="Q377" s="105"/>
      <c r="R377" s="105"/>
      <c r="S377" s="105"/>
      <c r="T377" s="105"/>
      <c r="U377" s="105"/>
      <c r="V377" s="105"/>
      <c r="W377" s="105"/>
      <c r="X377" s="105"/>
      <c r="Y377" s="105"/>
      <c r="Z377" s="105"/>
    </row>
    <row r="378" spans="1:26" ht="9.75" customHeight="1">
      <c r="A378" s="105"/>
      <c r="B378" s="106"/>
      <c r="C378" s="106"/>
      <c r="D378" s="106"/>
      <c r="E378" s="107"/>
      <c r="F378" s="107"/>
      <c r="G378" s="107"/>
      <c r="H378" s="106"/>
      <c r="I378" s="106"/>
      <c r="J378" s="106"/>
      <c r="K378" s="106"/>
      <c r="L378" s="106"/>
      <c r="M378" s="106"/>
      <c r="N378" s="105"/>
      <c r="O378" s="105"/>
      <c r="P378" s="105"/>
      <c r="Q378" s="105"/>
      <c r="R378" s="105"/>
      <c r="S378" s="105"/>
      <c r="T378" s="105"/>
      <c r="U378" s="105"/>
      <c r="V378" s="105"/>
      <c r="W378" s="105"/>
      <c r="X378" s="105"/>
      <c r="Y378" s="105"/>
      <c r="Z378" s="105"/>
    </row>
    <row r="379" spans="1:26" ht="9.75" customHeight="1">
      <c r="A379" s="105"/>
      <c r="B379" s="106"/>
      <c r="C379" s="106"/>
      <c r="D379" s="106"/>
      <c r="E379" s="107"/>
      <c r="F379" s="107"/>
      <c r="G379" s="107"/>
      <c r="H379" s="106"/>
      <c r="I379" s="106"/>
      <c r="J379" s="106"/>
      <c r="K379" s="106"/>
      <c r="L379" s="106"/>
      <c r="M379" s="106"/>
      <c r="N379" s="105"/>
      <c r="O379" s="105"/>
      <c r="P379" s="105"/>
      <c r="Q379" s="105"/>
      <c r="R379" s="105"/>
      <c r="S379" s="105"/>
      <c r="T379" s="105"/>
      <c r="U379" s="105"/>
      <c r="V379" s="105"/>
      <c r="W379" s="105"/>
      <c r="X379" s="105"/>
      <c r="Y379" s="105"/>
      <c r="Z379" s="105"/>
    </row>
    <row r="380" spans="1:26" ht="9.75" customHeight="1">
      <c r="A380" s="105"/>
      <c r="B380" s="106"/>
      <c r="C380" s="106"/>
      <c r="D380" s="106"/>
      <c r="E380" s="107"/>
      <c r="F380" s="107"/>
      <c r="G380" s="107"/>
      <c r="H380" s="106"/>
      <c r="I380" s="106"/>
      <c r="J380" s="106"/>
      <c r="K380" s="106"/>
      <c r="L380" s="106"/>
      <c r="M380" s="106"/>
      <c r="N380" s="105"/>
      <c r="O380" s="105"/>
      <c r="P380" s="105"/>
      <c r="Q380" s="105"/>
      <c r="R380" s="105"/>
      <c r="S380" s="105"/>
      <c r="T380" s="105"/>
      <c r="U380" s="105"/>
      <c r="V380" s="105"/>
      <c r="W380" s="105"/>
      <c r="X380" s="105"/>
      <c r="Y380" s="105"/>
      <c r="Z380" s="105"/>
    </row>
    <row r="381" spans="1:26" ht="9.75" customHeight="1">
      <c r="A381" s="105"/>
      <c r="B381" s="106"/>
      <c r="C381" s="106"/>
      <c r="D381" s="106"/>
      <c r="E381" s="107"/>
      <c r="F381" s="107"/>
      <c r="G381" s="107"/>
      <c r="H381" s="106"/>
      <c r="I381" s="106"/>
      <c r="J381" s="106"/>
      <c r="K381" s="106"/>
      <c r="L381" s="106"/>
      <c r="M381" s="106"/>
      <c r="N381" s="105"/>
      <c r="O381" s="105"/>
      <c r="P381" s="105"/>
      <c r="Q381" s="105"/>
      <c r="R381" s="105"/>
      <c r="S381" s="105"/>
      <c r="T381" s="105"/>
      <c r="U381" s="105"/>
      <c r="V381" s="105"/>
      <c r="W381" s="105"/>
      <c r="X381" s="105"/>
      <c r="Y381" s="105"/>
      <c r="Z381" s="105"/>
    </row>
    <row r="382" spans="1:26" ht="9.75" customHeight="1">
      <c r="A382" s="105"/>
      <c r="B382" s="106"/>
      <c r="C382" s="106"/>
      <c r="D382" s="106"/>
      <c r="E382" s="107"/>
      <c r="F382" s="107"/>
      <c r="G382" s="107"/>
      <c r="H382" s="106"/>
      <c r="I382" s="106"/>
      <c r="J382" s="106"/>
      <c r="K382" s="106"/>
      <c r="L382" s="106"/>
      <c r="M382" s="106"/>
      <c r="N382" s="105"/>
      <c r="O382" s="105"/>
      <c r="P382" s="105"/>
      <c r="Q382" s="105"/>
      <c r="R382" s="105"/>
      <c r="S382" s="105"/>
      <c r="T382" s="105"/>
      <c r="U382" s="105"/>
      <c r="V382" s="105"/>
      <c r="W382" s="105"/>
      <c r="X382" s="105"/>
      <c r="Y382" s="105"/>
      <c r="Z382" s="105"/>
    </row>
    <row r="383" spans="1:26" ht="9.75" customHeight="1">
      <c r="A383" s="105"/>
      <c r="B383" s="106"/>
      <c r="C383" s="106"/>
      <c r="D383" s="106"/>
      <c r="E383" s="107"/>
      <c r="F383" s="107"/>
      <c r="G383" s="107"/>
      <c r="H383" s="106"/>
      <c r="I383" s="106"/>
      <c r="J383" s="106"/>
      <c r="K383" s="106"/>
      <c r="L383" s="106"/>
      <c r="M383" s="106"/>
      <c r="N383" s="105"/>
      <c r="O383" s="105"/>
      <c r="P383" s="105"/>
      <c r="Q383" s="105"/>
      <c r="R383" s="105"/>
      <c r="S383" s="105"/>
      <c r="T383" s="105"/>
      <c r="U383" s="105"/>
      <c r="V383" s="105"/>
      <c r="W383" s="105"/>
      <c r="X383" s="105"/>
      <c r="Y383" s="105"/>
      <c r="Z383" s="105"/>
    </row>
    <row r="384" spans="1:26" ht="9.75" customHeight="1">
      <c r="A384" s="105"/>
      <c r="B384" s="106"/>
      <c r="C384" s="106"/>
      <c r="D384" s="106"/>
      <c r="E384" s="107"/>
      <c r="F384" s="107"/>
      <c r="G384" s="107"/>
      <c r="H384" s="106"/>
      <c r="I384" s="106"/>
      <c r="J384" s="106"/>
      <c r="K384" s="106"/>
      <c r="L384" s="106"/>
      <c r="M384" s="106"/>
      <c r="N384" s="105"/>
      <c r="O384" s="105"/>
      <c r="P384" s="105"/>
      <c r="Q384" s="105"/>
      <c r="R384" s="105"/>
      <c r="S384" s="105"/>
      <c r="T384" s="105"/>
      <c r="U384" s="105"/>
      <c r="V384" s="105"/>
      <c r="W384" s="105"/>
      <c r="X384" s="105"/>
      <c r="Y384" s="105"/>
      <c r="Z384" s="105"/>
    </row>
    <row r="385" spans="1:26" ht="9.75" customHeight="1">
      <c r="A385" s="105"/>
      <c r="B385" s="106"/>
      <c r="C385" s="106"/>
      <c r="D385" s="106"/>
      <c r="E385" s="107"/>
      <c r="F385" s="107"/>
      <c r="G385" s="107"/>
      <c r="H385" s="106"/>
      <c r="I385" s="106"/>
      <c r="J385" s="106"/>
      <c r="K385" s="106"/>
      <c r="L385" s="106"/>
      <c r="M385" s="106"/>
      <c r="N385" s="105"/>
      <c r="O385" s="105"/>
      <c r="P385" s="105"/>
      <c r="Q385" s="105"/>
      <c r="R385" s="105"/>
      <c r="S385" s="105"/>
      <c r="T385" s="105"/>
      <c r="U385" s="105"/>
      <c r="V385" s="105"/>
      <c r="W385" s="105"/>
      <c r="X385" s="105"/>
      <c r="Y385" s="105"/>
      <c r="Z385" s="105"/>
    </row>
    <row r="386" spans="1:26" ht="9.75" customHeight="1">
      <c r="A386" s="105"/>
      <c r="B386" s="106"/>
      <c r="C386" s="106"/>
      <c r="D386" s="106"/>
      <c r="E386" s="107"/>
      <c r="F386" s="107"/>
      <c r="G386" s="107"/>
      <c r="H386" s="106"/>
      <c r="I386" s="106"/>
      <c r="J386" s="106"/>
      <c r="K386" s="106"/>
      <c r="L386" s="106"/>
      <c r="M386" s="106"/>
      <c r="N386" s="105"/>
      <c r="O386" s="105"/>
      <c r="P386" s="105"/>
      <c r="Q386" s="105"/>
      <c r="R386" s="105"/>
      <c r="S386" s="105"/>
      <c r="T386" s="105"/>
      <c r="U386" s="105"/>
      <c r="V386" s="105"/>
      <c r="W386" s="105"/>
      <c r="X386" s="105"/>
      <c r="Y386" s="105"/>
      <c r="Z386" s="105"/>
    </row>
    <row r="387" spans="1:26" ht="9.75" customHeight="1">
      <c r="A387" s="105"/>
      <c r="B387" s="106"/>
      <c r="C387" s="106"/>
      <c r="D387" s="106"/>
      <c r="E387" s="107"/>
      <c r="F387" s="107"/>
      <c r="G387" s="107"/>
      <c r="H387" s="106"/>
      <c r="I387" s="106"/>
      <c r="J387" s="106"/>
      <c r="K387" s="106"/>
      <c r="L387" s="106"/>
      <c r="M387" s="106"/>
      <c r="N387" s="105"/>
      <c r="O387" s="105"/>
      <c r="P387" s="105"/>
      <c r="Q387" s="105"/>
      <c r="R387" s="105"/>
      <c r="S387" s="105"/>
      <c r="T387" s="105"/>
      <c r="U387" s="105"/>
      <c r="V387" s="105"/>
      <c r="W387" s="105"/>
      <c r="X387" s="105"/>
      <c r="Y387" s="105"/>
      <c r="Z387" s="105"/>
    </row>
    <row r="388" spans="1:26" ht="9.75" customHeight="1">
      <c r="A388" s="105"/>
      <c r="B388" s="106"/>
      <c r="C388" s="106"/>
      <c r="D388" s="106"/>
      <c r="E388" s="107"/>
      <c r="F388" s="107"/>
      <c r="G388" s="107"/>
      <c r="H388" s="106"/>
      <c r="I388" s="106"/>
      <c r="J388" s="106"/>
      <c r="K388" s="106"/>
      <c r="L388" s="106"/>
      <c r="M388" s="106"/>
      <c r="N388" s="105"/>
      <c r="O388" s="105"/>
      <c r="P388" s="105"/>
      <c r="Q388" s="105"/>
      <c r="R388" s="105"/>
      <c r="S388" s="105"/>
      <c r="T388" s="105"/>
      <c r="U388" s="105"/>
      <c r="V388" s="105"/>
      <c r="W388" s="105"/>
      <c r="X388" s="105"/>
      <c r="Y388" s="105"/>
      <c r="Z388" s="105"/>
    </row>
    <row r="389" spans="1:26" ht="9.75" customHeight="1">
      <c r="A389" s="105"/>
      <c r="B389" s="106"/>
      <c r="C389" s="106"/>
      <c r="D389" s="106"/>
      <c r="E389" s="107"/>
      <c r="F389" s="107"/>
      <c r="G389" s="107"/>
      <c r="H389" s="106"/>
      <c r="I389" s="106"/>
      <c r="J389" s="106"/>
      <c r="K389" s="106"/>
      <c r="L389" s="106"/>
      <c r="M389" s="106"/>
      <c r="N389" s="105"/>
      <c r="O389" s="105"/>
      <c r="P389" s="105"/>
      <c r="Q389" s="105"/>
      <c r="R389" s="105"/>
      <c r="S389" s="105"/>
      <c r="T389" s="105"/>
      <c r="U389" s="105"/>
      <c r="V389" s="105"/>
      <c r="W389" s="105"/>
      <c r="X389" s="105"/>
      <c r="Y389" s="105"/>
      <c r="Z389" s="105"/>
    </row>
    <row r="390" spans="1:26" ht="9.75" customHeight="1">
      <c r="A390" s="105"/>
      <c r="B390" s="106"/>
      <c r="C390" s="106"/>
      <c r="D390" s="106"/>
      <c r="E390" s="107"/>
      <c r="F390" s="107"/>
      <c r="G390" s="107"/>
      <c r="H390" s="106"/>
      <c r="I390" s="106"/>
      <c r="J390" s="106"/>
      <c r="K390" s="106"/>
      <c r="L390" s="106"/>
      <c r="M390" s="106"/>
      <c r="N390" s="105"/>
      <c r="O390" s="105"/>
      <c r="P390" s="105"/>
      <c r="Q390" s="105"/>
      <c r="R390" s="105"/>
      <c r="S390" s="105"/>
      <c r="T390" s="105"/>
      <c r="U390" s="105"/>
      <c r="V390" s="105"/>
      <c r="W390" s="105"/>
      <c r="X390" s="105"/>
      <c r="Y390" s="105"/>
      <c r="Z390" s="105"/>
    </row>
    <row r="391" spans="1:26" ht="9.75" customHeight="1">
      <c r="A391" s="105"/>
      <c r="B391" s="106"/>
      <c r="C391" s="106"/>
      <c r="D391" s="106"/>
      <c r="E391" s="107"/>
      <c r="F391" s="107"/>
      <c r="G391" s="107"/>
      <c r="H391" s="106"/>
      <c r="I391" s="106"/>
      <c r="J391" s="106"/>
      <c r="K391" s="106"/>
      <c r="L391" s="106"/>
      <c r="M391" s="106"/>
      <c r="N391" s="105"/>
      <c r="O391" s="105"/>
      <c r="P391" s="105"/>
      <c r="Q391" s="105"/>
      <c r="R391" s="105"/>
      <c r="S391" s="105"/>
      <c r="T391" s="105"/>
      <c r="U391" s="105"/>
      <c r="V391" s="105"/>
      <c r="W391" s="105"/>
      <c r="X391" s="105"/>
      <c r="Y391" s="105"/>
      <c r="Z391" s="105"/>
    </row>
    <row r="392" spans="1:26" ht="9.75" customHeight="1">
      <c r="A392" s="105"/>
      <c r="B392" s="106"/>
      <c r="C392" s="106"/>
      <c r="D392" s="106"/>
      <c r="E392" s="107"/>
      <c r="F392" s="107"/>
      <c r="G392" s="107"/>
      <c r="H392" s="106"/>
      <c r="I392" s="106"/>
      <c r="J392" s="106"/>
      <c r="K392" s="106"/>
      <c r="L392" s="106"/>
      <c r="M392" s="106"/>
      <c r="N392" s="105"/>
      <c r="O392" s="105"/>
      <c r="P392" s="105"/>
      <c r="Q392" s="105"/>
      <c r="R392" s="105"/>
      <c r="S392" s="105"/>
      <c r="T392" s="105"/>
      <c r="U392" s="105"/>
      <c r="V392" s="105"/>
      <c r="W392" s="105"/>
      <c r="X392" s="105"/>
      <c r="Y392" s="105"/>
      <c r="Z392" s="105"/>
    </row>
    <row r="393" spans="1:26" ht="9.75" customHeight="1">
      <c r="A393" s="105"/>
      <c r="B393" s="106"/>
      <c r="C393" s="106"/>
      <c r="D393" s="106"/>
      <c r="E393" s="107"/>
      <c r="F393" s="107"/>
      <c r="G393" s="107"/>
      <c r="H393" s="106"/>
      <c r="I393" s="106"/>
      <c r="J393" s="106"/>
      <c r="K393" s="106"/>
      <c r="L393" s="106"/>
      <c r="M393" s="106"/>
      <c r="N393" s="105"/>
      <c r="O393" s="105"/>
      <c r="P393" s="105"/>
      <c r="Q393" s="105"/>
      <c r="R393" s="105"/>
      <c r="S393" s="105"/>
      <c r="T393" s="105"/>
      <c r="U393" s="105"/>
      <c r="V393" s="105"/>
      <c r="W393" s="105"/>
      <c r="X393" s="105"/>
      <c r="Y393" s="105"/>
      <c r="Z393" s="105"/>
    </row>
    <row r="394" spans="1:26" ht="9.75" customHeight="1">
      <c r="A394" s="105"/>
      <c r="B394" s="106"/>
      <c r="C394" s="106"/>
      <c r="D394" s="106"/>
      <c r="E394" s="107"/>
      <c r="F394" s="107"/>
      <c r="G394" s="107"/>
      <c r="H394" s="106"/>
      <c r="I394" s="106"/>
      <c r="J394" s="106"/>
      <c r="K394" s="106"/>
      <c r="L394" s="106"/>
      <c r="M394" s="106"/>
      <c r="N394" s="105"/>
      <c r="O394" s="105"/>
      <c r="P394" s="105"/>
      <c r="Q394" s="105"/>
      <c r="R394" s="105"/>
      <c r="S394" s="105"/>
      <c r="T394" s="105"/>
      <c r="U394" s="105"/>
      <c r="V394" s="105"/>
      <c r="W394" s="105"/>
      <c r="X394" s="105"/>
      <c r="Y394" s="105"/>
      <c r="Z394" s="105"/>
    </row>
    <row r="395" spans="1:26" ht="9.75" customHeight="1">
      <c r="A395" s="105"/>
      <c r="B395" s="106"/>
      <c r="C395" s="106"/>
      <c r="D395" s="106"/>
      <c r="E395" s="107"/>
      <c r="F395" s="107"/>
      <c r="G395" s="107"/>
      <c r="H395" s="106"/>
      <c r="I395" s="106"/>
      <c r="J395" s="106"/>
      <c r="K395" s="106"/>
      <c r="L395" s="106"/>
      <c r="M395" s="106"/>
      <c r="N395" s="105"/>
      <c r="O395" s="105"/>
      <c r="P395" s="105"/>
      <c r="Q395" s="105"/>
      <c r="R395" s="105"/>
      <c r="S395" s="105"/>
      <c r="T395" s="105"/>
      <c r="U395" s="105"/>
      <c r="V395" s="105"/>
      <c r="W395" s="105"/>
      <c r="X395" s="105"/>
      <c r="Y395" s="105"/>
      <c r="Z395" s="105"/>
    </row>
    <row r="396" spans="1:26" ht="9.75" customHeight="1">
      <c r="A396" s="105"/>
      <c r="B396" s="106"/>
      <c r="C396" s="106"/>
      <c r="D396" s="106"/>
      <c r="E396" s="107"/>
      <c r="F396" s="107"/>
      <c r="G396" s="107"/>
      <c r="H396" s="106"/>
      <c r="I396" s="106"/>
      <c r="J396" s="106"/>
      <c r="K396" s="106"/>
      <c r="L396" s="106"/>
      <c r="M396" s="106"/>
      <c r="N396" s="105"/>
      <c r="O396" s="105"/>
      <c r="P396" s="105"/>
      <c r="Q396" s="105"/>
      <c r="R396" s="105"/>
      <c r="S396" s="105"/>
      <c r="T396" s="105"/>
      <c r="U396" s="105"/>
      <c r="V396" s="105"/>
      <c r="W396" s="105"/>
      <c r="X396" s="105"/>
      <c r="Y396" s="105"/>
      <c r="Z396" s="105"/>
    </row>
    <row r="397" spans="1:26" ht="9.75" customHeight="1">
      <c r="A397" s="105"/>
      <c r="B397" s="106"/>
      <c r="C397" s="106"/>
      <c r="D397" s="106"/>
      <c r="E397" s="107"/>
      <c r="F397" s="107"/>
      <c r="G397" s="107"/>
      <c r="H397" s="106"/>
      <c r="I397" s="106"/>
      <c r="J397" s="106"/>
      <c r="K397" s="106"/>
      <c r="L397" s="106"/>
      <c r="M397" s="106"/>
      <c r="N397" s="105"/>
      <c r="O397" s="105"/>
      <c r="P397" s="105"/>
      <c r="Q397" s="105"/>
      <c r="R397" s="105"/>
      <c r="S397" s="105"/>
      <c r="T397" s="105"/>
      <c r="U397" s="105"/>
      <c r="V397" s="105"/>
      <c r="W397" s="105"/>
      <c r="X397" s="105"/>
      <c r="Y397" s="105"/>
      <c r="Z397" s="105"/>
    </row>
    <row r="398" spans="1:26" ht="9.75" customHeight="1">
      <c r="A398" s="105"/>
      <c r="B398" s="106"/>
      <c r="C398" s="106"/>
      <c r="D398" s="106"/>
      <c r="E398" s="107"/>
      <c r="F398" s="107"/>
      <c r="G398" s="107"/>
      <c r="H398" s="106"/>
      <c r="I398" s="106"/>
      <c r="J398" s="106"/>
      <c r="K398" s="106"/>
      <c r="L398" s="106"/>
      <c r="M398" s="106"/>
      <c r="N398" s="105"/>
      <c r="O398" s="105"/>
      <c r="P398" s="105"/>
      <c r="Q398" s="105"/>
      <c r="R398" s="105"/>
      <c r="S398" s="105"/>
      <c r="T398" s="105"/>
      <c r="U398" s="105"/>
      <c r="V398" s="105"/>
      <c r="W398" s="105"/>
      <c r="X398" s="105"/>
      <c r="Y398" s="105"/>
      <c r="Z398" s="105"/>
    </row>
    <row r="399" spans="1:26" ht="9.75" customHeight="1">
      <c r="A399" s="105"/>
      <c r="B399" s="106"/>
      <c r="C399" s="106"/>
      <c r="D399" s="106"/>
      <c r="E399" s="107"/>
      <c r="F399" s="107"/>
      <c r="G399" s="107"/>
      <c r="H399" s="106"/>
      <c r="I399" s="106"/>
      <c r="J399" s="106"/>
      <c r="K399" s="106"/>
      <c r="L399" s="106"/>
      <c r="M399" s="106"/>
      <c r="N399" s="105"/>
      <c r="O399" s="105"/>
      <c r="P399" s="105"/>
      <c r="Q399" s="105"/>
      <c r="R399" s="105"/>
      <c r="S399" s="105"/>
      <c r="T399" s="105"/>
      <c r="U399" s="105"/>
      <c r="V399" s="105"/>
      <c r="W399" s="105"/>
      <c r="X399" s="105"/>
      <c r="Y399" s="105"/>
      <c r="Z399" s="105"/>
    </row>
    <row r="400" spans="1:26" ht="9.75" customHeight="1">
      <c r="A400" s="105"/>
      <c r="B400" s="106"/>
      <c r="C400" s="106"/>
      <c r="D400" s="106"/>
      <c r="E400" s="107"/>
      <c r="F400" s="107"/>
      <c r="G400" s="107"/>
      <c r="H400" s="106"/>
      <c r="I400" s="106"/>
      <c r="J400" s="106"/>
      <c r="K400" s="106"/>
      <c r="L400" s="106"/>
      <c r="M400" s="106"/>
      <c r="N400" s="105"/>
      <c r="O400" s="105"/>
      <c r="P400" s="105"/>
      <c r="Q400" s="105"/>
      <c r="R400" s="105"/>
      <c r="S400" s="105"/>
      <c r="T400" s="105"/>
      <c r="U400" s="105"/>
      <c r="V400" s="105"/>
      <c r="W400" s="105"/>
      <c r="X400" s="105"/>
      <c r="Y400" s="105"/>
      <c r="Z400" s="105"/>
    </row>
    <row r="401" spans="1:26" ht="9.75" customHeight="1">
      <c r="A401" s="105"/>
      <c r="B401" s="106"/>
      <c r="C401" s="106"/>
      <c r="D401" s="106"/>
      <c r="E401" s="107"/>
      <c r="F401" s="107"/>
      <c r="G401" s="107"/>
      <c r="H401" s="106"/>
      <c r="I401" s="106"/>
      <c r="J401" s="106"/>
      <c r="K401" s="106"/>
      <c r="L401" s="106"/>
      <c r="M401" s="106"/>
      <c r="N401" s="105"/>
      <c r="O401" s="105"/>
      <c r="P401" s="105"/>
      <c r="Q401" s="105"/>
      <c r="R401" s="105"/>
      <c r="S401" s="105"/>
      <c r="T401" s="105"/>
      <c r="U401" s="105"/>
      <c r="V401" s="105"/>
      <c r="W401" s="105"/>
      <c r="X401" s="105"/>
      <c r="Y401" s="105"/>
      <c r="Z401" s="105"/>
    </row>
    <row r="402" spans="1:26" ht="9.75" customHeight="1">
      <c r="A402" s="105"/>
      <c r="B402" s="106"/>
      <c r="C402" s="106"/>
      <c r="D402" s="106"/>
      <c r="E402" s="107"/>
      <c r="F402" s="107"/>
      <c r="G402" s="107"/>
      <c r="H402" s="106"/>
      <c r="I402" s="106"/>
      <c r="J402" s="106"/>
      <c r="K402" s="106"/>
      <c r="L402" s="106"/>
      <c r="M402" s="106"/>
      <c r="N402" s="105"/>
      <c r="O402" s="105"/>
      <c r="P402" s="105"/>
      <c r="Q402" s="105"/>
      <c r="R402" s="105"/>
      <c r="S402" s="105"/>
      <c r="T402" s="105"/>
      <c r="U402" s="105"/>
      <c r="V402" s="105"/>
      <c r="W402" s="105"/>
      <c r="X402" s="105"/>
      <c r="Y402" s="105"/>
      <c r="Z402" s="105"/>
    </row>
    <row r="403" spans="1:26" ht="9.75" customHeight="1">
      <c r="A403" s="105"/>
      <c r="B403" s="106"/>
      <c r="C403" s="106"/>
      <c r="D403" s="106"/>
      <c r="E403" s="107"/>
      <c r="F403" s="107"/>
      <c r="G403" s="107"/>
      <c r="H403" s="106"/>
      <c r="I403" s="106"/>
      <c r="J403" s="106"/>
      <c r="K403" s="106"/>
      <c r="L403" s="106"/>
      <c r="M403" s="106"/>
      <c r="N403" s="105"/>
      <c r="O403" s="105"/>
      <c r="P403" s="105"/>
      <c r="Q403" s="105"/>
      <c r="R403" s="105"/>
      <c r="S403" s="105"/>
      <c r="T403" s="105"/>
      <c r="U403" s="105"/>
      <c r="V403" s="105"/>
      <c r="W403" s="105"/>
      <c r="X403" s="105"/>
      <c r="Y403" s="105"/>
      <c r="Z403" s="105"/>
    </row>
    <row r="404" spans="1:26" ht="9.75" customHeight="1">
      <c r="A404" s="105"/>
      <c r="B404" s="106"/>
      <c r="C404" s="106"/>
      <c r="D404" s="106"/>
      <c r="E404" s="107"/>
      <c r="F404" s="107"/>
      <c r="G404" s="107"/>
      <c r="H404" s="106"/>
      <c r="I404" s="106"/>
      <c r="J404" s="106"/>
      <c r="K404" s="106"/>
      <c r="L404" s="106"/>
      <c r="M404" s="106"/>
      <c r="N404" s="105"/>
      <c r="O404" s="105"/>
      <c r="P404" s="105"/>
      <c r="Q404" s="105"/>
      <c r="R404" s="105"/>
      <c r="S404" s="105"/>
      <c r="T404" s="105"/>
      <c r="U404" s="105"/>
      <c r="V404" s="105"/>
      <c r="W404" s="105"/>
      <c r="X404" s="105"/>
      <c r="Y404" s="105"/>
      <c r="Z404" s="105"/>
    </row>
    <row r="405" spans="1:26" ht="9.75" customHeight="1">
      <c r="A405" s="105"/>
      <c r="B405" s="106"/>
      <c r="C405" s="106"/>
      <c r="D405" s="106"/>
      <c r="E405" s="107"/>
      <c r="F405" s="107"/>
      <c r="G405" s="107"/>
      <c r="H405" s="106"/>
      <c r="I405" s="106"/>
      <c r="J405" s="106"/>
      <c r="K405" s="106"/>
      <c r="L405" s="106"/>
      <c r="M405" s="106"/>
      <c r="N405" s="105"/>
      <c r="O405" s="105"/>
      <c r="P405" s="105"/>
      <c r="Q405" s="105"/>
      <c r="R405" s="105"/>
      <c r="S405" s="105"/>
      <c r="T405" s="105"/>
      <c r="U405" s="105"/>
      <c r="V405" s="105"/>
      <c r="W405" s="105"/>
      <c r="X405" s="105"/>
      <c r="Y405" s="105"/>
      <c r="Z405" s="105"/>
    </row>
    <row r="406" spans="1:26" ht="9.75" customHeight="1">
      <c r="A406" s="105"/>
      <c r="B406" s="106"/>
      <c r="C406" s="106"/>
      <c r="D406" s="106"/>
      <c r="E406" s="107"/>
      <c r="F406" s="107"/>
      <c r="G406" s="107"/>
      <c r="H406" s="106"/>
      <c r="I406" s="106"/>
      <c r="J406" s="106"/>
      <c r="K406" s="106"/>
      <c r="L406" s="106"/>
      <c r="M406" s="106"/>
      <c r="N406" s="105"/>
      <c r="O406" s="105"/>
      <c r="P406" s="105"/>
      <c r="Q406" s="105"/>
      <c r="R406" s="105"/>
      <c r="S406" s="105"/>
      <c r="T406" s="105"/>
      <c r="U406" s="105"/>
      <c r="V406" s="105"/>
      <c r="W406" s="105"/>
      <c r="X406" s="105"/>
      <c r="Y406" s="105"/>
      <c r="Z406" s="105"/>
    </row>
    <row r="407" spans="1:26" ht="9.75" customHeight="1">
      <c r="A407" s="105"/>
      <c r="B407" s="106"/>
      <c r="C407" s="106"/>
      <c r="D407" s="106"/>
      <c r="E407" s="107"/>
      <c r="F407" s="107"/>
      <c r="G407" s="107"/>
      <c r="H407" s="106"/>
      <c r="I407" s="106"/>
      <c r="J407" s="106"/>
      <c r="K407" s="106"/>
      <c r="L407" s="106"/>
      <c r="M407" s="106"/>
      <c r="N407" s="105"/>
      <c r="O407" s="105"/>
      <c r="P407" s="105"/>
      <c r="Q407" s="105"/>
      <c r="R407" s="105"/>
      <c r="S407" s="105"/>
      <c r="T407" s="105"/>
      <c r="U407" s="105"/>
      <c r="V407" s="105"/>
      <c r="W407" s="105"/>
      <c r="X407" s="105"/>
      <c r="Y407" s="105"/>
      <c r="Z407" s="105"/>
    </row>
    <row r="408" spans="1:26" ht="9.75" customHeight="1">
      <c r="A408" s="105"/>
      <c r="B408" s="106"/>
      <c r="C408" s="106"/>
      <c r="D408" s="106"/>
      <c r="E408" s="107"/>
      <c r="F408" s="107"/>
      <c r="G408" s="107"/>
      <c r="H408" s="106"/>
      <c r="I408" s="106"/>
      <c r="J408" s="106"/>
      <c r="K408" s="106"/>
      <c r="L408" s="106"/>
      <c r="M408" s="106"/>
      <c r="N408" s="105"/>
      <c r="O408" s="105"/>
      <c r="P408" s="105"/>
      <c r="Q408" s="105"/>
      <c r="R408" s="105"/>
      <c r="S408" s="105"/>
      <c r="T408" s="105"/>
      <c r="U408" s="105"/>
      <c r="V408" s="105"/>
      <c r="W408" s="105"/>
      <c r="X408" s="105"/>
      <c r="Y408" s="105"/>
      <c r="Z408" s="105"/>
    </row>
    <row r="409" spans="1:26" ht="9.75" customHeight="1">
      <c r="A409" s="105"/>
      <c r="B409" s="106"/>
      <c r="C409" s="106"/>
      <c r="D409" s="106"/>
      <c r="E409" s="107"/>
      <c r="F409" s="107"/>
      <c r="G409" s="107"/>
      <c r="H409" s="106"/>
      <c r="I409" s="106"/>
      <c r="J409" s="106"/>
      <c r="K409" s="106"/>
      <c r="L409" s="106"/>
      <c r="M409" s="106"/>
      <c r="N409" s="105"/>
      <c r="O409" s="105"/>
      <c r="P409" s="105"/>
      <c r="Q409" s="105"/>
      <c r="R409" s="105"/>
      <c r="S409" s="105"/>
      <c r="T409" s="105"/>
      <c r="U409" s="105"/>
      <c r="V409" s="105"/>
      <c r="W409" s="105"/>
      <c r="X409" s="105"/>
      <c r="Y409" s="105"/>
      <c r="Z409" s="105"/>
    </row>
    <row r="410" spans="1:26" ht="9.75" customHeight="1">
      <c r="A410" s="105"/>
      <c r="B410" s="106"/>
      <c r="C410" s="106"/>
      <c r="D410" s="106"/>
      <c r="E410" s="107"/>
      <c r="F410" s="107"/>
      <c r="G410" s="107"/>
      <c r="H410" s="106"/>
      <c r="I410" s="106"/>
      <c r="J410" s="106"/>
      <c r="K410" s="106"/>
      <c r="L410" s="106"/>
      <c r="M410" s="106"/>
      <c r="N410" s="105"/>
      <c r="O410" s="105"/>
      <c r="P410" s="105"/>
      <c r="Q410" s="105"/>
      <c r="R410" s="105"/>
      <c r="S410" s="105"/>
      <c r="T410" s="105"/>
      <c r="U410" s="105"/>
      <c r="V410" s="105"/>
      <c r="W410" s="105"/>
      <c r="X410" s="105"/>
      <c r="Y410" s="105"/>
      <c r="Z410" s="105"/>
    </row>
    <row r="411" spans="1:26" ht="9.75" customHeight="1">
      <c r="A411" s="105"/>
      <c r="B411" s="106"/>
      <c r="C411" s="106"/>
      <c r="D411" s="106"/>
      <c r="E411" s="107"/>
      <c r="F411" s="107"/>
      <c r="G411" s="107"/>
      <c r="H411" s="106"/>
      <c r="I411" s="106"/>
      <c r="J411" s="106"/>
      <c r="K411" s="106"/>
      <c r="L411" s="106"/>
      <c r="M411" s="106"/>
      <c r="N411" s="105"/>
      <c r="O411" s="105"/>
      <c r="P411" s="105"/>
      <c r="Q411" s="105"/>
      <c r="R411" s="105"/>
      <c r="S411" s="105"/>
      <c r="T411" s="105"/>
      <c r="U411" s="105"/>
      <c r="V411" s="105"/>
      <c r="W411" s="105"/>
      <c r="X411" s="105"/>
      <c r="Y411" s="105"/>
      <c r="Z411" s="105"/>
    </row>
    <row r="412" spans="1:26" ht="9.75" customHeight="1">
      <c r="A412" s="105"/>
      <c r="B412" s="106"/>
      <c r="C412" s="106"/>
      <c r="D412" s="106"/>
      <c r="E412" s="107"/>
      <c r="F412" s="107"/>
      <c r="G412" s="107"/>
      <c r="H412" s="106"/>
      <c r="I412" s="106"/>
      <c r="J412" s="106"/>
      <c r="K412" s="106"/>
      <c r="L412" s="106"/>
      <c r="M412" s="106"/>
      <c r="N412" s="105"/>
      <c r="O412" s="105"/>
      <c r="P412" s="105"/>
      <c r="Q412" s="105"/>
      <c r="R412" s="105"/>
      <c r="S412" s="105"/>
      <c r="T412" s="105"/>
      <c r="U412" s="105"/>
      <c r="V412" s="105"/>
      <c r="W412" s="105"/>
      <c r="X412" s="105"/>
      <c r="Y412" s="105"/>
      <c r="Z412" s="105"/>
    </row>
    <row r="413" spans="1:26" ht="9.75" customHeight="1">
      <c r="A413" s="105"/>
      <c r="B413" s="106"/>
      <c r="C413" s="106"/>
      <c r="D413" s="106"/>
      <c r="E413" s="107"/>
      <c r="F413" s="107"/>
      <c r="G413" s="107"/>
      <c r="H413" s="106"/>
      <c r="I413" s="106"/>
      <c r="J413" s="106"/>
      <c r="K413" s="106"/>
      <c r="L413" s="106"/>
      <c r="M413" s="106"/>
      <c r="N413" s="105"/>
      <c r="O413" s="105"/>
      <c r="P413" s="105"/>
      <c r="Q413" s="105"/>
      <c r="R413" s="105"/>
      <c r="S413" s="105"/>
      <c r="T413" s="105"/>
      <c r="U413" s="105"/>
      <c r="V413" s="105"/>
      <c r="W413" s="105"/>
      <c r="X413" s="105"/>
      <c r="Y413" s="105"/>
      <c r="Z413" s="105"/>
    </row>
    <row r="414" spans="1:26" ht="9.75" customHeight="1">
      <c r="A414" s="105"/>
      <c r="B414" s="106"/>
      <c r="C414" s="106"/>
      <c r="D414" s="106"/>
      <c r="E414" s="107"/>
      <c r="F414" s="107"/>
      <c r="G414" s="107"/>
      <c r="H414" s="106"/>
      <c r="I414" s="106"/>
      <c r="J414" s="106"/>
      <c r="K414" s="106"/>
      <c r="L414" s="106"/>
      <c r="M414" s="106"/>
      <c r="N414" s="105"/>
      <c r="O414" s="105"/>
      <c r="P414" s="105"/>
      <c r="Q414" s="105"/>
      <c r="R414" s="105"/>
      <c r="S414" s="105"/>
      <c r="T414" s="105"/>
      <c r="U414" s="105"/>
      <c r="V414" s="105"/>
      <c r="W414" s="105"/>
      <c r="X414" s="105"/>
      <c r="Y414" s="105"/>
      <c r="Z414" s="105"/>
    </row>
    <row r="415" spans="1:26" ht="9.75" customHeight="1">
      <c r="A415" s="105"/>
      <c r="B415" s="106"/>
      <c r="C415" s="106"/>
      <c r="D415" s="106"/>
      <c r="E415" s="107"/>
      <c r="F415" s="107"/>
      <c r="G415" s="107"/>
      <c r="H415" s="106"/>
      <c r="I415" s="106"/>
      <c r="J415" s="106"/>
      <c r="K415" s="106"/>
      <c r="L415" s="106"/>
      <c r="M415" s="106"/>
      <c r="N415" s="105"/>
      <c r="O415" s="105"/>
      <c r="P415" s="105"/>
      <c r="Q415" s="105"/>
      <c r="R415" s="105"/>
      <c r="S415" s="105"/>
      <c r="T415" s="105"/>
      <c r="U415" s="105"/>
      <c r="V415" s="105"/>
      <c r="W415" s="105"/>
      <c r="X415" s="105"/>
      <c r="Y415" s="105"/>
      <c r="Z415" s="105"/>
    </row>
    <row r="416" spans="1:26" ht="9.75" customHeight="1">
      <c r="A416" s="105"/>
      <c r="B416" s="106"/>
      <c r="C416" s="106"/>
      <c r="D416" s="106"/>
      <c r="E416" s="107"/>
      <c r="F416" s="107"/>
      <c r="G416" s="107"/>
      <c r="H416" s="106"/>
      <c r="I416" s="106"/>
      <c r="J416" s="106"/>
      <c r="K416" s="106"/>
      <c r="L416" s="106"/>
      <c r="M416" s="106"/>
      <c r="N416" s="105"/>
      <c r="O416" s="105"/>
      <c r="P416" s="105"/>
      <c r="Q416" s="105"/>
      <c r="R416" s="105"/>
      <c r="S416" s="105"/>
      <c r="T416" s="105"/>
      <c r="U416" s="105"/>
      <c r="V416" s="105"/>
      <c r="W416" s="105"/>
      <c r="X416" s="105"/>
      <c r="Y416" s="105"/>
      <c r="Z416" s="105"/>
    </row>
    <row r="417" spans="1:26" ht="9.75" customHeight="1">
      <c r="A417" s="105"/>
      <c r="B417" s="106"/>
      <c r="C417" s="106"/>
      <c r="D417" s="106"/>
      <c r="E417" s="107"/>
      <c r="F417" s="107"/>
      <c r="G417" s="107"/>
      <c r="H417" s="106"/>
      <c r="I417" s="106"/>
      <c r="J417" s="106"/>
      <c r="K417" s="106"/>
      <c r="L417" s="106"/>
      <c r="M417" s="106"/>
      <c r="N417" s="105"/>
      <c r="O417" s="105"/>
      <c r="P417" s="105"/>
      <c r="Q417" s="105"/>
      <c r="R417" s="105"/>
      <c r="S417" s="105"/>
      <c r="T417" s="105"/>
      <c r="U417" s="105"/>
      <c r="V417" s="105"/>
      <c r="W417" s="105"/>
      <c r="X417" s="105"/>
      <c r="Y417" s="105"/>
      <c r="Z417" s="105"/>
    </row>
    <row r="418" spans="1:26" ht="9.75" customHeight="1">
      <c r="A418" s="105"/>
      <c r="B418" s="106"/>
      <c r="C418" s="106"/>
      <c r="D418" s="106"/>
      <c r="E418" s="107"/>
      <c r="F418" s="107"/>
      <c r="G418" s="107"/>
      <c r="H418" s="106"/>
      <c r="I418" s="106"/>
      <c r="J418" s="106"/>
      <c r="K418" s="106"/>
      <c r="L418" s="106"/>
      <c r="M418" s="106"/>
      <c r="N418" s="105"/>
      <c r="O418" s="105"/>
      <c r="P418" s="105"/>
      <c r="Q418" s="105"/>
      <c r="R418" s="105"/>
      <c r="S418" s="105"/>
      <c r="T418" s="105"/>
      <c r="U418" s="105"/>
      <c r="V418" s="105"/>
      <c r="W418" s="105"/>
      <c r="X418" s="105"/>
      <c r="Y418" s="105"/>
      <c r="Z418" s="105"/>
    </row>
    <row r="419" spans="1:26" ht="9.75" customHeight="1">
      <c r="A419" s="105"/>
      <c r="B419" s="106"/>
      <c r="C419" s="106"/>
      <c r="D419" s="106"/>
      <c r="E419" s="107"/>
      <c r="F419" s="107"/>
      <c r="G419" s="107"/>
      <c r="H419" s="106"/>
      <c r="I419" s="106"/>
      <c r="J419" s="106"/>
      <c r="K419" s="106"/>
      <c r="L419" s="106"/>
      <c r="M419" s="106"/>
      <c r="N419" s="105"/>
      <c r="O419" s="105"/>
      <c r="P419" s="105"/>
      <c r="Q419" s="105"/>
      <c r="R419" s="105"/>
      <c r="S419" s="105"/>
      <c r="T419" s="105"/>
      <c r="U419" s="105"/>
      <c r="V419" s="105"/>
      <c r="W419" s="105"/>
      <c r="X419" s="105"/>
      <c r="Y419" s="105"/>
      <c r="Z419" s="105"/>
    </row>
    <row r="420" spans="1:26" ht="9.75" customHeight="1">
      <c r="A420" s="105"/>
      <c r="B420" s="106"/>
      <c r="C420" s="106"/>
      <c r="D420" s="106"/>
      <c r="E420" s="107"/>
      <c r="F420" s="107"/>
      <c r="G420" s="107"/>
      <c r="H420" s="106"/>
      <c r="I420" s="106"/>
      <c r="J420" s="106"/>
      <c r="K420" s="106"/>
      <c r="L420" s="106"/>
      <c r="M420" s="106"/>
      <c r="N420" s="105"/>
      <c r="O420" s="105"/>
      <c r="P420" s="105"/>
      <c r="Q420" s="105"/>
      <c r="R420" s="105"/>
      <c r="S420" s="105"/>
      <c r="T420" s="105"/>
      <c r="U420" s="105"/>
      <c r="V420" s="105"/>
      <c r="W420" s="105"/>
      <c r="X420" s="105"/>
      <c r="Y420" s="105"/>
      <c r="Z420" s="105"/>
    </row>
    <row r="421" spans="1:26" ht="9.75" customHeight="1">
      <c r="A421" s="105"/>
      <c r="B421" s="106"/>
      <c r="C421" s="106"/>
      <c r="D421" s="106"/>
      <c r="E421" s="107"/>
      <c r="F421" s="107"/>
      <c r="G421" s="107"/>
      <c r="H421" s="106"/>
      <c r="I421" s="106"/>
      <c r="J421" s="106"/>
      <c r="K421" s="106"/>
      <c r="L421" s="106"/>
      <c r="M421" s="106"/>
      <c r="N421" s="105"/>
      <c r="O421" s="105"/>
      <c r="P421" s="105"/>
      <c r="Q421" s="105"/>
      <c r="R421" s="105"/>
      <c r="S421" s="105"/>
      <c r="T421" s="105"/>
      <c r="U421" s="105"/>
      <c r="V421" s="105"/>
      <c r="W421" s="105"/>
      <c r="X421" s="105"/>
      <c r="Y421" s="105"/>
      <c r="Z421" s="105"/>
    </row>
    <row r="422" spans="1:26" ht="9.75" customHeight="1">
      <c r="A422" s="105"/>
      <c r="B422" s="106"/>
      <c r="C422" s="106"/>
      <c r="D422" s="106"/>
      <c r="E422" s="107"/>
      <c r="F422" s="107"/>
      <c r="G422" s="107"/>
      <c r="H422" s="106"/>
      <c r="I422" s="106"/>
      <c r="J422" s="106"/>
      <c r="K422" s="106"/>
      <c r="L422" s="106"/>
      <c r="M422" s="106"/>
      <c r="N422" s="105"/>
      <c r="O422" s="105"/>
      <c r="P422" s="105"/>
      <c r="Q422" s="105"/>
      <c r="R422" s="105"/>
      <c r="S422" s="105"/>
      <c r="T422" s="105"/>
      <c r="U422" s="105"/>
      <c r="V422" s="105"/>
      <c r="W422" s="105"/>
      <c r="X422" s="105"/>
      <c r="Y422" s="105"/>
      <c r="Z422" s="105"/>
    </row>
    <row r="423" spans="1:26" ht="9.75" customHeight="1">
      <c r="A423" s="105"/>
      <c r="B423" s="106"/>
      <c r="C423" s="106"/>
      <c r="D423" s="106"/>
      <c r="E423" s="107"/>
      <c r="F423" s="107"/>
      <c r="G423" s="107"/>
      <c r="H423" s="106"/>
      <c r="I423" s="106"/>
      <c r="J423" s="106"/>
      <c r="K423" s="106"/>
      <c r="L423" s="106"/>
      <c r="M423" s="106"/>
      <c r="N423" s="105"/>
      <c r="O423" s="105"/>
      <c r="P423" s="105"/>
      <c r="Q423" s="105"/>
      <c r="R423" s="105"/>
      <c r="S423" s="105"/>
      <c r="T423" s="105"/>
      <c r="U423" s="105"/>
      <c r="V423" s="105"/>
      <c r="W423" s="105"/>
      <c r="X423" s="105"/>
      <c r="Y423" s="105"/>
      <c r="Z423" s="105"/>
    </row>
    <row r="424" spans="1:26" ht="9.75" customHeight="1">
      <c r="A424" s="105"/>
      <c r="B424" s="106"/>
      <c r="C424" s="106"/>
      <c r="D424" s="106"/>
      <c r="E424" s="107"/>
      <c r="F424" s="107"/>
      <c r="G424" s="107"/>
      <c r="H424" s="106"/>
      <c r="I424" s="106"/>
      <c r="J424" s="106"/>
      <c r="K424" s="106"/>
      <c r="L424" s="106"/>
      <c r="M424" s="106"/>
      <c r="N424" s="105"/>
      <c r="O424" s="105"/>
      <c r="P424" s="105"/>
      <c r="Q424" s="105"/>
      <c r="R424" s="105"/>
      <c r="S424" s="105"/>
      <c r="T424" s="105"/>
      <c r="U424" s="105"/>
      <c r="V424" s="105"/>
      <c r="W424" s="105"/>
      <c r="X424" s="105"/>
      <c r="Y424" s="105"/>
      <c r="Z424" s="105"/>
    </row>
    <row r="425" spans="1:26" ht="9.75" customHeight="1">
      <c r="A425" s="105"/>
      <c r="B425" s="106"/>
      <c r="C425" s="106"/>
      <c r="D425" s="106"/>
      <c r="E425" s="107"/>
      <c r="F425" s="107"/>
      <c r="G425" s="107"/>
      <c r="H425" s="106"/>
      <c r="I425" s="106"/>
      <c r="J425" s="106"/>
      <c r="K425" s="106"/>
      <c r="L425" s="106"/>
      <c r="M425" s="106"/>
      <c r="N425" s="105"/>
      <c r="O425" s="105"/>
      <c r="P425" s="105"/>
      <c r="Q425" s="105"/>
      <c r="R425" s="105"/>
      <c r="S425" s="105"/>
      <c r="T425" s="105"/>
      <c r="U425" s="105"/>
      <c r="V425" s="105"/>
      <c r="W425" s="105"/>
      <c r="X425" s="105"/>
      <c r="Y425" s="105"/>
      <c r="Z425" s="105"/>
    </row>
    <row r="426" spans="1:26" ht="9.75" customHeight="1">
      <c r="A426" s="105"/>
      <c r="B426" s="106"/>
      <c r="C426" s="106"/>
      <c r="D426" s="106"/>
      <c r="E426" s="107"/>
      <c r="F426" s="107"/>
      <c r="G426" s="107"/>
      <c r="H426" s="106"/>
      <c r="I426" s="106"/>
      <c r="J426" s="106"/>
      <c r="K426" s="106"/>
      <c r="L426" s="106"/>
      <c r="M426" s="106"/>
      <c r="N426" s="105"/>
      <c r="O426" s="105"/>
      <c r="P426" s="105"/>
      <c r="Q426" s="105"/>
      <c r="R426" s="105"/>
      <c r="S426" s="105"/>
      <c r="T426" s="105"/>
      <c r="U426" s="105"/>
      <c r="V426" s="105"/>
      <c r="W426" s="105"/>
      <c r="X426" s="105"/>
      <c r="Y426" s="105"/>
      <c r="Z426" s="105"/>
    </row>
    <row r="427" spans="1:26" ht="9.75" customHeight="1">
      <c r="A427" s="105"/>
      <c r="B427" s="106"/>
      <c r="C427" s="106"/>
      <c r="D427" s="106"/>
      <c r="E427" s="107"/>
      <c r="F427" s="107"/>
      <c r="G427" s="107"/>
      <c r="H427" s="106"/>
      <c r="I427" s="106"/>
      <c r="J427" s="106"/>
      <c r="K427" s="106"/>
      <c r="L427" s="106"/>
      <c r="M427" s="106"/>
      <c r="N427" s="105"/>
      <c r="O427" s="105"/>
      <c r="P427" s="105"/>
      <c r="Q427" s="105"/>
      <c r="R427" s="105"/>
      <c r="S427" s="105"/>
      <c r="T427" s="105"/>
      <c r="U427" s="105"/>
      <c r="V427" s="105"/>
      <c r="W427" s="105"/>
      <c r="X427" s="105"/>
      <c r="Y427" s="105"/>
      <c r="Z427" s="105"/>
    </row>
    <row r="428" spans="1:26" ht="9.75" customHeight="1">
      <c r="A428" s="105"/>
      <c r="B428" s="106"/>
      <c r="C428" s="106"/>
      <c r="D428" s="106"/>
      <c r="E428" s="107"/>
      <c r="F428" s="107"/>
      <c r="G428" s="107"/>
      <c r="H428" s="106"/>
      <c r="I428" s="106"/>
      <c r="J428" s="106"/>
      <c r="K428" s="106"/>
      <c r="L428" s="106"/>
      <c r="M428" s="106"/>
      <c r="N428" s="105"/>
      <c r="O428" s="105"/>
      <c r="P428" s="105"/>
      <c r="Q428" s="105"/>
      <c r="R428" s="105"/>
      <c r="S428" s="105"/>
      <c r="T428" s="105"/>
      <c r="U428" s="105"/>
      <c r="V428" s="105"/>
      <c r="W428" s="105"/>
      <c r="X428" s="105"/>
      <c r="Y428" s="105"/>
      <c r="Z428" s="105"/>
    </row>
    <row r="429" spans="1:26" ht="9.75" customHeight="1">
      <c r="A429" s="105"/>
      <c r="B429" s="106"/>
      <c r="C429" s="106"/>
      <c r="D429" s="106"/>
      <c r="E429" s="107"/>
      <c r="F429" s="107"/>
      <c r="G429" s="107"/>
      <c r="H429" s="106"/>
      <c r="I429" s="106"/>
      <c r="J429" s="106"/>
      <c r="K429" s="106"/>
      <c r="L429" s="106"/>
      <c r="M429" s="106"/>
      <c r="N429" s="105"/>
      <c r="O429" s="105"/>
      <c r="P429" s="105"/>
      <c r="Q429" s="105"/>
      <c r="R429" s="105"/>
      <c r="S429" s="105"/>
      <c r="T429" s="105"/>
      <c r="U429" s="105"/>
      <c r="V429" s="105"/>
      <c r="W429" s="105"/>
      <c r="X429" s="105"/>
      <c r="Y429" s="105"/>
      <c r="Z429" s="105"/>
    </row>
    <row r="430" spans="1:26" ht="9.75" customHeight="1">
      <c r="A430" s="105"/>
      <c r="B430" s="106"/>
      <c r="C430" s="106"/>
      <c r="D430" s="106"/>
      <c r="E430" s="107"/>
      <c r="F430" s="107"/>
      <c r="G430" s="107"/>
      <c r="H430" s="106"/>
      <c r="I430" s="106"/>
      <c r="J430" s="106"/>
      <c r="K430" s="106"/>
      <c r="L430" s="106"/>
      <c r="M430" s="106"/>
      <c r="N430" s="105"/>
      <c r="O430" s="105"/>
      <c r="P430" s="105"/>
      <c r="Q430" s="105"/>
      <c r="R430" s="105"/>
      <c r="S430" s="105"/>
      <c r="T430" s="105"/>
      <c r="U430" s="105"/>
      <c r="V430" s="105"/>
      <c r="W430" s="105"/>
      <c r="X430" s="105"/>
      <c r="Y430" s="105"/>
      <c r="Z430" s="105"/>
    </row>
    <row r="431" spans="1:26" ht="9.75" customHeight="1">
      <c r="A431" s="105"/>
      <c r="B431" s="106"/>
      <c r="C431" s="106"/>
      <c r="D431" s="106"/>
      <c r="E431" s="107"/>
      <c r="F431" s="107"/>
      <c r="G431" s="107"/>
      <c r="H431" s="106"/>
      <c r="I431" s="106"/>
      <c r="J431" s="106"/>
      <c r="K431" s="106"/>
      <c r="L431" s="106"/>
      <c r="M431" s="106"/>
      <c r="N431" s="105"/>
      <c r="O431" s="105"/>
      <c r="P431" s="105"/>
      <c r="Q431" s="105"/>
      <c r="R431" s="105"/>
      <c r="S431" s="105"/>
      <c r="T431" s="105"/>
      <c r="U431" s="105"/>
      <c r="V431" s="105"/>
      <c r="W431" s="105"/>
      <c r="X431" s="105"/>
      <c r="Y431" s="105"/>
      <c r="Z431" s="105"/>
    </row>
    <row r="432" spans="1:26" ht="9.75" customHeight="1">
      <c r="A432" s="105"/>
      <c r="B432" s="106"/>
      <c r="C432" s="106"/>
      <c r="D432" s="106"/>
      <c r="E432" s="107"/>
      <c r="F432" s="107"/>
      <c r="G432" s="107"/>
      <c r="H432" s="106"/>
      <c r="I432" s="106"/>
      <c r="J432" s="106"/>
      <c r="K432" s="106"/>
      <c r="L432" s="106"/>
      <c r="M432" s="106"/>
      <c r="N432" s="105"/>
      <c r="O432" s="105"/>
      <c r="P432" s="105"/>
      <c r="Q432" s="105"/>
      <c r="R432" s="105"/>
      <c r="S432" s="105"/>
      <c r="T432" s="105"/>
      <c r="U432" s="105"/>
      <c r="V432" s="105"/>
      <c r="W432" s="105"/>
      <c r="X432" s="105"/>
      <c r="Y432" s="105"/>
      <c r="Z432" s="105"/>
    </row>
    <row r="433" spans="1:26" ht="9.75" customHeight="1">
      <c r="A433" s="105"/>
      <c r="B433" s="106"/>
      <c r="C433" s="106"/>
      <c r="D433" s="106"/>
      <c r="E433" s="107"/>
      <c r="F433" s="107"/>
      <c r="G433" s="107"/>
      <c r="H433" s="106"/>
      <c r="I433" s="106"/>
      <c r="J433" s="106"/>
      <c r="K433" s="106"/>
      <c r="L433" s="106"/>
      <c r="M433" s="106"/>
      <c r="N433" s="105"/>
      <c r="O433" s="105"/>
      <c r="P433" s="105"/>
      <c r="Q433" s="105"/>
      <c r="R433" s="105"/>
      <c r="S433" s="105"/>
      <c r="T433" s="105"/>
      <c r="U433" s="105"/>
      <c r="V433" s="105"/>
      <c r="W433" s="105"/>
      <c r="X433" s="105"/>
      <c r="Y433" s="105"/>
      <c r="Z433" s="105"/>
    </row>
    <row r="434" spans="1:26" ht="9.75" customHeight="1">
      <c r="A434" s="105"/>
      <c r="B434" s="106"/>
      <c r="C434" s="106"/>
      <c r="D434" s="106"/>
      <c r="E434" s="107"/>
      <c r="F434" s="107"/>
      <c r="G434" s="107"/>
      <c r="H434" s="106"/>
      <c r="I434" s="106"/>
      <c r="J434" s="106"/>
      <c r="K434" s="106"/>
      <c r="L434" s="106"/>
      <c r="M434" s="106"/>
      <c r="N434" s="105"/>
      <c r="O434" s="105"/>
      <c r="P434" s="105"/>
      <c r="Q434" s="105"/>
      <c r="R434" s="105"/>
      <c r="S434" s="105"/>
      <c r="T434" s="105"/>
      <c r="U434" s="105"/>
      <c r="V434" s="105"/>
      <c r="W434" s="105"/>
      <c r="X434" s="105"/>
      <c r="Y434" s="105"/>
      <c r="Z434" s="105"/>
    </row>
    <row r="435" spans="1:26" ht="9.75" customHeight="1">
      <c r="A435" s="105"/>
      <c r="B435" s="106"/>
      <c r="C435" s="106"/>
      <c r="D435" s="106"/>
      <c r="E435" s="107"/>
      <c r="F435" s="107"/>
      <c r="G435" s="107"/>
      <c r="H435" s="106"/>
      <c r="I435" s="106"/>
      <c r="J435" s="106"/>
      <c r="K435" s="106"/>
      <c r="L435" s="106"/>
      <c r="M435" s="106"/>
      <c r="N435" s="105"/>
      <c r="O435" s="105"/>
      <c r="P435" s="105"/>
      <c r="Q435" s="105"/>
      <c r="R435" s="105"/>
      <c r="S435" s="105"/>
      <c r="T435" s="105"/>
      <c r="U435" s="105"/>
      <c r="V435" s="105"/>
      <c r="W435" s="105"/>
      <c r="X435" s="105"/>
      <c r="Y435" s="105"/>
      <c r="Z435" s="105"/>
    </row>
    <row r="436" spans="1:26" ht="9.75" customHeight="1">
      <c r="A436" s="105"/>
      <c r="B436" s="106"/>
      <c r="C436" s="106"/>
      <c r="D436" s="106"/>
      <c r="E436" s="107"/>
      <c r="F436" s="107"/>
      <c r="G436" s="107"/>
      <c r="H436" s="106"/>
      <c r="I436" s="106"/>
      <c r="J436" s="106"/>
      <c r="K436" s="106"/>
      <c r="L436" s="106"/>
      <c r="M436" s="106"/>
      <c r="N436" s="105"/>
      <c r="O436" s="105"/>
      <c r="P436" s="105"/>
      <c r="Q436" s="105"/>
      <c r="R436" s="105"/>
      <c r="S436" s="105"/>
      <c r="T436" s="105"/>
      <c r="U436" s="105"/>
      <c r="V436" s="105"/>
      <c r="W436" s="105"/>
      <c r="X436" s="105"/>
      <c r="Y436" s="105"/>
      <c r="Z436" s="105"/>
    </row>
    <row r="437" spans="1:26" ht="9.75" customHeight="1">
      <c r="A437" s="105"/>
      <c r="B437" s="106"/>
      <c r="C437" s="106"/>
      <c r="D437" s="106"/>
      <c r="E437" s="107"/>
      <c r="F437" s="107"/>
      <c r="G437" s="107"/>
      <c r="H437" s="106"/>
      <c r="I437" s="106"/>
      <c r="J437" s="106"/>
      <c r="K437" s="106"/>
      <c r="L437" s="106"/>
      <c r="M437" s="106"/>
      <c r="N437" s="105"/>
      <c r="O437" s="105"/>
      <c r="P437" s="105"/>
      <c r="Q437" s="105"/>
      <c r="R437" s="105"/>
      <c r="S437" s="105"/>
      <c r="T437" s="105"/>
      <c r="U437" s="105"/>
      <c r="V437" s="105"/>
      <c r="W437" s="105"/>
      <c r="X437" s="105"/>
      <c r="Y437" s="105"/>
      <c r="Z437" s="105"/>
    </row>
    <row r="438" spans="1:26" ht="9.75" customHeight="1">
      <c r="A438" s="105"/>
      <c r="B438" s="106"/>
      <c r="C438" s="106"/>
      <c r="D438" s="106"/>
      <c r="E438" s="107"/>
      <c r="F438" s="107"/>
      <c r="G438" s="107"/>
      <c r="H438" s="106"/>
      <c r="I438" s="106"/>
      <c r="J438" s="106"/>
      <c r="K438" s="106"/>
      <c r="L438" s="106"/>
      <c r="M438" s="106"/>
      <c r="N438" s="105"/>
      <c r="O438" s="105"/>
      <c r="P438" s="105"/>
      <c r="Q438" s="105"/>
      <c r="R438" s="105"/>
      <c r="S438" s="105"/>
      <c r="T438" s="105"/>
      <c r="U438" s="105"/>
      <c r="V438" s="105"/>
      <c r="W438" s="105"/>
      <c r="X438" s="105"/>
      <c r="Y438" s="105"/>
      <c r="Z438" s="105"/>
    </row>
    <row r="439" spans="1:26" ht="9.75" customHeight="1">
      <c r="A439" s="105"/>
      <c r="B439" s="106"/>
      <c r="C439" s="106"/>
      <c r="D439" s="106"/>
      <c r="E439" s="107"/>
      <c r="F439" s="107"/>
      <c r="G439" s="107"/>
      <c r="H439" s="106"/>
      <c r="I439" s="106"/>
      <c r="J439" s="106"/>
      <c r="K439" s="106"/>
      <c r="L439" s="106"/>
      <c r="M439" s="106"/>
      <c r="N439" s="105"/>
      <c r="O439" s="105"/>
      <c r="P439" s="105"/>
      <c r="Q439" s="105"/>
      <c r="R439" s="105"/>
      <c r="S439" s="105"/>
      <c r="T439" s="105"/>
      <c r="U439" s="105"/>
      <c r="V439" s="105"/>
      <c r="W439" s="105"/>
      <c r="X439" s="105"/>
      <c r="Y439" s="105"/>
      <c r="Z439" s="105"/>
    </row>
    <row r="440" spans="1:26" ht="9.75" customHeight="1">
      <c r="A440" s="105"/>
      <c r="B440" s="106"/>
      <c r="C440" s="106"/>
      <c r="D440" s="106"/>
      <c r="E440" s="107"/>
      <c r="F440" s="107"/>
      <c r="G440" s="107"/>
      <c r="H440" s="106"/>
      <c r="I440" s="106"/>
      <c r="J440" s="106"/>
      <c r="K440" s="106"/>
      <c r="L440" s="106"/>
      <c r="M440" s="106"/>
      <c r="N440" s="105"/>
      <c r="O440" s="105"/>
      <c r="P440" s="105"/>
      <c r="Q440" s="105"/>
      <c r="R440" s="105"/>
      <c r="S440" s="105"/>
      <c r="T440" s="105"/>
      <c r="U440" s="105"/>
      <c r="V440" s="105"/>
      <c r="W440" s="105"/>
      <c r="X440" s="105"/>
      <c r="Y440" s="105"/>
      <c r="Z440" s="105"/>
    </row>
    <row r="441" spans="1:26" ht="9.75" customHeight="1">
      <c r="A441" s="105"/>
      <c r="B441" s="106"/>
      <c r="C441" s="106"/>
      <c r="D441" s="106"/>
      <c r="E441" s="107"/>
      <c r="F441" s="107"/>
      <c r="G441" s="107"/>
      <c r="H441" s="106"/>
      <c r="I441" s="106"/>
      <c r="J441" s="106"/>
      <c r="K441" s="106"/>
      <c r="L441" s="106"/>
      <c r="M441" s="106"/>
      <c r="N441" s="105"/>
      <c r="O441" s="105"/>
      <c r="P441" s="105"/>
      <c r="Q441" s="105"/>
      <c r="R441" s="105"/>
      <c r="S441" s="105"/>
      <c r="T441" s="105"/>
      <c r="U441" s="105"/>
      <c r="V441" s="105"/>
      <c r="W441" s="105"/>
      <c r="X441" s="105"/>
      <c r="Y441" s="105"/>
      <c r="Z441" s="105"/>
    </row>
    <row r="442" spans="1:26" ht="9.75" customHeight="1">
      <c r="A442" s="105"/>
      <c r="B442" s="106"/>
      <c r="C442" s="106"/>
      <c r="D442" s="106"/>
      <c r="E442" s="107"/>
      <c r="F442" s="107"/>
      <c r="G442" s="107"/>
      <c r="H442" s="106"/>
      <c r="I442" s="106"/>
      <c r="J442" s="106"/>
      <c r="K442" s="106"/>
      <c r="L442" s="106"/>
      <c r="M442" s="106"/>
      <c r="N442" s="105"/>
      <c r="O442" s="105"/>
      <c r="P442" s="105"/>
      <c r="Q442" s="105"/>
      <c r="R442" s="105"/>
      <c r="S442" s="105"/>
      <c r="T442" s="105"/>
      <c r="U442" s="105"/>
      <c r="V442" s="105"/>
      <c r="W442" s="105"/>
      <c r="X442" s="105"/>
      <c r="Y442" s="105"/>
      <c r="Z442" s="105"/>
    </row>
    <row r="443" spans="1:26" ht="9.75" customHeight="1">
      <c r="A443" s="105"/>
      <c r="B443" s="106"/>
      <c r="C443" s="106"/>
      <c r="D443" s="106"/>
      <c r="E443" s="107"/>
      <c r="F443" s="107"/>
      <c r="G443" s="107"/>
      <c r="H443" s="106"/>
      <c r="I443" s="106"/>
      <c r="J443" s="106"/>
      <c r="K443" s="106"/>
      <c r="L443" s="106"/>
      <c r="M443" s="106"/>
      <c r="N443" s="105"/>
      <c r="O443" s="105"/>
      <c r="P443" s="105"/>
      <c r="Q443" s="105"/>
      <c r="R443" s="105"/>
      <c r="S443" s="105"/>
      <c r="T443" s="105"/>
      <c r="U443" s="105"/>
      <c r="V443" s="105"/>
      <c r="W443" s="105"/>
      <c r="X443" s="105"/>
      <c r="Y443" s="105"/>
      <c r="Z443" s="105"/>
    </row>
    <row r="444" spans="1:26" ht="9.75" customHeight="1">
      <c r="A444" s="105"/>
      <c r="B444" s="106"/>
      <c r="C444" s="106"/>
      <c r="D444" s="106"/>
      <c r="E444" s="107"/>
      <c r="F444" s="107"/>
      <c r="G444" s="107"/>
      <c r="H444" s="106"/>
      <c r="I444" s="106"/>
      <c r="J444" s="106"/>
      <c r="K444" s="106"/>
      <c r="L444" s="106"/>
      <c r="M444" s="106"/>
      <c r="N444" s="105"/>
      <c r="O444" s="105"/>
      <c r="P444" s="105"/>
      <c r="Q444" s="105"/>
      <c r="R444" s="105"/>
      <c r="S444" s="105"/>
      <c r="T444" s="105"/>
      <c r="U444" s="105"/>
      <c r="V444" s="105"/>
      <c r="W444" s="105"/>
      <c r="X444" s="105"/>
      <c r="Y444" s="105"/>
      <c r="Z444" s="105"/>
    </row>
    <row r="445" spans="1:26" ht="9.75" customHeight="1">
      <c r="A445" s="105"/>
      <c r="B445" s="106"/>
      <c r="C445" s="106"/>
      <c r="D445" s="106"/>
      <c r="E445" s="107"/>
      <c r="F445" s="107"/>
      <c r="G445" s="107"/>
      <c r="H445" s="106"/>
      <c r="I445" s="106"/>
      <c r="J445" s="106"/>
      <c r="K445" s="106"/>
      <c r="L445" s="106"/>
      <c r="M445" s="106"/>
      <c r="N445" s="105"/>
      <c r="O445" s="105"/>
      <c r="P445" s="105"/>
      <c r="Q445" s="105"/>
      <c r="R445" s="105"/>
      <c r="S445" s="105"/>
      <c r="T445" s="105"/>
      <c r="U445" s="105"/>
      <c r="V445" s="105"/>
      <c r="W445" s="105"/>
      <c r="X445" s="105"/>
      <c r="Y445" s="105"/>
      <c r="Z445" s="105"/>
    </row>
    <row r="446" spans="1:26" ht="9.75" customHeight="1">
      <c r="A446" s="105"/>
      <c r="B446" s="106"/>
      <c r="C446" s="106"/>
      <c r="D446" s="106"/>
      <c r="E446" s="107"/>
      <c r="F446" s="107"/>
      <c r="G446" s="107"/>
      <c r="H446" s="106"/>
      <c r="I446" s="106"/>
      <c r="J446" s="106"/>
      <c r="K446" s="106"/>
      <c r="L446" s="106"/>
      <c r="M446" s="106"/>
      <c r="N446" s="105"/>
      <c r="O446" s="105"/>
      <c r="P446" s="105"/>
      <c r="Q446" s="105"/>
      <c r="R446" s="105"/>
      <c r="S446" s="105"/>
      <c r="T446" s="105"/>
      <c r="U446" s="105"/>
      <c r="V446" s="105"/>
      <c r="W446" s="105"/>
      <c r="X446" s="105"/>
      <c r="Y446" s="105"/>
      <c r="Z446" s="105"/>
    </row>
    <row r="447" spans="1:26" ht="9.75" customHeight="1">
      <c r="A447" s="105"/>
      <c r="B447" s="106"/>
      <c r="C447" s="106"/>
      <c r="D447" s="106"/>
      <c r="E447" s="107"/>
      <c r="F447" s="107"/>
      <c r="G447" s="107"/>
      <c r="H447" s="106"/>
      <c r="I447" s="106"/>
      <c r="J447" s="106"/>
      <c r="K447" s="106"/>
      <c r="L447" s="106"/>
      <c r="M447" s="106"/>
      <c r="N447" s="105"/>
      <c r="O447" s="105"/>
      <c r="P447" s="105"/>
      <c r="Q447" s="105"/>
      <c r="R447" s="105"/>
      <c r="S447" s="105"/>
      <c r="T447" s="105"/>
      <c r="U447" s="105"/>
      <c r="V447" s="105"/>
      <c r="W447" s="105"/>
      <c r="X447" s="105"/>
      <c r="Y447" s="105"/>
      <c r="Z447" s="105"/>
    </row>
    <row r="448" spans="1:26" ht="9.75" customHeight="1">
      <c r="A448" s="105"/>
      <c r="B448" s="106"/>
      <c r="C448" s="106"/>
      <c r="D448" s="106"/>
      <c r="E448" s="107"/>
      <c r="F448" s="107"/>
      <c r="G448" s="107"/>
      <c r="H448" s="106"/>
      <c r="I448" s="106"/>
      <c r="J448" s="106"/>
      <c r="K448" s="106"/>
      <c r="L448" s="106"/>
      <c r="M448" s="106"/>
      <c r="N448" s="105"/>
      <c r="O448" s="105"/>
      <c r="P448" s="105"/>
      <c r="Q448" s="105"/>
      <c r="R448" s="105"/>
      <c r="S448" s="105"/>
      <c r="T448" s="105"/>
      <c r="U448" s="105"/>
      <c r="V448" s="105"/>
      <c r="W448" s="105"/>
      <c r="X448" s="105"/>
      <c r="Y448" s="105"/>
      <c r="Z448" s="105"/>
    </row>
    <row r="449" spans="1:26" ht="9.75" customHeight="1">
      <c r="A449" s="105"/>
      <c r="B449" s="106"/>
      <c r="C449" s="106"/>
      <c r="D449" s="106"/>
      <c r="E449" s="107"/>
      <c r="F449" s="107"/>
      <c r="G449" s="107"/>
      <c r="H449" s="106"/>
      <c r="I449" s="106"/>
      <c r="J449" s="106"/>
      <c r="K449" s="106"/>
      <c r="L449" s="106"/>
      <c r="M449" s="106"/>
      <c r="N449" s="105"/>
      <c r="O449" s="105"/>
      <c r="P449" s="105"/>
      <c r="Q449" s="105"/>
      <c r="R449" s="105"/>
      <c r="S449" s="105"/>
      <c r="T449" s="105"/>
      <c r="U449" s="105"/>
      <c r="V449" s="105"/>
      <c r="W449" s="105"/>
      <c r="X449" s="105"/>
      <c r="Y449" s="105"/>
      <c r="Z449" s="105"/>
    </row>
    <row r="450" spans="1:26" ht="9.75" customHeight="1">
      <c r="A450" s="105"/>
      <c r="B450" s="106"/>
      <c r="C450" s="106"/>
      <c r="D450" s="106"/>
      <c r="E450" s="107"/>
      <c r="F450" s="107"/>
      <c r="G450" s="107"/>
      <c r="H450" s="106"/>
      <c r="I450" s="106"/>
      <c r="J450" s="106"/>
      <c r="K450" s="106"/>
      <c r="L450" s="106"/>
      <c r="M450" s="106"/>
      <c r="N450" s="105"/>
      <c r="O450" s="105"/>
      <c r="P450" s="105"/>
      <c r="Q450" s="105"/>
      <c r="R450" s="105"/>
      <c r="S450" s="105"/>
      <c r="T450" s="105"/>
      <c r="U450" s="105"/>
      <c r="V450" s="105"/>
      <c r="W450" s="105"/>
      <c r="X450" s="105"/>
      <c r="Y450" s="105"/>
      <c r="Z450" s="105"/>
    </row>
    <row r="451" spans="1:26" ht="9.75" customHeight="1">
      <c r="A451" s="105"/>
      <c r="B451" s="106"/>
      <c r="C451" s="106"/>
      <c r="D451" s="106"/>
      <c r="E451" s="107"/>
      <c r="F451" s="107"/>
      <c r="G451" s="107"/>
      <c r="H451" s="106"/>
      <c r="I451" s="106"/>
      <c r="J451" s="106"/>
      <c r="K451" s="106"/>
      <c r="L451" s="106"/>
      <c r="M451" s="106"/>
      <c r="N451" s="105"/>
      <c r="O451" s="105"/>
      <c r="P451" s="105"/>
      <c r="Q451" s="105"/>
      <c r="R451" s="105"/>
      <c r="S451" s="105"/>
      <c r="T451" s="105"/>
      <c r="U451" s="105"/>
      <c r="V451" s="105"/>
      <c r="W451" s="105"/>
      <c r="X451" s="105"/>
      <c r="Y451" s="105"/>
      <c r="Z451" s="105"/>
    </row>
    <row r="452" spans="1:26" ht="9.75" customHeight="1">
      <c r="A452" s="105"/>
      <c r="B452" s="106"/>
      <c r="C452" s="106"/>
      <c r="D452" s="106"/>
      <c r="E452" s="107"/>
      <c r="F452" s="107"/>
      <c r="G452" s="107"/>
      <c r="H452" s="106"/>
      <c r="I452" s="106"/>
      <c r="J452" s="106"/>
      <c r="K452" s="106"/>
      <c r="L452" s="106"/>
      <c r="M452" s="106"/>
      <c r="N452" s="105"/>
      <c r="O452" s="105"/>
      <c r="P452" s="105"/>
      <c r="Q452" s="105"/>
      <c r="R452" s="105"/>
      <c r="S452" s="105"/>
      <c r="T452" s="105"/>
      <c r="U452" s="105"/>
      <c r="V452" s="105"/>
      <c r="W452" s="105"/>
      <c r="X452" s="105"/>
      <c r="Y452" s="105"/>
      <c r="Z452" s="105"/>
    </row>
    <row r="453" spans="1:26" ht="9.75" customHeight="1">
      <c r="A453" s="105"/>
      <c r="B453" s="106"/>
      <c r="C453" s="106"/>
      <c r="D453" s="106"/>
      <c r="E453" s="107"/>
      <c r="F453" s="107"/>
      <c r="G453" s="107"/>
      <c r="H453" s="106"/>
      <c r="I453" s="106"/>
      <c r="J453" s="106"/>
      <c r="K453" s="106"/>
      <c r="L453" s="106"/>
      <c r="M453" s="106"/>
      <c r="N453" s="105"/>
      <c r="O453" s="105"/>
      <c r="P453" s="105"/>
      <c r="Q453" s="105"/>
      <c r="R453" s="105"/>
      <c r="S453" s="105"/>
      <c r="T453" s="105"/>
      <c r="U453" s="105"/>
      <c r="V453" s="105"/>
      <c r="W453" s="105"/>
      <c r="X453" s="105"/>
      <c r="Y453" s="105"/>
      <c r="Z453" s="105"/>
    </row>
    <row r="454" spans="1:26" ht="9.75" customHeight="1">
      <c r="A454" s="105"/>
      <c r="B454" s="106"/>
      <c r="C454" s="106"/>
      <c r="D454" s="106"/>
      <c r="E454" s="107"/>
      <c r="F454" s="107"/>
      <c r="G454" s="107"/>
      <c r="H454" s="106"/>
      <c r="I454" s="106"/>
      <c r="J454" s="106"/>
      <c r="K454" s="106"/>
      <c r="L454" s="106"/>
      <c r="M454" s="106"/>
      <c r="N454" s="105"/>
      <c r="O454" s="105"/>
      <c r="P454" s="105"/>
      <c r="Q454" s="105"/>
      <c r="R454" s="105"/>
      <c r="S454" s="105"/>
      <c r="T454" s="105"/>
      <c r="U454" s="105"/>
      <c r="V454" s="105"/>
      <c r="W454" s="105"/>
      <c r="X454" s="105"/>
      <c r="Y454" s="105"/>
      <c r="Z454" s="105"/>
    </row>
    <row r="455" spans="1:26" ht="9.75" customHeight="1">
      <c r="A455" s="105"/>
      <c r="B455" s="106"/>
      <c r="C455" s="106"/>
      <c r="D455" s="106"/>
      <c r="E455" s="107"/>
      <c r="F455" s="107"/>
      <c r="G455" s="107"/>
      <c r="H455" s="106"/>
      <c r="I455" s="106"/>
      <c r="J455" s="106"/>
      <c r="K455" s="106"/>
      <c r="L455" s="106"/>
      <c r="M455" s="106"/>
      <c r="N455" s="105"/>
      <c r="O455" s="105"/>
      <c r="P455" s="105"/>
      <c r="Q455" s="105"/>
      <c r="R455" s="105"/>
      <c r="S455" s="105"/>
      <c r="T455" s="105"/>
      <c r="U455" s="105"/>
      <c r="V455" s="105"/>
      <c r="W455" s="105"/>
      <c r="X455" s="105"/>
      <c r="Y455" s="105"/>
      <c r="Z455" s="105"/>
    </row>
    <row r="456" spans="1:26" ht="9.75" customHeight="1">
      <c r="A456" s="105"/>
      <c r="B456" s="106"/>
      <c r="C456" s="106"/>
      <c r="D456" s="106"/>
      <c r="E456" s="107"/>
      <c r="F456" s="107"/>
      <c r="G456" s="107"/>
      <c r="H456" s="106"/>
      <c r="I456" s="106"/>
      <c r="J456" s="106"/>
      <c r="K456" s="106"/>
      <c r="L456" s="106"/>
      <c r="M456" s="106"/>
      <c r="N456" s="105"/>
      <c r="O456" s="105"/>
      <c r="P456" s="105"/>
      <c r="Q456" s="105"/>
      <c r="R456" s="105"/>
      <c r="S456" s="105"/>
      <c r="T456" s="105"/>
      <c r="U456" s="105"/>
      <c r="V456" s="105"/>
      <c r="W456" s="105"/>
      <c r="X456" s="105"/>
      <c r="Y456" s="105"/>
      <c r="Z456" s="105"/>
    </row>
    <row r="457" spans="1:26" ht="9.75" customHeight="1">
      <c r="A457" s="105"/>
      <c r="B457" s="106"/>
      <c r="C457" s="106"/>
      <c r="D457" s="106"/>
      <c r="E457" s="107"/>
      <c r="F457" s="107"/>
      <c r="G457" s="107"/>
      <c r="H457" s="106"/>
      <c r="I457" s="106"/>
      <c r="J457" s="106"/>
      <c r="K457" s="106"/>
      <c r="L457" s="106"/>
      <c r="M457" s="106"/>
      <c r="N457" s="105"/>
      <c r="O457" s="105"/>
      <c r="P457" s="105"/>
      <c r="Q457" s="105"/>
      <c r="R457" s="105"/>
      <c r="S457" s="105"/>
      <c r="T457" s="105"/>
      <c r="U457" s="105"/>
      <c r="V457" s="105"/>
      <c r="W457" s="105"/>
      <c r="X457" s="105"/>
      <c r="Y457" s="105"/>
      <c r="Z457" s="105"/>
    </row>
    <row r="458" spans="1:26" ht="9.75" customHeight="1">
      <c r="A458" s="105"/>
      <c r="B458" s="106"/>
      <c r="C458" s="106"/>
      <c r="D458" s="106"/>
      <c r="E458" s="107"/>
      <c r="F458" s="107"/>
      <c r="G458" s="107"/>
      <c r="H458" s="106"/>
      <c r="I458" s="106"/>
      <c r="J458" s="106"/>
      <c r="K458" s="106"/>
      <c r="L458" s="106"/>
      <c r="M458" s="106"/>
      <c r="N458" s="105"/>
      <c r="O458" s="105"/>
      <c r="P458" s="105"/>
      <c r="Q458" s="105"/>
      <c r="R458" s="105"/>
      <c r="S458" s="105"/>
      <c r="T458" s="105"/>
      <c r="U458" s="105"/>
      <c r="V458" s="105"/>
      <c r="W458" s="105"/>
      <c r="X458" s="105"/>
      <c r="Y458" s="105"/>
      <c r="Z458" s="105"/>
    </row>
    <row r="459" spans="1:26" ht="9.75" customHeight="1">
      <c r="A459" s="105"/>
      <c r="B459" s="106"/>
      <c r="C459" s="106"/>
      <c r="D459" s="106"/>
      <c r="E459" s="107"/>
      <c r="F459" s="107"/>
      <c r="G459" s="107"/>
      <c r="H459" s="106"/>
      <c r="I459" s="106"/>
      <c r="J459" s="106"/>
      <c r="K459" s="106"/>
      <c r="L459" s="106"/>
      <c r="M459" s="106"/>
      <c r="N459" s="105"/>
      <c r="O459" s="105"/>
      <c r="P459" s="105"/>
      <c r="Q459" s="105"/>
      <c r="R459" s="105"/>
      <c r="S459" s="105"/>
      <c r="T459" s="105"/>
      <c r="U459" s="105"/>
      <c r="V459" s="105"/>
      <c r="W459" s="105"/>
      <c r="X459" s="105"/>
      <c r="Y459" s="105"/>
      <c r="Z459" s="105"/>
    </row>
    <row r="460" spans="1:26" ht="9.75" customHeight="1">
      <c r="A460" s="105"/>
      <c r="B460" s="106"/>
      <c r="C460" s="106"/>
      <c r="D460" s="106"/>
      <c r="E460" s="107"/>
      <c r="F460" s="107"/>
      <c r="G460" s="107"/>
      <c r="H460" s="106"/>
      <c r="I460" s="106"/>
      <c r="J460" s="106"/>
      <c r="K460" s="106"/>
      <c r="L460" s="106"/>
      <c r="M460" s="106"/>
      <c r="N460" s="105"/>
      <c r="O460" s="105"/>
      <c r="P460" s="105"/>
      <c r="Q460" s="105"/>
      <c r="R460" s="105"/>
      <c r="S460" s="105"/>
      <c r="T460" s="105"/>
      <c r="U460" s="105"/>
      <c r="V460" s="105"/>
      <c r="W460" s="105"/>
      <c r="X460" s="105"/>
      <c r="Y460" s="105"/>
      <c r="Z460" s="105"/>
    </row>
    <row r="461" spans="1:26" ht="9.75" customHeight="1">
      <c r="A461" s="105"/>
      <c r="B461" s="106"/>
      <c r="C461" s="106"/>
      <c r="D461" s="106"/>
      <c r="E461" s="107"/>
      <c r="F461" s="107"/>
      <c r="G461" s="107"/>
      <c r="H461" s="106"/>
      <c r="I461" s="106"/>
      <c r="J461" s="106"/>
      <c r="K461" s="106"/>
      <c r="L461" s="106"/>
      <c r="M461" s="106"/>
      <c r="N461" s="105"/>
      <c r="O461" s="105"/>
      <c r="P461" s="105"/>
      <c r="Q461" s="105"/>
      <c r="R461" s="105"/>
      <c r="S461" s="105"/>
      <c r="T461" s="105"/>
      <c r="U461" s="105"/>
      <c r="V461" s="105"/>
      <c r="W461" s="105"/>
      <c r="X461" s="105"/>
      <c r="Y461" s="105"/>
      <c r="Z461" s="105"/>
    </row>
    <row r="462" spans="1:26" ht="9.75" customHeight="1">
      <c r="A462" s="105"/>
      <c r="B462" s="106"/>
      <c r="C462" s="106"/>
      <c r="D462" s="106"/>
      <c r="E462" s="107"/>
      <c r="F462" s="107"/>
      <c r="G462" s="107"/>
      <c r="H462" s="106"/>
      <c r="I462" s="106"/>
      <c r="J462" s="106"/>
      <c r="K462" s="106"/>
      <c r="L462" s="106"/>
      <c r="M462" s="106"/>
      <c r="N462" s="105"/>
      <c r="O462" s="105"/>
      <c r="P462" s="105"/>
      <c r="Q462" s="105"/>
      <c r="R462" s="105"/>
      <c r="S462" s="105"/>
      <c r="T462" s="105"/>
      <c r="U462" s="105"/>
      <c r="V462" s="105"/>
      <c r="W462" s="105"/>
      <c r="X462" s="105"/>
      <c r="Y462" s="105"/>
      <c r="Z462" s="105"/>
    </row>
    <row r="463" spans="1:26" ht="9.75" customHeight="1">
      <c r="A463" s="105"/>
      <c r="B463" s="106"/>
      <c r="C463" s="106"/>
      <c r="D463" s="106"/>
      <c r="E463" s="107"/>
      <c r="F463" s="107"/>
      <c r="G463" s="107"/>
      <c r="H463" s="106"/>
      <c r="I463" s="106"/>
      <c r="J463" s="106"/>
      <c r="K463" s="106"/>
      <c r="L463" s="106"/>
      <c r="M463" s="106"/>
      <c r="N463" s="105"/>
      <c r="O463" s="105"/>
      <c r="P463" s="105"/>
      <c r="Q463" s="105"/>
      <c r="R463" s="105"/>
      <c r="S463" s="105"/>
      <c r="T463" s="105"/>
      <c r="U463" s="105"/>
      <c r="V463" s="105"/>
      <c r="W463" s="105"/>
      <c r="X463" s="105"/>
      <c r="Y463" s="105"/>
      <c r="Z463" s="105"/>
    </row>
    <row r="464" spans="1:26" ht="9.75" customHeight="1">
      <c r="A464" s="105"/>
      <c r="B464" s="106"/>
      <c r="C464" s="106"/>
      <c r="D464" s="106"/>
      <c r="E464" s="107"/>
      <c r="F464" s="107"/>
      <c r="G464" s="107"/>
      <c r="H464" s="106"/>
      <c r="I464" s="106"/>
      <c r="J464" s="106"/>
      <c r="K464" s="106"/>
      <c r="L464" s="106"/>
      <c r="M464" s="106"/>
      <c r="N464" s="105"/>
      <c r="O464" s="105"/>
      <c r="P464" s="105"/>
      <c r="Q464" s="105"/>
      <c r="R464" s="105"/>
      <c r="S464" s="105"/>
      <c r="T464" s="105"/>
      <c r="U464" s="105"/>
      <c r="V464" s="105"/>
      <c r="W464" s="105"/>
      <c r="X464" s="105"/>
      <c r="Y464" s="105"/>
      <c r="Z464" s="105"/>
    </row>
    <row r="465" spans="1:26" ht="9.75" customHeight="1">
      <c r="A465" s="105"/>
      <c r="B465" s="106"/>
      <c r="C465" s="106"/>
      <c r="D465" s="106"/>
      <c r="E465" s="107"/>
      <c r="F465" s="107"/>
      <c r="G465" s="107"/>
      <c r="H465" s="106"/>
      <c r="I465" s="106"/>
      <c r="J465" s="106"/>
      <c r="K465" s="106"/>
      <c r="L465" s="106"/>
      <c r="M465" s="106"/>
      <c r="N465" s="105"/>
      <c r="O465" s="105"/>
      <c r="P465" s="105"/>
      <c r="Q465" s="105"/>
      <c r="R465" s="105"/>
      <c r="S465" s="105"/>
      <c r="T465" s="105"/>
      <c r="U465" s="105"/>
      <c r="V465" s="105"/>
      <c r="W465" s="105"/>
      <c r="X465" s="105"/>
      <c r="Y465" s="105"/>
      <c r="Z465" s="105"/>
    </row>
    <row r="466" spans="1:26" ht="9.75" customHeight="1">
      <c r="A466" s="105"/>
      <c r="B466" s="106"/>
      <c r="C466" s="106"/>
      <c r="D466" s="106"/>
      <c r="E466" s="107"/>
      <c r="F466" s="107"/>
      <c r="G466" s="107"/>
      <c r="H466" s="106"/>
      <c r="I466" s="106"/>
      <c r="J466" s="106"/>
      <c r="K466" s="106"/>
      <c r="L466" s="106"/>
      <c r="M466" s="106"/>
      <c r="N466" s="105"/>
      <c r="O466" s="105"/>
      <c r="P466" s="105"/>
      <c r="Q466" s="105"/>
      <c r="R466" s="105"/>
      <c r="S466" s="105"/>
      <c r="T466" s="105"/>
      <c r="U466" s="105"/>
      <c r="V466" s="105"/>
      <c r="W466" s="105"/>
      <c r="X466" s="105"/>
      <c r="Y466" s="105"/>
      <c r="Z466" s="105"/>
    </row>
    <row r="467" spans="1:26" ht="9.75" customHeight="1">
      <c r="A467" s="105"/>
      <c r="B467" s="106"/>
      <c r="C467" s="106"/>
      <c r="D467" s="106"/>
      <c r="E467" s="107"/>
      <c r="F467" s="107"/>
      <c r="G467" s="107"/>
      <c r="H467" s="106"/>
      <c r="I467" s="106"/>
      <c r="J467" s="106"/>
      <c r="K467" s="106"/>
      <c r="L467" s="106"/>
      <c r="M467" s="106"/>
      <c r="N467" s="105"/>
      <c r="O467" s="105"/>
      <c r="P467" s="105"/>
      <c r="Q467" s="105"/>
      <c r="R467" s="105"/>
      <c r="S467" s="105"/>
      <c r="T467" s="105"/>
      <c r="U467" s="105"/>
      <c r="V467" s="105"/>
      <c r="W467" s="105"/>
      <c r="X467" s="105"/>
      <c r="Y467" s="105"/>
      <c r="Z467" s="105"/>
    </row>
    <row r="468" spans="1:26" ht="9.75" customHeight="1">
      <c r="A468" s="105"/>
      <c r="B468" s="106"/>
      <c r="C468" s="106"/>
      <c r="D468" s="106"/>
      <c r="E468" s="107"/>
      <c r="F468" s="107"/>
      <c r="G468" s="107"/>
      <c r="H468" s="106"/>
      <c r="I468" s="106"/>
      <c r="J468" s="106"/>
      <c r="K468" s="106"/>
      <c r="L468" s="106"/>
      <c r="M468" s="106"/>
      <c r="N468" s="105"/>
      <c r="O468" s="105"/>
      <c r="P468" s="105"/>
      <c r="Q468" s="105"/>
      <c r="R468" s="105"/>
      <c r="S468" s="105"/>
      <c r="T468" s="105"/>
      <c r="U468" s="105"/>
      <c r="V468" s="105"/>
      <c r="W468" s="105"/>
      <c r="X468" s="105"/>
      <c r="Y468" s="105"/>
      <c r="Z468" s="105"/>
    </row>
    <row r="469" spans="1:26" ht="9.75" customHeight="1">
      <c r="A469" s="105"/>
      <c r="B469" s="106"/>
      <c r="C469" s="106"/>
      <c r="D469" s="106"/>
      <c r="E469" s="107"/>
      <c r="F469" s="107"/>
      <c r="G469" s="107"/>
      <c r="H469" s="106"/>
      <c r="I469" s="106"/>
      <c r="J469" s="106"/>
      <c r="K469" s="106"/>
      <c r="L469" s="106"/>
      <c r="M469" s="106"/>
      <c r="N469" s="105"/>
      <c r="O469" s="105"/>
      <c r="P469" s="105"/>
      <c r="Q469" s="105"/>
      <c r="R469" s="105"/>
      <c r="S469" s="105"/>
      <c r="T469" s="105"/>
      <c r="U469" s="105"/>
      <c r="V469" s="105"/>
      <c r="W469" s="105"/>
      <c r="X469" s="105"/>
      <c r="Y469" s="105"/>
      <c r="Z469" s="105"/>
    </row>
    <row r="470" spans="1:26" ht="9.75" customHeight="1">
      <c r="A470" s="105"/>
      <c r="B470" s="106"/>
      <c r="C470" s="106"/>
      <c r="D470" s="106"/>
      <c r="E470" s="107"/>
      <c r="F470" s="107"/>
      <c r="G470" s="107"/>
      <c r="H470" s="106"/>
      <c r="I470" s="106"/>
      <c r="J470" s="106"/>
      <c r="K470" s="106"/>
      <c r="L470" s="106"/>
      <c r="M470" s="106"/>
      <c r="N470" s="105"/>
      <c r="O470" s="105"/>
      <c r="P470" s="105"/>
      <c r="Q470" s="105"/>
      <c r="R470" s="105"/>
      <c r="S470" s="105"/>
      <c r="T470" s="105"/>
      <c r="U470" s="105"/>
      <c r="V470" s="105"/>
      <c r="W470" s="105"/>
      <c r="X470" s="105"/>
      <c r="Y470" s="105"/>
      <c r="Z470" s="105"/>
    </row>
    <row r="471" spans="1:26" ht="9.75" customHeight="1">
      <c r="A471" s="105"/>
      <c r="B471" s="106"/>
      <c r="C471" s="106"/>
      <c r="D471" s="106"/>
      <c r="E471" s="107"/>
      <c r="F471" s="107"/>
      <c r="G471" s="107"/>
      <c r="H471" s="106"/>
      <c r="I471" s="106"/>
      <c r="J471" s="106"/>
      <c r="K471" s="106"/>
      <c r="L471" s="106"/>
      <c r="M471" s="106"/>
      <c r="N471" s="105"/>
      <c r="O471" s="105"/>
      <c r="P471" s="105"/>
      <c r="Q471" s="105"/>
      <c r="R471" s="105"/>
      <c r="S471" s="105"/>
      <c r="T471" s="105"/>
      <c r="U471" s="105"/>
      <c r="V471" s="105"/>
      <c r="W471" s="105"/>
      <c r="X471" s="105"/>
      <c r="Y471" s="105"/>
      <c r="Z471" s="105"/>
    </row>
    <row r="472" spans="1:26" ht="9.75" customHeight="1">
      <c r="A472" s="105"/>
      <c r="B472" s="106"/>
      <c r="C472" s="106"/>
      <c r="D472" s="106"/>
      <c r="E472" s="107"/>
      <c r="F472" s="107"/>
      <c r="G472" s="107"/>
      <c r="H472" s="106"/>
      <c r="I472" s="106"/>
      <c r="J472" s="106"/>
      <c r="K472" s="106"/>
      <c r="L472" s="106"/>
      <c r="M472" s="106"/>
      <c r="N472" s="105"/>
      <c r="O472" s="105"/>
      <c r="P472" s="105"/>
      <c r="Q472" s="105"/>
      <c r="R472" s="105"/>
      <c r="S472" s="105"/>
      <c r="T472" s="105"/>
      <c r="U472" s="105"/>
      <c r="V472" s="105"/>
      <c r="W472" s="105"/>
      <c r="X472" s="105"/>
      <c r="Y472" s="105"/>
      <c r="Z472" s="105"/>
    </row>
    <row r="473" spans="1:26" ht="9.75" customHeight="1">
      <c r="A473" s="105"/>
      <c r="B473" s="106"/>
      <c r="C473" s="106"/>
      <c r="D473" s="106"/>
      <c r="E473" s="107"/>
      <c r="F473" s="107"/>
      <c r="G473" s="107"/>
      <c r="H473" s="106"/>
      <c r="I473" s="106"/>
      <c r="J473" s="106"/>
      <c r="K473" s="106"/>
      <c r="L473" s="106"/>
      <c r="M473" s="106"/>
      <c r="N473" s="105"/>
      <c r="O473" s="105"/>
      <c r="P473" s="105"/>
      <c r="Q473" s="105"/>
      <c r="R473" s="105"/>
      <c r="S473" s="105"/>
      <c r="T473" s="105"/>
      <c r="U473" s="105"/>
      <c r="V473" s="105"/>
      <c r="W473" s="105"/>
      <c r="X473" s="105"/>
      <c r="Y473" s="105"/>
      <c r="Z473" s="105"/>
    </row>
    <row r="474" spans="1:26" ht="9.75" customHeight="1">
      <c r="A474" s="105"/>
      <c r="B474" s="106"/>
      <c r="C474" s="106"/>
      <c r="D474" s="106"/>
      <c r="E474" s="107"/>
      <c r="F474" s="107"/>
      <c r="G474" s="107"/>
      <c r="H474" s="106"/>
      <c r="I474" s="106"/>
      <c r="J474" s="106"/>
      <c r="K474" s="106"/>
      <c r="L474" s="106"/>
      <c r="M474" s="106"/>
      <c r="N474" s="105"/>
      <c r="O474" s="105"/>
      <c r="P474" s="105"/>
      <c r="Q474" s="105"/>
      <c r="R474" s="105"/>
      <c r="S474" s="105"/>
      <c r="T474" s="105"/>
      <c r="U474" s="105"/>
      <c r="V474" s="105"/>
      <c r="W474" s="105"/>
      <c r="X474" s="105"/>
      <c r="Y474" s="105"/>
      <c r="Z474" s="105"/>
    </row>
    <row r="475" spans="1:26" ht="9.75" customHeight="1">
      <c r="A475" s="105"/>
      <c r="B475" s="106"/>
      <c r="C475" s="106"/>
      <c r="D475" s="106"/>
      <c r="E475" s="107"/>
      <c r="F475" s="107"/>
      <c r="G475" s="107"/>
      <c r="H475" s="106"/>
      <c r="I475" s="106"/>
      <c r="J475" s="106"/>
      <c r="K475" s="106"/>
      <c r="L475" s="106"/>
      <c r="M475" s="106"/>
      <c r="N475" s="105"/>
      <c r="O475" s="105"/>
      <c r="P475" s="105"/>
      <c r="Q475" s="105"/>
      <c r="R475" s="105"/>
      <c r="S475" s="105"/>
      <c r="T475" s="105"/>
      <c r="U475" s="105"/>
      <c r="V475" s="105"/>
      <c r="W475" s="105"/>
      <c r="X475" s="105"/>
      <c r="Y475" s="105"/>
      <c r="Z475" s="105"/>
    </row>
    <row r="476" spans="1:26" ht="9.75" customHeight="1">
      <c r="A476" s="105"/>
      <c r="B476" s="106"/>
      <c r="C476" s="106"/>
      <c r="D476" s="106"/>
      <c r="E476" s="107"/>
      <c r="F476" s="107"/>
      <c r="G476" s="107"/>
      <c r="H476" s="106"/>
      <c r="I476" s="106"/>
      <c r="J476" s="106"/>
      <c r="K476" s="106"/>
      <c r="L476" s="106"/>
      <c r="M476" s="106"/>
      <c r="N476" s="105"/>
      <c r="O476" s="105"/>
      <c r="P476" s="105"/>
      <c r="Q476" s="105"/>
      <c r="R476" s="105"/>
      <c r="S476" s="105"/>
      <c r="T476" s="105"/>
      <c r="U476" s="105"/>
      <c r="V476" s="105"/>
      <c r="W476" s="105"/>
      <c r="X476" s="105"/>
      <c r="Y476" s="105"/>
      <c r="Z476" s="105"/>
    </row>
    <row r="477" spans="1:26" ht="9.75" customHeight="1">
      <c r="A477" s="105"/>
      <c r="B477" s="106"/>
      <c r="C477" s="106"/>
      <c r="D477" s="106"/>
      <c r="E477" s="107"/>
      <c r="F477" s="107"/>
      <c r="G477" s="107"/>
      <c r="H477" s="106"/>
      <c r="I477" s="106"/>
      <c r="J477" s="106"/>
      <c r="K477" s="106"/>
      <c r="L477" s="106"/>
      <c r="M477" s="106"/>
      <c r="N477" s="105"/>
      <c r="O477" s="105"/>
      <c r="P477" s="105"/>
      <c r="Q477" s="105"/>
      <c r="R477" s="105"/>
      <c r="S477" s="105"/>
      <c r="T477" s="105"/>
      <c r="U477" s="105"/>
      <c r="V477" s="105"/>
      <c r="W477" s="105"/>
      <c r="X477" s="105"/>
      <c r="Y477" s="105"/>
      <c r="Z477" s="105"/>
    </row>
    <row r="478" spans="1:26" ht="9.75" customHeight="1">
      <c r="A478" s="105"/>
      <c r="B478" s="106"/>
      <c r="C478" s="106"/>
      <c r="D478" s="106"/>
      <c r="E478" s="107"/>
      <c r="F478" s="107"/>
      <c r="G478" s="107"/>
      <c r="H478" s="106"/>
      <c r="I478" s="106"/>
      <c r="J478" s="106"/>
      <c r="K478" s="106"/>
      <c r="L478" s="106"/>
      <c r="M478" s="106"/>
      <c r="N478" s="105"/>
      <c r="O478" s="105"/>
      <c r="P478" s="105"/>
      <c r="Q478" s="105"/>
      <c r="R478" s="105"/>
      <c r="S478" s="105"/>
      <c r="T478" s="105"/>
      <c r="U478" s="105"/>
      <c r="V478" s="105"/>
      <c r="W478" s="105"/>
      <c r="X478" s="105"/>
      <c r="Y478" s="105"/>
      <c r="Z478" s="105"/>
    </row>
    <row r="479" spans="1:26" ht="9.75" customHeight="1">
      <c r="A479" s="105"/>
      <c r="B479" s="106"/>
      <c r="C479" s="106"/>
      <c r="D479" s="106"/>
      <c r="E479" s="107"/>
      <c r="F479" s="107"/>
      <c r="G479" s="107"/>
      <c r="H479" s="106"/>
      <c r="I479" s="106"/>
      <c r="J479" s="106"/>
      <c r="K479" s="106"/>
      <c r="L479" s="106"/>
      <c r="M479" s="106"/>
      <c r="N479" s="105"/>
      <c r="O479" s="105"/>
      <c r="P479" s="105"/>
      <c r="Q479" s="105"/>
      <c r="R479" s="105"/>
      <c r="S479" s="105"/>
      <c r="T479" s="105"/>
      <c r="U479" s="105"/>
      <c r="V479" s="105"/>
      <c r="W479" s="105"/>
      <c r="X479" s="105"/>
      <c r="Y479" s="105"/>
      <c r="Z479" s="105"/>
    </row>
    <row r="480" spans="1:26" ht="9.75" customHeight="1">
      <c r="A480" s="105"/>
      <c r="B480" s="106"/>
      <c r="C480" s="106"/>
      <c r="D480" s="106"/>
      <c r="E480" s="107"/>
      <c r="F480" s="107"/>
      <c r="G480" s="107"/>
      <c r="H480" s="106"/>
      <c r="I480" s="106"/>
      <c r="J480" s="106"/>
      <c r="K480" s="106"/>
      <c r="L480" s="106"/>
      <c r="M480" s="106"/>
      <c r="N480" s="105"/>
      <c r="O480" s="105"/>
      <c r="P480" s="105"/>
      <c r="Q480" s="105"/>
      <c r="R480" s="105"/>
      <c r="S480" s="105"/>
      <c r="T480" s="105"/>
      <c r="U480" s="105"/>
      <c r="V480" s="105"/>
      <c r="W480" s="105"/>
      <c r="X480" s="105"/>
      <c r="Y480" s="105"/>
      <c r="Z480" s="105"/>
    </row>
    <row r="481" spans="1:26" ht="9.75" customHeight="1">
      <c r="A481" s="105"/>
      <c r="B481" s="106"/>
      <c r="C481" s="106"/>
      <c r="D481" s="106"/>
      <c r="E481" s="107"/>
      <c r="F481" s="107"/>
      <c r="G481" s="107"/>
      <c r="H481" s="106"/>
      <c r="I481" s="106"/>
      <c r="J481" s="106"/>
      <c r="K481" s="106"/>
      <c r="L481" s="106"/>
      <c r="M481" s="106"/>
      <c r="N481" s="105"/>
      <c r="O481" s="105"/>
      <c r="P481" s="105"/>
      <c r="Q481" s="105"/>
      <c r="R481" s="105"/>
      <c r="S481" s="105"/>
      <c r="T481" s="105"/>
      <c r="U481" s="105"/>
      <c r="V481" s="105"/>
      <c r="W481" s="105"/>
      <c r="X481" s="105"/>
      <c r="Y481" s="105"/>
      <c r="Z481" s="105"/>
    </row>
    <row r="482" spans="1:26" ht="9.75" customHeight="1">
      <c r="A482" s="105"/>
      <c r="B482" s="106"/>
      <c r="C482" s="106"/>
      <c r="D482" s="106"/>
      <c r="E482" s="107"/>
      <c r="F482" s="107"/>
      <c r="G482" s="107"/>
      <c r="H482" s="106"/>
      <c r="I482" s="106"/>
      <c r="J482" s="106"/>
      <c r="K482" s="106"/>
      <c r="L482" s="106"/>
      <c r="M482" s="106"/>
      <c r="N482" s="105"/>
      <c r="O482" s="105"/>
      <c r="P482" s="105"/>
      <c r="Q482" s="105"/>
      <c r="R482" s="105"/>
      <c r="S482" s="105"/>
      <c r="T482" s="105"/>
      <c r="U482" s="105"/>
      <c r="V482" s="105"/>
      <c r="W482" s="105"/>
      <c r="X482" s="105"/>
      <c r="Y482" s="105"/>
      <c r="Z482" s="105"/>
    </row>
    <row r="483" spans="1:26" ht="9.75" customHeight="1">
      <c r="A483" s="105"/>
      <c r="B483" s="106"/>
      <c r="C483" s="106"/>
      <c r="D483" s="106"/>
      <c r="E483" s="107"/>
      <c r="F483" s="107"/>
      <c r="G483" s="107"/>
      <c r="H483" s="106"/>
      <c r="I483" s="106"/>
      <c r="J483" s="106"/>
      <c r="K483" s="106"/>
      <c r="L483" s="106"/>
      <c r="M483" s="106"/>
      <c r="N483" s="105"/>
      <c r="O483" s="105"/>
      <c r="P483" s="105"/>
      <c r="Q483" s="105"/>
      <c r="R483" s="105"/>
      <c r="S483" s="105"/>
      <c r="T483" s="105"/>
      <c r="U483" s="105"/>
      <c r="V483" s="105"/>
      <c r="W483" s="105"/>
      <c r="X483" s="105"/>
      <c r="Y483" s="105"/>
      <c r="Z483" s="105"/>
    </row>
    <row r="484" spans="1:26" ht="9.75" customHeight="1">
      <c r="A484" s="105"/>
      <c r="B484" s="106"/>
      <c r="C484" s="106"/>
      <c r="D484" s="106"/>
      <c r="E484" s="107"/>
      <c r="F484" s="107"/>
      <c r="G484" s="107"/>
      <c r="H484" s="106"/>
      <c r="I484" s="106"/>
      <c r="J484" s="106"/>
      <c r="K484" s="106"/>
      <c r="L484" s="106"/>
      <c r="M484" s="106"/>
      <c r="N484" s="105"/>
      <c r="O484" s="105"/>
      <c r="P484" s="105"/>
      <c r="Q484" s="105"/>
      <c r="R484" s="105"/>
      <c r="S484" s="105"/>
      <c r="T484" s="105"/>
      <c r="U484" s="105"/>
      <c r="V484" s="105"/>
      <c r="W484" s="105"/>
      <c r="X484" s="105"/>
      <c r="Y484" s="105"/>
      <c r="Z484" s="105"/>
    </row>
    <row r="485" spans="1:26" ht="9.75" customHeight="1">
      <c r="A485" s="105"/>
      <c r="B485" s="106"/>
      <c r="C485" s="106"/>
      <c r="D485" s="106"/>
      <c r="E485" s="107"/>
      <c r="F485" s="107"/>
      <c r="G485" s="107"/>
      <c r="H485" s="106"/>
      <c r="I485" s="106"/>
      <c r="J485" s="106"/>
      <c r="K485" s="106"/>
      <c r="L485" s="106"/>
      <c r="M485" s="106"/>
      <c r="N485" s="105"/>
      <c r="O485" s="105"/>
      <c r="P485" s="105"/>
      <c r="Q485" s="105"/>
      <c r="R485" s="105"/>
      <c r="S485" s="105"/>
      <c r="T485" s="105"/>
      <c r="U485" s="105"/>
      <c r="V485" s="105"/>
      <c r="W485" s="105"/>
      <c r="X485" s="105"/>
      <c r="Y485" s="105"/>
      <c r="Z485" s="105"/>
    </row>
    <row r="486" spans="1:26" ht="9.75" customHeight="1">
      <c r="A486" s="105"/>
      <c r="B486" s="106"/>
      <c r="C486" s="106"/>
      <c r="D486" s="106"/>
      <c r="E486" s="107"/>
      <c r="F486" s="107"/>
      <c r="G486" s="107"/>
      <c r="H486" s="106"/>
      <c r="I486" s="106"/>
      <c r="J486" s="106"/>
      <c r="K486" s="106"/>
      <c r="L486" s="106"/>
      <c r="M486" s="106"/>
      <c r="N486" s="105"/>
      <c r="O486" s="105"/>
      <c r="P486" s="105"/>
      <c r="Q486" s="105"/>
      <c r="R486" s="105"/>
      <c r="S486" s="105"/>
      <c r="T486" s="105"/>
      <c r="U486" s="105"/>
      <c r="V486" s="105"/>
      <c r="W486" s="105"/>
      <c r="X486" s="105"/>
      <c r="Y486" s="105"/>
      <c r="Z486" s="105"/>
    </row>
    <row r="487" spans="1:26" ht="9.75" customHeight="1">
      <c r="A487" s="105"/>
      <c r="B487" s="106"/>
      <c r="C487" s="106"/>
      <c r="D487" s="106"/>
      <c r="E487" s="107"/>
      <c r="F487" s="107"/>
      <c r="G487" s="107"/>
      <c r="H487" s="106"/>
      <c r="I487" s="106"/>
      <c r="J487" s="106"/>
      <c r="K487" s="106"/>
      <c r="L487" s="106"/>
      <c r="M487" s="106"/>
      <c r="N487" s="105"/>
      <c r="O487" s="105"/>
      <c r="P487" s="105"/>
      <c r="Q487" s="105"/>
      <c r="R487" s="105"/>
      <c r="S487" s="105"/>
      <c r="T487" s="105"/>
      <c r="U487" s="105"/>
      <c r="V487" s="105"/>
      <c r="W487" s="105"/>
      <c r="X487" s="105"/>
      <c r="Y487" s="105"/>
      <c r="Z487" s="105"/>
    </row>
    <row r="488" spans="1:26" ht="9.75" customHeight="1">
      <c r="A488" s="105"/>
      <c r="B488" s="106"/>
      <c r="C488" s="106"/>
      <c r="D488" s="106"/>
      <c r="E488" s="107"/>
      <c r="F488" s="107"/>
      <c r="G488" s="107"/>
      <c r="H488" s="106"/>
      <c r="I488" s="106"/>
      <c r="J488" s="106"/>
      <c r="K488" s="106"/>
      <c r="L488" s="106"/>
      <c r="M488" s="106"/>
      <c r="N488" s="105"/>
      <c r="O488" s="105"/>
      <c r="P488" s="105"/>
      <c r="Q488" s="105"/>
      <c r="R488" s="105"/>
      <c r="S488" s="105"/>
      <c r="T488" s="105"/>
      <c r="U488" s="105"/>
      <c r="V488" s="105"/>
      <c r="W488" s="105"/>
      <c r="X488" s="105"/>
      <c r="Y488" s="105"/>
      <c r="Z488" s="105"/>
    </row>
    <row r="489" spans="1:26" ht="9.75" customHeight="1">
      <c r="A489" s="105"/>
      <c r="B489" s="106"/>
      <c r="C489" s="106"/>
      <c r="D489" s="106"/>
      <c r="E489" s="107"/>
      <c r="F489" s="107"/>
      <c r="G489" s="107"/>
      <c r="H489" s="106"/>
      <c r="I489" s="106"/>
      <c r="J489" s="106"/>
      <c r="K489" s="106"/>
      <c r="L489" s="106"/>
      <c r="M489" s="106"/>
      <c r="N489" s="105"/>
      <c r="O489" s="105"/>
      <c r="P489" s="105"/>
      <c r="Q489" s="105"/>
      <c r="R489" s="105"/>
      <c r="S489" s="105"/>
      <c r="T489" s="105"/>
      <c r="U489" s="105"/>
      <c r="V489" s="105"/>
      <c r="W489" s="105"/>
      <c r="X489" s="105"/>
      <c r="Y489" s="105"/>
      <c r="Z489" s="105"/>
    </row>
    <row r="490" spans="1:26" ht="9.75" customHeight="1">
      <c r="A490" s="105"/>
      <c r="B490" s="106"/>
      <c r="C490" s="106"/>
      <c r="D490" s="106"/>
      <c r="E490" s="107"/>
      <c r="F490" s="107"/>
      <c r="G490" s="107"/>
      <c r="H490" s="106"/>
      <c r="I490" s="106"/>
      <c r="J490" s="106"/>
      <c r="K490" s="106"/>
      <c r="L490" s="106"/>
      <c r="M490" s="106"/>
      <c r="N490" s="105"/>
      <c r="O490" s="105"/>
      <c r="P490" s="105"/>
      <c r="Q490" s="105"/>
      <c r="R490" s="105"/>
      <c r="S490" s="105"/>
      <c r="T490" s="105"/>
      <c r="U490" s="105"/>
      <c r="V490" s="105"/>
      <c r="W490" s="105"/>
      <c r="X490" s="105"/>
      <c r="Y490" s="105"/>
      <c r="Z490" s="105"/>
    </row>
    <row r="491" spans="1:26" ht="9.75" customHeight="1">
      <c r="A491" s="105"/>
      <c r="B491" s="106"/>
      <c r="C491" s="106"/>
      <c r="D491" s="106"/>
      <c r="E491" s="107"/>
      <c r="F491" s="107"/>
      <c r="G491" s="107"/>
      <c r="H491" s="106"/>
      <c r="I491" s="106"/>
      <c r="J491" s="106"/>
      <c r="K491" s="106"/>
      <c r="L491" s="106"/>
      <c r="M491" s="106"/>
      <c r="N491" s="105"/>
      <c r="O491" s="105"/>
      <c r="P491" s="105"/>
      <c r="Q491" s="105"/>
      <c r="R491" s="105"/>
      <c r="S491" s="105"/>
      <c r="T491" s="105"/>
      <c r="U491" s="105"/>
      <c r="V491" s="105"/>
      <c r="W491" s="105"/>
      <c r="X491" s="105"/>
      <c r="Y491" s="105"/>
      <c r="Z491" s="105"/>
    </row>
    <row r="492" spans="1:26" ht="9.75" customHeight="1">
      <c r="A492" s="105"/>
      <c r="B492" s="106"/>
      <c r="C492" s="106"/>
      <c r="D492" s="106"/>
      <c r="E492" s="107"/>
      <c r="F492" s="107"/>
      <c r="G492" s="107"/>
      <c r="H492" s="106"/>
      <c r="I492" s="106"/>
      <c r="J492" s="106"/>
      <c r="K492" s="106"/>
      <c r="L492" s="106"/>
      <c r="M492" s="106"/>
      <c r="N492" s="105"/>
      <c r="O492" s="105"/>
      <c r="P492" s="105"/>
      <c r="Q492" s="105"/>
      <c r="R492" s="105"/>
      <c r="S492" s="105"/>
      <c r="T492" s="105"/>
      <c r="U492" s="105"/>
      <c r="V492" s="105"/>
      <c r="W492" s="105"/>
      <c r="X492" s="105"/>
      <c r="Y492" s="105"/>
      <c r="Z492" s="105"/>
    </row>
    <row r="493" spans="1:26" ht="9.75" customHeight="1">
      <c r="A493" s="105"/>
      <c r="B493" s="106"/>
      <c r="C493" s="106"/>
      <c r="D493" s="106"/>
      <c r="E493" s="107"/>
      <c r="F493" s="107"/>
      <c r="G493" s="107"/>
      <c r="H493" s="106"/>
      <c r="I493" s="106"/>
      <c r="J493" s="106"/>
      <c r="K493" s="106"/>
      <c r="L493" s="106"/>
      <c r="M493" s="106"/>
      <c r="N493" s="105"/>
      <c r="O493" s="105"/>
      <c r="P493" s="105"/>
      <c r="Q493" s="105"/>
      <c r="R493" s="105"/>
      <c r="S493" s="105"/>
      <c r="T493" s="105"/>
      <c r="U493" s="105"/>
      <c r="V493" s="105"/>
      <c r="W493" s="105"/>
      <c r="X493" s="105"/>
      <c r="Y493" s="105"/>
      <c r="Z493" s="105"/>
    </row>
    <row r="494" spans="1:26" ht="9.75" customHeight="1">
      <c r="A494" s="105"/>
      <c r="B494" s="106"/>
      <c r="C494" s="106"/>
      <c r="D494" s="106"/>
      <c r="E494" s="107"/>
      <c r="F494" s="107"/>
      <c r="G494" s="107"/>
      <c r="H494" s="106"/>
      <c r="I494" s="106"/>
      <c r="J494" s="106"/>
      <c r="K494" s="106"/>
      <c r="L494" s="106"/>
      <c r="M494" s="106"/>
      <c r="N494" s="105"/>
      <c r="O494" s="105"/>
      <c r="P494" s="105"/>
      <c r="Q494" s="105"/>
      <c r="R494" s="105"/>
      <c r="S494" s="105"/>
      <c r="T494" s="105"/>
      <c r="U494" s="105"/>
      <c r="V494" s="105"/>
      <c r="W494" s="105"/>
      <c r="X494" s="105"/>
      <c r="Y494" s="105"/>
      <c r="Z494" s="105"/>
    </row>
    <row r="495" spans="1:26" ht="9.75" customHeight="1">
      <c r="A495" s="105"/>
      <c r="B495" s="106"/>
      <c r="C495" s="106"/>
      <c r="D495" s="106"/>
      <c r="E495" s="107"/>
      <c r="F495" s="107"/>
      <c r="G495" s="107"/>
      <c r="H495" s="106"/>
      <c r="I495" s="106"/>
      <c r="J495" s="106"/>
      <c r="K495" s="106"/>
      <c r="L495" s="106"/>
      <c r="M495" s="106"/>
      <c r="N495" s="105"/>
      <c r="O495" s="105"/>
      <c r="P495" s="105"/>
      <c r="Q495" s="105"/>
      <c r="R495" s="105"/>
      <c r="S495" s="105"/>
      <c r="T495" s="105"/>
      <c r="U495" s="105"/>
      <c r="V495" s="105"/>
      <c r="W495" s="105"/>
      <c r="X495" s="105"/>
      <c r="Y495" s="105"/>
      <c r="Z495" s="105"/>
    </row>
    <row r="496" spans="1:26" ht="9.75" customHeight="1">
      <c r="A496" s="105"/>
      <c r="B496" s="106"/>
      <c r="C496" s="106"/>
      <c r="D496" s="106"/>
      <c r="E496" s="107"/>
      <c r="F496" s="107"/>
      <c r="G496" s="107"/>
      <c r="H496" s="106"/>
      <c r="I496" s="106"/>
      <c r="J496" s="106"/>
      <c r="K496" s="106"/>
      <c r="L496" s="106"/>
      <c r="M496" s="106"/>
      <c r="N496" s="105"/>
      <c r="O496" s="105"/>
      <c r="P496" s="105"/>
      <c r="Q496" s="105"/>
      <c r="R496" s="105"/>
      <c r="S496" s="105"/>
      <c r="T496" s="105"/>
      <c r="U496" s="105"/>
      <c r="V496" s="105"/>
      <c r="W496" s="105"/>
      <c r="X496" s="105"/>
      <c r="Y496" s="105"/>
      <c r="Z496" s="105"/>
    </row>
    <row r="497" spans="1:26" ht="9.75" customHeight="1">
      <c r="A497" s="105"/>
      <c r="B497" s="106"/>
      <c r="C497" s="106"/>
      <c r="D497" s="106"/>
      <c r="E497" s="107"/>
      <c r="F497" s="107"/>
      <c r="G497" s="107"/>
      <c r="H497" s="106"/>
      <c r="I497" s="106"/>
      <c r="J497" s="106"/>
      <c r="K497" s="106"/>
      <c r="L497" s="106"/>
      <c r="M497" s="106"/>
      <c r="N497" s="105"/>
      <c r="O497" s="105"/>
      <c r="P497" s="105"/>
      <c r="Q497" s="105"/>
      <c r="R497" s="105"/>
      <c r="S497" s="105"/>
      <c r="T497" s="105"/>
      <c r="U497" s="105"/>
      <c r="V497" s="105"/>
      <c r="W497" s="105"/>
      <c r="X497" s="105"/>
      <c r="Y497" s="105"/>
      <c r="Z497" s="105"/>
    </row>
    <row r="498" spans="1:26" ht="9.75" customHeight="1">
      <c r="A498" s="105"/>
      <c r="B498" s="106"/>
      <c r="C498" s="106"/>
      <c r="D498" s="106"/>
      <c r="E498" s="107"/>
      <c r="F498" s="107"/>
      <c r="G498" s="107"/>
      <c r="H498" s="106"/>
      <c r="I498" s="106"/>
      <c r="J498" s="106"/>
      <c r="K498" s="106"/>
      <c r="L498" s="106"/>
      <c r="M498" s="106"/>
      <c r="N498" s="105"/>
      <c r="O498" s="105"/>
      <c r="P498" s="105"/>
      <c r="Q498" s="105"/>
      <c r="R498" s="105"/>
      <c r="S498" s="105"/>
      <c r="T498" s="105"/>
      <c r="U498" s="105"/>
      <c r="V498" s="105"/>
      <c r="W498" s="105"/>
      <c r="X498" s="105"/>
      <c r="Y498" s="105"/>
      <c r="Z498" s="105"/>
    </row>
    <row r="499" spans="1:26" ht="9.75" customHeight="1">
      <c r="A499" s="105"/>
      <c r="B499" s="106"/>
      <c r="C499" s="106"/>
      <c r="D499" s="106"/>
      <c r="E499" s="107"/>
      <c r="F499" s="107"/>
      <c r="G499" s="107"/>
      <c r="H499" s="106"/>
      <c r="I499" s="106"/>
      <c r="J499" s="106"/>
      <c r="K499" s="106"/>
      <c r="L499" s="106"/>
      <c r="M499" s="106"/>
      <c r="N499" s="105"/>
      <c r="O499" s="105"/>
      <c r="P499" s="105"/>
      <c r="Q499" s="105"/>
      <c r="R499" s="105"/>
      <c r="S499" s="105"/>
      <c r="T499" s="105"/>
      <c r="U499" s="105"/>
      <c r="V499" s="105"/>
      <c r="W499" s="105"/>
      <c r="X499" s="105"/>
      <c r="Y499" s="105"/>
      <c r="Z499" s="105"/>
    </row>
    <row r="500" spans="1:26" ht="9.75" customHeight="1">
      <c r="A500" s="105"/>
      <c r="B500" s="106"/>
      <c r="C500" s="106"/>
      <c r="D500" s="106"/>
      <c r="E500" s="107"/>
      <c r="F500" s="107"/>
      <c r="G500" s="107"/>
      <c r="H500" s="106"/>
      <c r="I500" s="106"/>
      <c r="J500" s="106"/>
      <c r="K500" s="106"/>
      <c r="L500" s="106"/>
      <c r="M500" s="106"/>
      <c r="N500" s="105"/>
      <c r="O500" s="105"/>
      <c r="P500" s="105"/>
      <c r="Q500" s="105"/>
      <c r="R500" s="105"/>
      <c r="S500" s="105"/>
      <c r="T500" s="105"/>
      <c r="U500" s="105"/>
      <c r="V500" s="105"/>
      <c r="W500" s="105"/>
      <c r="X500" s="105"/>
      <c r="Y500" s="105"/>
      <c r="Z500" s="105"/>
    </row>
    <row r="501" spans="1:26" ht="9.75" customHeight="1">
      <c r="A501" s="105"/>
      <c r="B501" s="106"/>
      <c r="C501" s="106"/>
      <c r="D501" s="106"/>
      <c r="E501" s="107"/>
      <c r="F501" s="107"/>
      <c r="G501" s="107"/>
      <c r="H501" s="106"/>
      <c r="I501" s="106"/>
      <c r="J501" s="106"/>
      <c r="K501" s="106"/>
      <c r="L501" s="106"/>
      <c r="M501" s="106"/>
      <c r="N501" s="105"/>
      <c r="O501" s="105"/>
      <c r="P501" s="105"/>
      <c r="Q501" s="105"/>
      <c r="R501" s="105"/>
      <c r="S501" s="105"/>
      <c r="T501" s="105"/>
      <c r="U501" s="105"/>
      <c r="V501" s="105"/>
      <c r="W501" s="105"/>
      <c r="X501" s="105"/>
      <c r="Y501" s="105"/>
      <c r="Z501" s="105"/>
    </row>
    <row r="502" spans="1:26" ht="9.75" customHeight="1">
      <c r="A502" s="105"/>
      <c r="B502" s="106"/>
      <c r="C502" s="106"/>
      <c r="D502" s="106"/>
      <c r="E502" s="107"/>
      <c r="F502" s="107"/>
      <c r="G502" s="107"/>
      <c r="H502" s="106"/>
      <c r="I502" s="106"/>
      <c r="J502" s="106"/>
      <c r="K502" s="106"/>
      <c r="L502" s="106"/>
      <c r="M502" s="106"/>
      <c r="N502" s="105"/>
      <c r="O502" s="105"/>
      <c r="P502" s="105"/>
      <c r="Q502" s="105"/>
      <c r="R502" s="105"/>
      <c r="S502" s="105"/>
      <c r="T502" s="105"/>
      <c r="U502" s="105"/>
      <c r="V502" s="105"/>
      <c r="W502" s="105"/>
      <c r="X502" s="105"/>
      <c r="Y502" s="105"/>
      <c r="Z502" s="105"/>
    </row>
    <row r="503" spans="1:26" ht="9.75" customHeight="1">
      <c r="A503" s="105"/>
      <c r="B503" s="106"/>
      <c r="C503" s="106"/>
      <c r="D503" s="106"/>
      <c r="E503" s="107"/>
      <c r="F503" s="107"/>
      <c r="G503" s="107"/>
      <c r="H503" s="106"/>
      <c r="I503" s="106"/>
      <c r="J503" s="106"/>
      <c r="K503" s="106"/>
      <c r="L503" s="106"/>
      <c r="M503" s="106"/>
      <c r="N503" s="105"/>
      <c r="O503" s="105"/>
      <c r="P503" s="105"/>
      <c r="Q503" s="105"/>
      <c r="R503" s="105"/>
      <c r="S503" s="105"/>
      <c r="T503" s="105"/>
      <c r="U503" s="105"/>
      <c r="V503" s="105"/>
      <c r="W503" s="105"/>
      <c r="X503" s="105"/>
      <c r="Y503" s="105"/>
      <c r="Z503" s="105"/>
    </row>
    <row r="504" spans="1:26" ht="9.75" customHeight="1">
      <c r="A504" s="105"/>
      <c r="B504" s="106"/>
      <c r="C504" s="106"/>
      <c r="D504" s="106"/>
      <c r="E504" s="107"/>
      <c r="F504" s="107"/>
      <c r="G504" s="107"/>
      <c r="H504" s="106"/>
      <c r="I504" s="106"/>
      <c r="J504" s="106"/>
      <c r="K504" s="106"/>
      <c r="L504" s="106"/>
      <c r="M504" s="106"/>
      <c r="N504" s="105"/>
      <c r="O504" s="105"/>
      <c r="P504" s="105"/>
      <c r="Q504" s="105"/>
      <c r="R504" s="105"/>
      <c r="S504" s="105"/>
      <c r="T504" s="105"/>
      <c r="U504" s="105"/>
      <c r="V504" s="105"/>
      <c r="W504" s="105"/>
      <c r="X504" s="105"/>
      <c r="Y504" s="105"/>
      <c r="Z504" s="105"/>
    </row>
    <row r="505" spans="1:26" ht="9.75" customHeight="1">
      <c r="A505" s="105"/>
      <c r="B505" s="106"/>
      <c r="C505" s="106"/>
      <c r="D505" s="106"/>
      <c r="E505" s="107"/>
      <c r="F505" s="107"/>
      <c r="G505" s="107"/>
      <c r="H505" s="106"/>
      <c r="I505" s="106"/>
      <c r="J505" s="106"/>
      <c r="K505" s="106"/>
      <c r="L505" s="106"/>
      <c r="M505" s="106"/>
      <c r="N505" s="105"/>
      <c r="O505" s="105"/>
      <c r="P505" s="105"/>
      <c r="Q505" s="105"/>
      <c r="R505" s="105"/>
      <c r="S505" s="105"/>
      <c r="T505" s="105"/>
      <c r="U505" s="105"/>
      <c r="V505" s="105"/>
      <c r="W505" s="105"/>
      <c r="X505" s="105"/>
      <c r="Y505" s="105"/>
      <c r="Z505" s="105"/>
    </row>
    <row r="506" spans="1:26" ht="9.75" customHeight="1">
      <c r="A506" s="105"/>
      <c r="B506" s="106"/>
      <c r="C506" s="106"/>
      <c r="D506" s="106"/>
      <c r="E506" s="107"/>
      <c r="F506" s="107"/>
      <c r="G506" s="107"/>
      <c r="H506" s="106"/>
      <c r="I506" s="106"/>
      <c r="J506" s="106"/>
      <c r="K506" s="106"/>
      <c r="L506" s="106"/>
      <c r="M506" s="106"/>
      <c r="N506" s="105"/>
      <c r="O506" s="105"/>
      <c r="P506" s="105"/>
      <c r="Q506" s="105"/>
      <c r="R506" s="105"/>
      <c r="S506" s="105"/>
      <c r="T506" s="105"/>
      <c r="U506" s="105"/>
      <c r="V506" s="105"/>
      <c r="W506" s="105"/>
      <c r="X506" s="105"/>
      <c r="Y506" s="105"/>
      <c r="Z506" s="105"/>
    </row>
    <row r="507" spans="1:26" ht="9.75" customHeight="1">
      <c r="A507" s="105"/>
      <c r="B507" s="106"/>
      <c r="C507" s="106"/>
      <c r="D507" s="106"/>
      <c r="E507" s="107"/>
      <c r="F507" s="107"/>
      <c r="G507" s="107"/>
      <c r="H507" s="106"/>
      <c r="I507" s="106"/>
      <c r="J507" s="106"/>
      <c r="K507" s="106"/>
      <c r="L507" s="106"/>
      <c r="M507" s="106"/>
      <c r="N507" s="105"/>
      <c r="O507" s="105"/>
      <c r="P507" s="105"/>
      <c r="Q507" s="105"/>
      <c r="R507" s="105"/>
      <c r="S507" s="105"/>
      <c r="T507" s="105"/>
      <c r="U507" s="105"/>
      <c r="V507" s="105"/>
      <c r="W507" s="105"/>
      <c r="X507" s="105"/>
      <c r="Y507" s="105"/>
      <c r="Z507" s="105"/>
    </row>
    <row r="508" spans="1:26" ht="9.75" customHeight="1">
      <c r="A508" s="105"/>
      <c r="B508" s="106"/>
      <c r="C508" s="106"/>
      <c r="D508" s="106"/>
      <c r="E508" s="107"/>
      <c r="F508" s="107"/>
      <c r="G508" s="107"/>
      <c r="H508" s="106"/>
      <c r="I508" s="106"/>
      <c r="J508" s="106"/>
      <c r="K508" s="106"/>
      <c r="L508" s="106"/>
      <c r="M508" s="106"/>
      <c r="N508" s="105"/>
      <c r="O508" s="105"/>
      <c r="P508" s="105"/>
      <c r="Q508" s="105"/>
      <c r="R508" s="105"/>
      <c r="S508" s="105"/>
      <c r="T508" s="105"/>
      <c r="U508" s="105"/>
      <c r="V508" s="105"/>
      <c r="W508" s="105"/>
      <c r="X508" s="105"/>
      <c r="Y508" s="105"/>
      <c r="Z508" s="105"/>
    </row>
    <row r="509" spans="1:26" ht="9.75" customHeight="1">
      <c r="A509" s="105"/>
      <c r="B509" s="106"/>
      <c r="C509" s="106"/>
      <c r="D509" s="106"/>
      <c r="E509" s="107"/>
      <c r="F509" s="107"/>
      <c r="G509" s="107"/>
      <c r="H509" s="106"/>
      <c r="I509" s="106"/>
      <c r="J509" s="106"/>
      <c r="K509" s="106"/>
      <c r="L509" s="106"/>
      <c r="M509" s="106"/>
      <c r="N509" s="105"/>
      <c r="O509" s="105"/>
      <c r="P509" s="105"/>
      <c r="Q509" s="105"/>
      <c r="R509" s="105"/>
      <c r="S509" s="105"/>
      <c r="T509" s="105"/>
      <c r="U509" s="105"/>
      <c r="V509" s="105"/>
      <c r="W509" s="105"/>
      <c r="X509" s="105"/>
      <c r="Y509" s="105"/>
      <c r="Z509" s="105"/>
    </row>
    <row r="510" spans="1:26" ht="9.75" customHeight="1">
      <c r="A510" s="105"/>
      <c r="B510" s="106"/>
      <c r="C510" s="106"/>
      <c r="D510" s="106"/>
      <c r="E510" s="107"/>
      <c r="F510" s="107"/>
      <c r="G510" s="107"/>
      <c r="H510" s="106"/>
      <c r="I510" s="106"/>
      <c r="J510" s="106"/>
      <c r="K510" s="106"/>
      <c r="L510" s="106"/>
      <c r="M510" s="106"/>
      <c r="N510" s="105"/>
      <c r="O510" s="105"/>
      <c r="P510" s="105"/>
      <c r="Q510" s="105"/>
      <c r="R510" s="105"/>
      <c r="S510" s="105"/>
      <c r="T510" s="105"/>
      <c r="U510" s="105"/>
      <c r="V510" s="105"/>
      <c r="W510" s="105"/>
      <c r="X510" s="105"/>
      <c r="Y510" s="105"/>
      <c r="Z510" s="105"/>
    </row>
    <row r="511" spans="1:26" ht="9.75" customHeight="1">
      <c r="A511" s="105"/>
      <c r="B511" s="106"/>
      <c r="C511" s="106"/>
      <c r="D511" s="106"/>
      <c r="E511" s="107"/>
      <c r="F511" s="107"/>
      <c r="G511" s="107"/>
      <c r="H511" s="106"/>
      <c r="I511" s="106"/>
      <c r="J511" s="106"/>
      <c r="K511" s="106"/>
      <c r="L511" s="106"/>
      <c r="M511" s="106"/>
      <c r="N511" s="105"/>
      <c r="O511" s="105"/>
      <c r="P511" s="105"/>
      <c r="Q511" s="105"/>
      <c r="R511" s="105"/>
      <c r="S511" s="105"/>
      <c r="T511" s="105"/>
      <c r="U511" s="105"/>
      <c r="V511" s="105"/>
      <c r="W511" s="105"/>
      <c r="X511" s="105"/>
      <c r="Y511" s="105"/>
      <c r="Z511" s="105"/>
    </row>
    <row r="512" spans="1:26" ht="9.75" customHeight="1">
      <c r="A512" s="105"/>
      <c r="B512" s="106"/>
      <c r="C512" s="106"/>
      <c r="D512" s="106"/>
      <c r="E512" s="107"/>
      <c r="F512" s="107"/>
      <c r="G512" s="107"/>
      <c r="H512" s="106"/>
      <c r="I512" s="106"/>
      <c r="J512" s="106"/>
      <c r="K512" s="106"/>
      <c r="L512" s="106"/>
      <c r="M512" s="106"/>
      <c r="N512" s="105"/>
      <c r="O512" s="105"/>
      <c r="P512" s="105"/>
      <c r="Q512" s="105"/>
      <c r="R512" s="105"/>
      <c r="S512" s="105"/>
      <c r="T512" s="105"/>
      <c r="U512" s="105"/>
      <c r="V512" s="105"/>
      <c r="W512" s="105"/>
      <c r="X512" s="105"/>
      <c r="Y512" s="105"/>
      <c r="Z512" s="105"/>
    </row>
    <row r="513" spans="1:26" ht="9.75" customHeight="1">
      <c r="A513" s="105"/>
      <c r="B513" s="106"/>
      <c r="C513" s="106"/>
      <c r="D513" s="106"/>
      <c r="E513" s="107"/>
      <c r="F513" s="107"/>
      <c r="G513" s="107"/>
      <c r="H513" s="106"/>
      <c r="I513" s="106"/>
      <c r="J513" s="106"/>
      <c r="K513" s="106"/>
      <c r="L513" s="106"/>
      <c r="M513" s="106"/>
      <c r="N513" s="105"/>
      <c r="O513" s="105"/>
      <c r="P513" s="105"/>
      <c r="Q513" s="105"/>
      <c r="R513" s="105"/>
      <c r="S513" s="105"/>
      <c r="T513" s="105"/>
      <c r="U513" s="105"/>
      <c r="V513" s="105"/>
      <c r="W513" s="105"/>
      <c r="X513" s="105"/>
      <c r="Y513" s="105"/>
      <c r="Z513" s="105"/>
    </row>
    <row r="514" spans="1:26" ht="9.75" customHeight="1">
      <c r="A514" s="105"/>
      <c r="B514" s="106"/>
      <c r="C514" s="106"/>
      <c r="D514" s="106"/>
      <c r="E514" s="107"/>
      <c r="F514" s="107"/>
      <c r="G514" s="107"/>
      <c r="H514" s="106"/>
      <c r="I514" s="106"/>
      <c r="J514" s="106"/>
      <c r="K514" s="106"/>
      <c r="L514" s="106"/>
      <c r="M514" s="106"/>
      <c r="N514" s="105"/>
      <c r="O514" s="105"/>
      <c r="P514" s="105"/>
      <c r="Q514" s="105"/>
      <c r="R514" s="105"/>
      <c r="S514" s="105"/>
      <c r="T514" s="105"/>
      <c r="U514" s="105"/>
      <c r="V514" s="105"/>
      <c r="W514" s="105"/>
      <c r="X514" s="105"/>
      <c r="Y514" s="105"/>
      <c r="Z514" s="105"/>
    </row>
    <row r="515" spans="1:26" ht="9.75" customHeight="1">
      <c r="A515" s="105"/>
      <c r="B515" s="106"/>
      <c r="C515" s="106"/>
      <c r="D515" s="106"/>
      <c r="E515" s="107"/>
      <c r="F515" s="107"/>
      <c r="G515" s="107"/>
      <c r="H515" s="106"/>
      <c r="I515" s="106"/>
      <c r="J515" s="106"/>
      <c r="K515" s="106"/>
      <c r="L515" s="106"/>
      <c r="M515" s="106"/>
      <c r="N515" s="105"/>
      <c r="O515" s="105"/>
      <c r="P515" s="105"/>
      <c r="Q515" s="105"/>
      <c r="R515" s="105"/>
      <c r="S515" s="105"/>
      <c r="T515" s="105"/>
      <c r="U515" s="105"/>
      <c r="V515" s="105"/>
      <c r="W515" s="105"/>
      <c r="X515" s="105"/>
      <c r="Y515" s="105"/>
      <c r="Z515" s="105"/>
    </row>
    <row r="516" spans="1:26" ht="9.75" customHeight="1">
      <c r="A516" s="105"/>
      <c r="B516" s="106"/>
      <c r="C516" s="106"/>
      <c r="D516" s="106"/>
      <c r="E516" s="107"/>
      <c r="F516" s="107"/>
      <c r="G516" s="107"/>
      <c r="H516" s="106"/>
      <c r="I516" s="106"/>
      <c r="J516" s="106"/>
      <c r="K516" s="106"/>
      <c r="L516" s="106"/>
      <c r="M516" s="106"/>
      <c r="N516" s="105"/>
      <c r="O516" s="105"/>
      <c r="P516" s="105"/>
      <c r="Q516" s="105"/>
      <c r="R516" s="105"/>
      <c r="S516" s="105"/>
      <c r="T516" s="105"/>
      <c r="U516" s="105"/>
      <c r="V516" s="105"/>
      <c r="W516" s="105"/>
      <c r="X516" s="105"/>
      <c r="Y516" s="105"/>
      <c r="Z516" s="105"/>
    </row>
    <row r="517" spans="1:26" ht="9.75" customHeight="1">
      <c r="A517" s="105"/>
      <c r="B517" s="106"/>
      <c r="C517" s="106"/>
      <c r="D517" s="106"/>
      <c r="E517" s="107"/>
      <c r="F517" s="107"/>
      <c r="G517" s="107"/>
      <c r="H517" s="106"/>
      <c r="I517" s="106"/>
      <c r="J517" s="106"/>
      <c r="K517" s="106"/>
      <c r="L517" s="106"/>
      <c r="M517" s="106"/>
      <c r="N517" s="105"/>
      <c r="O517" s="105"/>
      <c r="P517" s="105"/>
      <c r="Q517" s="105"/>
      <c r="R517" s="105"/>
      <c r="S517" s="105"/>
      <c r="T517" s="105"/>
      <c r="U517" s="105"/>
      <c r="V517" s="105"/>
      <c r="W517" s="105"/>
      <c r="X517" s="105"/>
      <c r="Y517" s="105"/>
      <c r="Z517" s="105"/>
    </row>
    <row r="518" spans="1:26" ht="9.75" customHeight="1">
      <c r="A518" s="105"/>
      <c r="B518" s="106"/>
      <c r="C518" s="106"/>
      <c r="D518" s="106"/>
      <c r="E518" s="107"/>
      <c r="F518" s="107"/>
      <c r="G518" s="107"/>
      <c r="H518" s="106"/>
      <c r="I518" s="106"/>
      <c r="J518" s="106"/>
      <c r="K518" s="106"/>
      <c r="L518" s="106"/>
      <c r="M518" s="106"/>
      <c r="N518" s="105"/>
      <c r="O518" s="105"/>
      <c r="P518" s="105"/>
      <c r="Q518" s="105"/>
      <c r="R518" s="105"/>
      <c r="S518" s="105"/>
      <c r="T518" s="105"/>
      <c r="U518" s="105"/>
      <c r="V518" s="105"/>
      <c r="W518" s="105"/>
      <c r="X518" s="105"/>
      <c r="Y518" s="105"/>
      <c r="Z518" s="105"/>
    </row>
    <row r="519" spans="1:26" ht="9.75" customHeight="1">
      <c r="A519" s="105"/>
      <c r="B519" s="106"/>
      <c r="C519" s="106"/>
      <c r="D519" s="106"/>
      <c r="E519" s="107"/>
      <c r="F519" s="107"/>
      <c r="G519" s="107"/>
      <c r="H519" s="106"/>
      <c r="I519" s="106"/>
      <c r="J519" s="106"/>
      <c r="K519" s="106"/>
      <c r="L519" s="106"/>
      <c r="M519" s="106"/>
      <c r="N519" s="105"/>
      <c r="O519" s="105"/>
      <c r="P519" s="105"/>
      <c r="Q519" s="105"/>
      <c r="R519" s="105"/>
      <c r="S519" s="105"/>
      <c r="T519" s="105"/>
      <c r="U519" s="105"/>
      <c r="V519" s="105"/>
      <c r="W519" s="105"/>
      <c r="X519" s="105"/>
      <c r="Y519" s="105"/>
      <c r="Z519" s="105"/>
    </row>
    <row r="520" spans="1:26" ht="9.75" customHeight="1">
      <c r="A520" s="105"/>
      <c r="B520" s="106"/>
      <c r="C520" s="106"/>
      <c r="D520" s="106"/>
      <c r="E520" s="107"/>
      <c r="F520" s="107"/>
      <c r="G520" s="107"/>
      <c r="H520" s="106"/>
      <c r="I520" s="106"/>
      <c r="J520" s="106"/>
      <c r="K520" s="106"/>
      <c r="L520" s="106"/>
      <c r="M520" s="106"/>
      <c r="N520" s="105"/>
      <c r="O520" s="105"/>
      <c r="P520" s="105"/>
      <c r="Q520" s="105"/>
      <c r="R520" s="105"/>
      <c r="S520" s="105"/>
      <c r="T520" s="105"/>
      <c r="U520" s="105"/>
      <c r="V520" s="105"/>
      <c r="W520" s="105"/>
      <c r="X520" s="105"/>
      <c r="Y520" s="105"/>
      <c r="Z520" s="105"/>
    </row>
    <row r="521" spans="1:26" ht="9.75" customHeight="1">
      <c r="A521" s="105"/>
      <c r="B521" s="106"/>
      <c r="C521" s="106"/>
      <c r="D521" s="106"/>
      <c r="E521" s="107"/>
      <c r="F521" s="107"/>
      <c r="G521" s="107"/>
      <c r="H521" s="106"/>
      <c r="I521" s="106"/>
      <c r="J521" s="106"/>
      <c r="K521" s="106"/>
      <c r="L521" s="106"/>
      <c r="M521" s="106"/>
      <c r="N521" s="105"/>
      <c r="O521" s="105"/>
      <c r="P521" s="105"/>
      <c r="Q521" s="105"/>
      <c r="R521" s="105"/>
      <c r="S521" s="105"/>
      <c r="T521" s="105"/>
      <c r="U521" s="105"/>
      <c r="V521" s="105"/>
      <c r="W521" s="105"/>
      <c r="X521" s="105"/>
      <c r="Y521" s="105"/>
      <c r="Z521" s="105"/>
    </row>
    <row r="522" spans="1:26" ht="9.75" customHeight="1">
      <c r="A522" s="105"/>
      <c r="B522" s="106"/>
      <c r="C522" s="106"/>
      <c r="D522" s="106"/>
      <c r="E522" s="107"/>
      <c r="F522" s="107"/>
      <c r="G522" s="107"/>
      <c r="H522" s="106"/>
      <c r="I522" s="106"/>
      <c r="J522" s="106"/>
      <c r="K522" s="106"/>
      <c r="L522" s="106"/>
      <c r="M522" s="106"/>
      <c r="N522" s="105"/>
      <c r="O522" s="105"/>
      <c r="P522" s="105"/>
      <c r="Q522" s="105"/>
      <c r="R522" s="105"/>
      <c r="S522" s="105"/>
      <c r="T522" s="105"/>
      <c r="U522" s="105"/>
      <c r="V522" s="105"/>
      <c r="W522" s="105"/>
      <c r="X522" s="105"/>
      <c r="Y522" s="105"/>
      <c r="Z522" s="105"/>
    </row>
    <row r="523" spans="1:26" ht="9.75" customHeight="1">
      <c r="A523" s="105"/>
      <c r="B523" s="106"/>
      <c r="C523" s="106"/>
      <c r="D523" s="106"/>
      <c r="E523" s="107"/>
      <c r="F523" s="107"/>
      <c r="G523" s="107"/>
      <c r="H523" s="106"/>
      <c r="I523" s="106"/>
      <c r="J523" s="106"/>
      <c r="K523" s="106"/>
      <c r="L523" s="106"/>
      <c r="M523" s="106"/>
      <c r="N523" s="105"/>
      <c r="O523" s="105"/>
      <c r="P523" s="105"/>
      <c r="Q523" s="105"/>
      <c r="R523" s="105"/>
      <c r="S523" s="105"/>
      <c r="T523" s="105"/>
      <c r="U523" s="105"/>
      <c r="V523" s="105"/>
      <c r="W523" s="105"/>
      <c r="X523" s="105"/>
      <c r="Y523" s="105"/>
      <c r="Z523" s="105"/>
    </row>
    <row r="524" spans="1:26" ht="9.75" customHeight="1">
      <c r="A524" s="105"/>
      <c r="B524" s="106"/>
      <c r="C524" s="106"/>
      <c r="D524" s="106"/>
      <c r="E524" s="107"/>
      <c r="F524" s="107"/>
      <c r="G524" s="107"/>
      <c r="H524" s="106"/>
      <c r="I524" s="106"/>
      <c r="J524" s="106"/>
      <c r="K524" s="106"/>
      <c r="L524" s="106"/>
      <c r="M524" s="106"/>
      <c r="N524" s="105"/>
      <c r="O524" s="105"/>
      <c r="P524" s="105"/>
      <c r="Q524" s="105"/>
      <c r="R524" s="105"/>
      <c r="S524" s="105"/>
      <c r="T524" s="105"/>
      <c r="U524" s="105"/>
      <c r="V524" s="105"/>
      <c r="W524" s="105"/>
      <c r="X524" s="105"/>
      <c r="Y524" s="105"/>
      <c r="Z524" s="105"/>
    </row>
    <row r="525" spans="1:26" ht="9.75" customHeight="1">
      <c r="A525" s="105"/>
      <c r="B525" s="106"/>
      <c r="C525" s="106"/>
      <c r="D525" s="106"/>
      <c r="E525" s="107"/>
      <c r="F525" s="107"/>
      <c r="G525" s="107"/>
      <c r="H525" s="106"/>
      <c r="I525" s="106"/>
      <c r="J525" s="106"/>
      <c r="K525" s="106"/>
      <c r="L525" s="106"/>
      <c r="M525" s="106"/>
      <c r="N525" s="105"/>
      <c r="O525" s="105"/>
      <c r="P525" s="105"/>
      <c r="Q525" s="105"/>
      <c r="R525" s="105"/>
      <c r="S525" s="105"/>
      <c r="T525" s="105"/>
      <c r="U525" s="105"/>
      <c r="V525" s="105"/>
      <c r="W525" s="105"/>
      <c r="X525" s="105"/>
      <c r="Y525" s="105"/>
      <c r="Z525" s="105"/>
    </row>
    <row r="526" spans="1:26" ht="9.75" customHeight="1">
      <c r="A526" s="105"/>
      <c r="B526" s="106"/>
      <c r="C526" s="106"/>
      <c r="D526" s="106"/>
      <c r="E526" s="107"/>
      <c r="F526" s="107"/>
      <c r="G526" s="107"/>
      <c r="H526" s="106"/>
      <c r="I526" s="106"/>
      <c r="J526" s="106"/>
      <c r="K526" s="106"/>
      <c r="L526" s="106"/>
      <c r="M526" s="106"/>
      <c r="N526" s="105"/>
      <c r="O526" s="105"/>
      <c r="P526" s="105"/>
      <c r="Q526" s="105"/>
      <c r="R526" s="105"/>
      <c r="S526" s="105"/>
      <c r="T526" s="105"/>
      <c r="U526" s="105"/>
      <c r="V526" s="105"/>
      <c r="W526" s="105"/>
      <c r="X526" s="105"/>
      <c r="Y526" s="105"/>
      <c r="Z526" s="105"/>
    </row>
    <row r="527" spans="1:26" ht="9.75" customHeight="1">
      <c r="A527" s="105"/>
      <c r="B527" s="106"/>
      <c r="C527" s="106"/>
      <c r="D527" s="106"/>
      <c r="E527" s="107"/>
      <c r="F527" s="107"/>
      <c r="G527" s="107"/>
      <c r="H527" s="106"/>
      <c r="I527" s="106"/>
      <c r="J527" s="106"/>
      <c r="K527" s="106"/>
      <c r="L527" s="106"/>
      <c r="M527" s="106"/>
      <c r="N527" s="105"/>
      <c r="O527" s="105"/>
      <c r="P527" s="105"/>
      <c r="Q527" s="105"/>
      <c r="R527" s="105"/>
      <c r="S527" s="105"/>
      <c r="T527" s="105"/>
      <c r="U527" s="105"/>
      <c r="V527" s="105"/>
      <c r="W527" s="105"/>
      <c r="X527" s="105"/>
      <c r="Y527" s="105"/>
      <c r="Z527" s="105"/>
    </row>
    <row r="528" spans="1:26" ht="9.75" customHeight="1">
      <c r="A528" s="105"/>
      <c r="B528" s="106"/>
      <c r="C528" s="106"/>
      <c r="D528" s="106"/>
      <c r="E528" s="107"/>
      <c r="F528" s="107"/>
      <c r="G528" s="107"/>
      <c r="H528" s="106"/>
      <c r="I528" s="106"/>
      <c r="J528" s="106"/>
      <c r="K528" s="106"/>
      <c r="L528" s="106"/>
      <c r="M528" s="106"/>
      <c r="N528" s="105"/>
      <c r="O528" s="105"/>
      <c r="P528" s="105"/>
      <c r="Q528" s="105"/>
      <c r="R528" s="105"/>
      <c r="S528" s="105"/>
      <c r="T528" s="105"/>
      <c r="U528" s="105"/>
      <c r="V528" s="105"/>
      <c r="W528" s="105"/>
      <c r="X528" s="105"/>
      <c r="Y528" s="105"/>
      <c r="Z528" s="105"/>
    </row>
    <row r="529" spans="1:26" ht="9.75" customHeight="1">
      <c r="A529" s="105"/>
      <c r="B529" s="106"/>
      <c r="C529" s="106"/>
      <c r="D529" s="106"/>
      <c r="E529" s="107"/>
      <c r="F529" s="107"/>
      <c r="G529" s="107"/>
      <c r="H529" s="106"/>
      <c r="I529" s="106"/>
      <c r="J529" s="106"/>
      <c r="K529" s="106"/>
      <c r="L529" s="106"/>
      <c r="M529" s="106"/>
      <c r="N529" s="105"/>
      <c r="O529" s="105"/>
      <c r="P529" s="105"/>
      <c r="Q529" s="105"/>
      <c r="R529" s="105"/>
      <c r="S529" s="105"/>
      <c r="T529" s="105"/>
      <c r="U529" s="105"/>
      <c r="V529" s="105"/>
      <c r="W529" s="105"/>
      <c r="X529" s="105"/>
      <c r="Y529" s="105"/>
      <c r="Z529" s="105"/>
    </row>
    <row r="530" spans="1:26" ht="9.75" customHeight="1">
      <c r="A530" s="105"/>
      <c r="B530" s="106"/>
      <c r="C530" s="106"/>
      <c r="D530" s="106"/>
      <c r="E530" s="107"/>
      <c r="F530" s="107"/>
      <c r="G530" s="107"/>
      <c r="H530" s="106"/>
      <c r="I530" s="106"/>
      <c r="J530" s="106"/>
      <c r="K530" s="106"/>
      <c r="L530" s="106"/>
      <c r="M530" s="106"/>
      <c r="N530" s="105"/>
      <c r="O530" s="105"/>
      <c r="P530" s="105"/>
      <c r="Q530" s="105"/>
      <c r="R530" s="105"/>
      <c r="S530" s="105"/>
      <c r="T530" s="105"/>
      <c r="U530" s="105"/>
      <c r="V530" s="105"/>
      <c r="W530" s="105"/>
      <c r="X530" s="105"/>
      <c r="Y530" s="105"/>
      <c r="Z530" s="105"/>
    </row>
    <row r="531" spans="1:26" ht="9.75" customHeight="1">
      <c r="A531" s="105"/>
      <c r="B531" s="106"/>
      <c r="C531" s="106"/>
      <c r="D531" s="106"/>
      <c r="E531" s="107"/>
      <c r="F531" s="107"/>
      <c r="G531" s="107"/>
      <c r="H531" s="106"/>
      <c r="I531" s="106"/>
      <c r="J531" s="106"/>
      <c r="K531" s="106"/>
      <c r="L531" s="106"/>
      <c r="M531" s="106"/>
      <c r="N531" s="105"/>
      <c r="O531" s="105"/>
      <c r="P531" s="105"/>
      <c r="Q531" s="105"/>
      <c r="R531" s="105"/>
      <c r="S531" s="105"/>
      <c r="T531" s="105"/>
      <c r="U531" s="105"/>
      <c r="V531" s="105"/>
      <c r="W531" s="105"/>
      <c r="X531" s="105"/>
      <c r="Y531" s="105"/>
      <c r="Z531" s="105"/>
    </row>
    <row r="532" spans="1:26" ht="9.75" customHeight="1">
      <c r="A532" s="105"/>
      <c r="B532" s="106"/>
      <c r="C532" s="106"/>
      <c r="D532" s="106"/>
      <c r="E532" s="107"/>
      <c r="F532" s="107"/>
      <c r="G532" s="107"/>
      <c r="H532" s="106"/>
      <c r="I532" s="106"/>
      <c r="J532" s="106"/>
      <c r="K532" s="106"/>
      <c r="L532" s="106"/>
      <c r="M532" s="106"/>
      <c r="N532" s="105"/>
      <c r="O532" s="105"/>
      <c r="P532" s="105"/>
      <c r="Q532" s="105"/>
      <c r="R532" s="105"/>
      <c r="S532" s="105"/>
      <c r="T532" s="105"/>
      <c r="U532" s="105"/>
      <c r="V532" s="105"/>
      <c r="W532" s="105"/>
      <c r="X532" s="105"/>
      <c r="Y532" s="105"/>
      <c r="Z532" s="105"/>
    </row>
    <row r="533" spans="1:26" ht="9.75" customHeight="1">
      <c r="A533" s="105"/>
      <c r="B533" s="106"/>
      <c r="C533" s="106"/>
      <c r="D533" s="106"/>
      <c r="E533" s="107"/>
      <c r="F533" s="107"/>
      <c r="G533" s="107"/>
      <c r="H533" s="106"/>
      <c r="I533" s="106"/>
      <c r="J533" s="106"/>
      <c r="K533" s="106"/>
      <c r="L533" s="106"/>
      <c r="M533" s="106"/>
      <c r="N533" s="105"/>
      <c r="O533" s="105"/>
      <c r="P533" s="105"/>
      <c r="Q533" s="105"/>
      <c r="R533" s="105"/>
      <c r="S533" s="105"/>
      <c r="T533" s="105"/>
      <c r="U533" s="105"/>
      <c r="V533" s="105"/>
      <c r="W533" s="105"/>
      <c r="X533" s="105"/>
      <c r="Y533" s="105"/>
      <c r="Z533" s="105"/>
    </row>
    <row r="534" spans="1:26" ht="9.75" customHeight="1">
      <c r="A534" s="105"/>
      <c r="B534" s="106"/>
      <c r="C534" s="106"/>
      <c r="D534" s="106"/>
      <c r="E534" s="107"/>
      <c r="F534" s="107"/>
      <c r="G534" s="107"/>
      <c r="H534" s="106"/>
      <c r="I534" s="106"/>
      <c r="J534" s="106"/>
      <c r="K534" s="106"/>
      <c r="L534" s="106"/>
      <c r="M534" s="106"/>
      <c r="N534" s="105"/>
      <c r="O534" s="105"/>
      <c r="P534" s="105"/>
      <c r="Q534" s="105"/>
      <c r="R534" s="105"/>
      <c r="S534" s="105"/>
      <c r="T534" s="105"/>
      <c r="U534" s="105"/>
      <c r="V534" s="105"/>
      <c r="W534" s="105"/>
      <c r="X534" s="105"/>
      <c r="Y534" s="105"/>
      <c r="Z534" s="105"/>
    </row>
    <row r="535" spans="1:26" ht="9.75" customHeight="1">
      <c r="A535" s="105"/>
      <c r="B535" s="106"/>
      <c r="C535" s="106"/>
      <c r="D535" s="106"/>
      <c r="E535" s="107"/>
      <c r="F535" s="107"/>
      <c r="G535" s="107"/>
      <c r="H535" s="106"/>
      <c r="I535" s="106"/>
      <c r="J535" s="106"/>
      <c r="K535" s="106"/>
      <c r="L535" s="106"/>
      <c r="M535" s="106"/>
      <c r="N535" s="105"/>
      <c r="O535" s="105"/>
      <c r="P535" s="105"/>
      <c r="Q535" s="105"/>
      <c r="R535" s="105"/>
      <c r="S535" s="105"/>
      <c r="T535" s="105"/>
      <c r="U535" s="105"/>
      <c r="V535" s="105"/>
      <c r="W535" s="105"/>
      <c r="X535" s="105"/>
      <c r="Y535" s="105"/>
      <c r="Z535" s="105"/>
    </row>
    <row r="536" spans="1:26" ht="9.75" customHeight="1">
      <c r="A536" s="105"/>
      <c r="B536" s="106"/>
      <c r="C536" s="106"/>
      <c r="D536" s="106"/>
      <c r="E536" s="107"/>
      <c r="F536" s="107"/>
      <c r="G536" s="107"/>
      <c r="H536" s="106"/>
      <c r="I536" s="106"/>
      <c r="J536" s="106"/>
      <c r="K536" s="106"/>
      <c r="L536" s="106"/>
      <c r="M536" s="106"/>
      <c r="N536" s="105"/>
      <c r="O536" s="105"/>
      <c r="P536" s="105"/>
      <c r="Q536" s="105"/>
      <c r="R536" s="105"/>
      <c r="S536" s="105"/>
      <c r="T536" s="105"/>
      <c r="U536" s="105"/>
      <c r="V536" s="105"/>
      <c r="W536" s="105"/>
      <c r="X536" s="105"/>
      <c r="Y536" s="105"/>
      <c r="Z536" s="105"/>
    </row>
    <row r="537" spans="1:26" ht="9.75" customHeight="1">
      <c r="A537" s="105"/>
      <c r="B537" s="106"/>
      <c r="C537" s="106"/>
      <c r="D537" s="106"/>
      <c r="E537" s="107"/>
      <c r="F537" s="107"/>
      <c r="G537" s="107"/>
      <c r="H537" s="106"/>
      <c r="I537" s="106"/>
      <c r="J537" s="106"/>
      <c r="K537" s="106"/>
      <c r="L537" s="106"/>
      <c r="M537" s="106"/>
      <c r="N537" s="105"/>
      <c r="O537" s="105"/>
      <c r="P537" s="105"/>
      <c r="Q537" s="105"/>
      <c r="R537" s="105"/>
      <c r="S537" s="105"/>
      <c r="T537" s="105"/>
      <c r="U537" s="105"/>
      <c r="V537" s="105"/>
      <c r="W537" s="105"/>
      <c r="X537" s="105"/>
      <c r="Y537" s="105"/>
      <c r="Z537" s="105"/>
    </row>
    <row r="538" spans="1:26" ht="9.75" customHeight="1">
      <c r="A538" s="105"/>
      <c r="B538" s="106"/>
      <c r="C538" s="106"/>
      <c r="D538" s="106"/>
      <c r="E538" s="107"/>
      <c r="F538" s="107"/>
      <c r="G538" s="107"/>
      <c r="H538" s="106"/>
      <c r="I538" s="106"/>
      <c r="J538" s="106"/>
      <c r="K538" s="106"/>
      <c r="L538" s="106"/>
      <c r="M538" s="106"/>
      <c r="N538" s="105"/>
      <c r="O538" s="105"/>
      <c r="P538" s="105"/>
      <c r="Q538" s="105"/>
      <c r="R538" s="105"/>
      <c r="S538" s="105"/>
      <c r="T538" s="105"/>
      <c r="U538" s="105"/>
      <c r="V538" s="105"/>
      <c r="W538" s="105"/>
      <c r="X538" s="105"/>
      <c r="Y538" s="105"/>
      <c r="Z538" s="105"/>
    </row>
    <row r="539" spans="1:26" ht="9.75" customHeight="1">
      <c r="A539" s="105"/>
      <c r="B539" s="106"/>
      <c r="C539" s="106"/>
      <c r="D539" s="106"/>
      <c r="E539" s="107"/>
      <c r="F539" s="107"/>
      <c r="G539" s="107"/>
      <c r="H539" s="106"/>
      <c r="I539" s="106"/>
      <c r="J539" s="106"/>
      <c r="K539" s="106"/>
      <c r="L539" s="106"/>
      <c r="M539" s="106"/>
      <c r="N539" s="105"/>
      <c r="O539" s="105"/>
      <c r="P539" s="105"/>
      <c r="Q539" s="105"/>
      <c r="R539" s="105"/>
      <c r="S539" s="105"/>
      <c r="T539" s="105"/>
      <c r="U539" s="105"/>
      <c r="V539" s="105"/>
      <c r="W539" s="105"/>
      <c r="X539" s="105"/>
      <c r="Y539" s="105"/>
      <c r="Z539" s="105"/>
    </row>
    <row r="540" spans="1:26" ht="9.75" customHeight="1">
      <c r="A540" s="105"/>
      <c r="B540" s="106"/>
      <c r="C540" s="106"/>
      <c r="D540" s="106"/>
      <c r="E540" s="107"/>
      <c r="F540" s="107"/>
      <c r="G540" s="107"/>
      <c r="H540" s="106"/>
      <c r="I540" s="106"/>
      <c r="J540" s="106"/>
      <c r="K540" s="106"/>
      <c r="L540" s="106"/>
      <c r="M540" s="106"/>
      <c r="N540" s="105"/>
      <c r="O540" s="105"/>
      <c r="P540" s="105"/>
      <c r="Q540" s="105"/>
      <c r="R540" s="105"/>
      <c r="S540" s="105"/>
      <c r="T540" s="105"/>
      <c r="U540" s="105"/>
      <c r="V540" s="105"/>
      <c r="W540" s="105"/>
      <c r="X540" s="105"/>
      <c r="Y540" s="105"/>
      <c r="Z540" s="105"/>
    </row>
    <row r="541" spans="1:26" ht="9.75" customHeight="1">
      <c r="A541" s="105"/>
      <c r="B541" s="106"/>
      <c r="C541" s="106"/>
      <c r="D541" s="106"/>
      <c r="E541" s="107"/>
      <c r="F541" s="107"/>
      <c r="G541" s="107"/>
      <c r="H541" s="106"/>
      <c r="I541" s="106"/>
      <c r="J541" s="106"/>
      <c r="K541" s="106"/>
      <c r="L541" s="106"/>
      <c r="M541" s="106"/>
      <c r="N541" s="105"/>
      <c r="O541" s="105"/>
      <c r="P541" s="105"/>
      <c r="Q541" s="105"/>
      <c r="R541" s="105"/>
      <c r="S541" s="105"/>
      <c r="T541" s="105"/>
      <c r="U541" s="105"/>
      <c r="V541" s="105"/>
      <c r="W541" s="105"/>
      <c r="X541" s="105"/>
      <c r="Y541" s="105"/>
      <c r="Z541" s="105"/>
    </row>
    <row r="542" spans="1:26" ht="9.75" customHeight="1">
      <c r="A542" s="105"/>
      <c r="B542" s="106"/>
      <c r="C542" s="106"/>
      <c r="D542" s="106"/>
      <c r="E542" s="107"/>
      <c r="F542" s="107"/>
      <c r="G542" s="107"/>
      <c r="H542" s="106"/>
      <c r="I542" s="106"/>
      <c r="J542" s="106"/>
      <c r="K542" s="106"/>
      <c r="L542" s="106"/>
      <c r="M542" s="106"/>
      <c r="N542" s="105"/>
      <c r="O542" s="105"/>
      <c r="P542" s="105"/>
      <c r="Q542" s="105"/>
      <c r="R542" s="105"/>
      <c r="S542" s="105"/>
      <c r="T542" s="105"/>
      <c r="U542" s="105"/>
      <c r="V542" s="105"/>
      <c r="W542" s="105"/>
      <c r="X542" s="105"/>
      <c r="Y542" s="105"/>
      <c r="Z542" s="105"/>
    </row>
    <row r="543" spans="1:26" ht="9.75" customHeight="1">
      <c r="A543" s="105"/>
      <c r="B543" s="106"/>
      <c r="C543" s="106"/>
      <c r="D543" s="106"/>
      <c r="E543" s="107"/>
      <c r="F543" s="107"/>
      <c r="G543" s="107"/>
      <c r="H543" s="106"/>
      <c r="I543" s="106"/>
      <c r="J543" s="106"/>
      <c r="K543" s="106"/>
      <c r="L543" s="106"/>
      <c r="M543" s="106"/>
      <c r="N543" s="105"/>
      <c r="O543" s="105"/>
      <c r="P543" s="105"/>
      <c r="Q543" s="105"/>
      <c r="R543" s="105"/>
      <c r="S543" s="105"/>
      <c r="T543" s="105"/>
      <c r="U543" s="105"/>
      <c r="V543" s="105"/>
      <c r="W543" s="105"/>
      <c r="X543" s="105"/>
      <c r="Y543" s="105"/>
      <c r="Z543" s="105"/>
    </row>
    <row r="544" spans="1:26" ht="9.75" customHeight="1">
      <c r="A544" s="105"/>
      <c r="B544" s="106"/>
      <c r="C544" s="106"/>
      <c r="D544" s="106"/>
      <c r="E544" s="107"/>
      <c r="F544" s="107"/>
      <c r="G544" s="107"/>
      <c r="H544" s="106"/>
      <c r="I544" s="106"/>
      <c r="J544" s="106"/>
      <c r="K544" s="106"/>
      <c r="L544" s="106"/>
      <c r="M544" s="106"/>
      <c r="N544" s="105"/>
      <c r="O544" s="105"/>
      <c r="P544" s="105"/>
      <c r="Q544" s="105"/>
      <c r="R544" s="105"/>
      <c r="S544" s="105"/>
      <c r="T544" s="105"/>
      <c r="U544" s="105"/>
      <c r="V544" s="105"/>
      <c r="W544" s="105"/>
      <c r="X544" s="105"/>
      <c r="Y544" s="105"/>
      <c r="Z544" s="105"/>
    </row>
    <row r="545" spans="1:26" ht="9.75" customHeight="1">
      <c r="A545" s="105"/>
      <c r="B545" s="106"/>
      <c r="C545" s="106"/>
      <c r="D545" s="106"/>
      <c r="E545" s="107"/>
      <c r="F545" s="107"/>
      <c r="G545" s="107"/>
      <c r="H545" s="106"/>
      <c r="I545" s="106"/>
      <c r="J545" s="106"/>
      <c r="K545" s="106"/>
      <c r="L545" s="106"/>
      <c r="M545" s="106"/>
      <c r="N545" s="105"/>
      <c r="O545" s="105"/>
      <c r="P545" s="105"/>
      <c r="Q545" s="105"/>
      <c r="R545" s="105"/>
      <c r="S545" s="105"/>
      <c r="T545" s="105"/>
      <c r="U545" s="105"/>
      <c r="V545" s="105"/>
      <c r="W545" s="105"/>
      <c r="X545" s="105"/>
      <c r="Y545" s="105"/>
      <c r="Z545" s="105"/>
    </row>
    <row r="546" spans="1:26" ht="9.75" customHeight="1">
      <c r="A546" s="105"/>
      <c r="B546" s="106"/>
      <c r="C546" s="106"/>
      <c r="D546" s="106"/>
      <c r="E546" s="107"/>
      <c r="F546" s="107"/>
      <c r="G546" s="107"/>
      <c r="H546" s="106"/>
      <c r="I546" s="106"/>
      <c r="J546" s="106"/>
      <c r="K546" s="106"/>
      <c r="L546" s="106"/>
      <c r="M546" s="106"/>
      <c r="N546" s="105"/>
      <c r="O546" s="105"/>
      <c r="P546" s="105"/>
      <c r="Q546" s="105"/>
      <c r="R546" s="105"/>
      <c r="S546" s="105"/>
      <c r="T546" s="105"/>
      <c r="U546" s="105"/>
      <c r="V546" s="105"/>
      <c r="W546" s="105"/>
      <c r="X546" s="105"/>
      <c r="Y546" s="105"/>
      <c r="Z546" s="105"/>
    </row>
    <row r="547" spans="1:26" ht="9.75" customHeight="1">
      <c r="A547" s="105"/>
      <c r="B547" s="106"/>
      <c r="C547" s="106"/>
      <c r="D547" s="106"/>
      <c r="E547" s="107"/>
      <c r="F547" s="107"/>
      <c r="G547" s="107"/>
      <c r="H547" s="106"/>
      <c r="I547" s="106"/>
      <c r="J547" s="106"/>
      <c r="K547" s="106"/>
      <c r="L547" s="106"/>
      <c r="M547" s="106"/>
      <c r="N547" s="105"/>
      <c r="O547" s="105"/>
      <c r="P547" s="105"/>
      <c r="Q547" s="105"/>
      <c r="R547" s="105"/>
      <c r="S547" s="105"/>
      <c r="T547" s="105"/>
      <c r="U547" s="105"/>
      <c r="V547" s="105"/>
      <c r="W547" s="105"/>
      <c r="X547" s="105"/>
      <c r="Y547" s="105"/>
      <c r="Z547" s="105"/>
    </row>
    <row r="548" spans="1:26" ht="9.75" customHeight="1">
      <c r="A548" s="105"/>
      <c r="B548" s="106"/>
      <c r="C548" s="106"/>
      <c r="D548" s="106"/>
      <c r="E548" s="107"/>
      <c r="F548" s="107"/>
      <c r="G548" s="107"/>
      <c r="H548" s="106"/>
      <c r="I548" s="106"/>
      <c r="J548" s="106"/>
      <c r="K548" s="106"/>
      <c r="L548" s="106"/>
      <c r="M548" s="106"/>
      <c r="N548" s="105"/>
      <c r="O548" s="105"/>
      <c r="P548" s="105"/>
      <c r="Q548" s="105"/>
      <c r="R548" s="105"/>
      <c r="S548" s="105"/>
      <c r="T548" s="105"/>
      <c r="U548" s="105"/>
      <c r="V548" s="105"/>
      <c r="W548" s="105"/>
      <c r="X548" s="105"/>
      <c r="Y548" s="105"/>
      <c r="Z548" s="105"/>
    </row>
    <row r="549" spans="1:26" ht="9.75" customHeight="1">
      <c r="A549" s="105"/>
      <c r="B549" s="106"/>
      <c r="C549" s="106"/>
      <c r="D549" s="106"/>
      <c r="E549" s="107"/>
      <c r="F549" s="107"/>
      <c r="G549" s="107"/>
      <c r="H549" s="106"/>
      <c r="I549" s="106"/>
      <c r="J549" s="106"/>
      <c r="K549" s="106"/>
      <c r="L549" s="106"/>
      <c r="M549" s="106"/>
      <c r="N549" s="105"/>
      <c r="O549" s="105"/>
      <c r="P549" s="105"/>
      <c r="Q549" s="105"/>
      <c r="R549" s="105"/>
      <c r="S549" s="105"/>
      <c r="T549" s="105"/>
      <c r="U549" s="105"/>
      <c r="V549" s="105"/>
      <c r="W549" s="105"/>
      <c r="X549" s="105"/>
      <c r="Y549" s="105"/>
      <c r="Z549" s="105"/>
    </row>
    <row r="550" spans="1:26" ht="9.75" customHeight="1">
      <c r="A550" s="105"/>
      <c r="B550" s="106"/>
      <c r="C550" s="106"/>
      <c r="D550" s="106"/>
      <c r="E550" s="107"/>
      <c r="F550" s="107"/>
      <c r="G550" s="107"/>
      <c r="H550" s="106"/>
      <c r="I550" s="106"/>
      <c r="J550" s="106"/>
      <c r="K550" s="106"/>
      <c r="L550" s="106"/>
      <c r="M550" s="106"/>
      <c r="N550" s="105"/>
      <c r="O550" s="105"/>
      <c r="P550" s="105"/>
      <c r="Q550" s="105"/>
      <c r="R550" s="105"/>
      <c r="S550" s="105"/>
      <c r="T550" s="105"/>
      <c r="U550" s="105"/>
      <c r="V550" s="105"/>
      <c r="W550" s="105"/>
      <c r="X550" s="105"/>
      <c r="Y550" s="105"/>
      <c r="Z550" s="105"/>
    </row>
    <row r="551" spans="1:26" ht="9.75" customHeight="1">
      <c r="A551" s="105"/>
      <c r="B551" s="106"/>
      <c r="C551" s="106"/>
      <c r="D551" s="106"/>
      <c r="E551" s="107"/>
      <c r="F551" s="107"/>
      <c r="G551" s="107"/>
      <c r="H551" s="106"/>
      <c r="I551" s="106"/>
      <c r="J551" s="106"/>
      <c r="K551" s="106"/>
      <c r="L551" s="106"/>
      <c r="M551" s="106"/>
      <c r="N551" s="105"/>
      <c r="O551" s="105"/>
      <c r="P551" s="105"/>
      <c r="Q551" s="105"/>
      <c r="R551" s="105"/>
      <c r="S551" s="105"/>
      <c r="T551" s="105"/>
      <c r="U551" s="105"/>
      <c r="V551" s="105"/>
      <c r="W551" s="105"/>
      <c r="X551" s="105"/>
      <c r="Y551" s="105"/>
      <c r="Z551" s="105"/>
    </row>
    <row r="552" spans="1:26" ht="9.75" customHeight="1">
      <c r="A552" s="105"/>
      <c r="B552" s="106"/>
      <c r="C552" s="106"/>
      <c r="D552" s="106"/>
      <c r="E552" s="107"/>
      <c r="F552" s="107"/>
      <c r="G552" s="107"/>
      <c r="H552" s="106"/>
      <c r="I552" s="106"/>
      <c r="J552" s="106"/>
      <c r="K552" s="106"/>
      <c r="L552" s="106"/>
      <c r="M552" s="106"/>
      <c r="N552" s="105"/>
      <c r="O552" s="105"/>
      <c r="P552" s="105"/>
      <c r="Q552" s="105"/>
      <c r="R552" s="105"/>
      <c r="S552" s="105"/>
      <c r="T552" s="105"/>
      <c r="U552" s="105"/>
      <c r="V552" s="105"/>
      <c r="W552" s="105"/>
      <c r="X552" s="105"/>
      <c r="Y552" s="105"/>
      <c r="Z552" s="105"/>
    </row>
    <row r="553" spans="1:26" ht="9.75" customHeight="1">
      <c r="A553" s="105"/>
      <c r="B553" s="106"/>
      <c r="C553" s="106"/>
      <c r="D553" s="106"/>
      <c r="E553" s="107"/>
      <c r="F553" s="107"/>
      <c r="G553" s="107"/>
      <c r="H553" s="106"/>
      <c r="I553" s="106"/>
      <c r="J553" s="106"/>
      <c r="K553" s="106"/>
      <c r="L553" s="106"/>
      <c r="M553" s="106"/>
      <c r="N553" s="105"/>
      <c r="O553" s="105"/>
      <c r="P553" s="105"/>
      <c r="Q553" s="105"/>
      <c r="R553" s="105"/>
      <c r="S553" s="105"/>
      <c r="T553" s="105"/>
      <c r="U553" s="105"/>
      <c r="V553" s="105"/>
      <c r="W553" s="105"/>
      <c r="X553" s="105"/>
      <c r="Y553" s="105"/>
      <c r="Z553" s="105"/>
    </row>
    <row r="554" spans="1:26" ht="9.75" customHeight="1">
      <c r="A554" s="105"/>
      <c r="B554" s="106"/>
      <c r="C554" s="106"/>
      <c r="D554" s="106"/>
      <c r="E554" s="107"/>
      <c r="F554" s="107"/>
      <c r="G554" s="107"/>
      <c r="H554" s="106"/>
      <c r="I554" s="106"/>
      <c r="J554" s="106"/>
      <c r="K554" s="106"/>
      <c r="L554" s="106"/>
      <c r="M554" s="106"/>
      <c r="N554" s="105"/>
      <c r="O554" s="105"/>
      <c r="P554" s="105"/>
      <c r="Q554" s="105"/>
      <c r="R554" s="105"/>
      <c r="S554" s="105"/>
      <c r="T554" s="105"/>
      <c r="U554" s="105"/>
      <c r="V554" s="105"/>
      <c r="W554" s="105"/>
      <c r="X554" s="105"/>
      <c r="Y554" s="105"/>
      <c r="Z554" s="105"/>
    </row>
    <row r="555" spans="1:26" ht="9.75" customHeight="1">
      <c r="A555" s="105"/>
      <c r="B555" s="106"/>
      <c r="C555" s="106"/>
      <c r="D555" s="106"/>
      <c r="E555" s="107"/>
      <c r="F555" s="107"/>
      <c r="G555" s="107"/>
      <c r="H555" s="106"/>
      <c r="I555" s="106"/>
      <c r="J555" s="106"/>
      <c r="K555" s="106"/>
      <c r="L555" s="106"/>
      <c r="M555" s="106"/>
      <c r="N555" s="105"/>
      <c r="O555" s="105"/>
      <c r="P555" s="105"/>
      <c r="Q555" s="105"/>
      <c r="R555" s="105"/>
      <c r="S555" s="105"/>
      <c r="T555" s="105"/>
      <c r="U555" s="105"/>
      <c r="V555" s="105"/>
      <c r="W555" s="105"/>
      <c r="X555" s="105"/>
      <c r="Y555" s="105"/>
      <c r="Z555" s="105"/>
    </row>
    <row r="556" spans="1:26" ht="9.75" customHeight="1">
      <c r="A556" s="105"/>
      <c r="B556" s="106"/>
      <c r="C556" s="106"/>
      <c r="D556" s="106"/>
      <c r="E556" s="107"/>
      <c r="F556" s="107"/>
      <c r="G556" s="107"/>
      <c r="H556" s="106"/>
      <c r="I556" s="106"/>
      <c r="J556" s="106"/>
      <c r="K556" s="106"/>
      <c r="L556" s="106"/>
      <c r="M556" s="106"/>
      <c r="N556" s="105"/>
      <c r="O556" s="105"/>
      <c r="P556" s="105"/>
      <c r="Q556" s="105"/>
      <c r="R556" s="105"/>
      <c r="S556" s="105"/>
      <c r="T556" s="105"/>
      <c r="U556" s="105"/>
      <c r="V556" s="105"/>
      <c r="W556" s="105"/>
      <c r="X556" s="105"/>
      <c r="Y556" s="105"/>
      <c r="Z556" s="105"/>
    </row>
    <row r="557" spans="1:26" ht="9.75" customHeight="1">
      <c r="A557" s="105"/>
      <c r="B557" s="106"/>
      <c r="C557" s="106"/>
      <c r="D557" s="106"/>
      <c r="E557" s="107"/>
      <c r="F557" s="107"/>
      <c r="G557" s="107"/>
      <c r="H557" s="106"/>
      <c r="I557" s="106"/>
      <c r="J557" s="106"/>
      <c r="K557" s="106"/>
      <c r="L557" s="106"/>
      <c r="M557" s="106"/>
      <c r="N557" s="105"/>
      <c r="O557" s="105"/>
      <c r="P557" s="105"/>
      <c r="Q557" s="105"/>
      <c r="R557" s="105"/>
      <c r="S557" s="105"/>
      <c r="T557" s="105"/>
      <c r="U557" s="105"/>
      <c r="V557" s="105"/>
      <c r="W557" s="105"/>
      <c r="X557" s="105"/>
      <c r="Y557" s="105"/>
      <c r="Z557" s="105"/>
    </row>
    <row r="558" spans="1:26" ht="9.75" customHeight="1">
      <c r="A558" s="105"/>
      <c r="B558" s="106"/>
      <c r="C558" s="106"/>
      <c r="D558" s="106"/>
      <c r="E558" s="107"/>
      <c r="F558" s="107"/>
      <c r="G558" s="107"/>
      <c r="H558" s="106"/>
      <c r="I558" s="106"/>
      <c r="J558" s="106"/>
      <c r="K558" s="106"/>
      <c r="L558" s="106"/>
      <c r="M558" s="106"/>
      <c r="N558" s="105"/>
      <c r="O558" s="105"/>
      <c r="P558" s="105"/>
      <c r="Q558" s="105"/>
      <c r="R558" s="105"/>
      <c r="S558" s="105"/>
      <c r="T558" s="105"/>
      <c r="U558" s="105"/>
      <c r="V558" s="105"/>
      <c r="W558" s="105"/>
      <c r="X558" s="105"/>
      <c r="Y558" s="105"/>
      <c r="Z558" s="105"/>
    </row>
    <row r="559" spans="1:26" ht="9.75" customHeight="1">
      <c r="A559" s="105"/>
      <c r="B559" s="106"/>
      <c r="C559" s="106"/>
      <c r="D559" s="106"/>
      <c r="E559" s="107"/>
      <c r="F559" s="107"/>
      <c r="G559" s="107"/>
      <c r="H559" s="106"/>
      <c r="I559" s="106"/>
      <c r="J559" s="106"/>
      <c r="K559" s="106"/>
      <c r="L559" s="106"/>
      <c r="M559" s="106"/>
      <c r="N559" s="105"/>
      <c r="O559" s="105"/>
      <c r="P559" s="105"/>
      <c r="Q559" s="105"/>
      <c r="R559" s="105"/>
      <c r="S559" s="105"/>
      <c r="T559" s="105"/>
      <c r="U559" s="105"/>
      <c r="V559" s="105"/>
      <c r="W559" s="105"/>
      <c r="X559" s="105"/>
      <c r="Y559" s="105"/>
      <c r="Z559" s="105"/>
    </row>
    <row r="560" spans="1:26" ht="9.75" customHeight="1">
      <c r="A560" s="105"/>
      <c r="B560" s="106"/>
      <c r="C560" s="106"/>
      <c r="D560" s="106"/>
      <c r="E560" s="107"/>
      <c r="F560" s="107"/>
      <c r="G560" s="107"/>
      <c r="H560" s="106"/>
      <c r="I560" s="106"/>
      <c r="J560" s="106"/>
      <c r="K560" s="106"/>
      <c r="L560" s="106"/>
      <c r="M560" s="106"/>
      <c r="N560" s="105"/>
      <c r="O560" s="105"/>
      <c r="P560" s="105"/>
      <c r="Q560" s="105"/>
      <c r="R560" s="105"/>
      <c r="S560" s="105"/>
      <c r="T560" s="105"/>
      <c r="U560" s="105"/>
      <c r="V560" s="105"/>
      <c r="W560" s="105"/>
      <c r="X560" s="105"/>
      <c r="Y560" s="105"/>
      <c r="Z560" s="105"/>
    </row>
    <row r="561" spans="1:26" ht="9.75" customHeight="1">
      <c r="A561" s="105"/>
      <c r="B561" s="106"/>
      <c r="C561" s="106"/>
      <c r="D561" s="106"/>
      <c r="E561" s="107"/>
      <c r="F561" s="107"/>
      <c r="G561" s="107"/>
      <c r="H561" s="106"/>
      <c r="I561" s="106"/>
      <c r="J561" s="106"/>
      <c r="K561" s="106"/>
      <c r="L561" s="106"/>
      <c r="M561" s="106"/>
      <c r="N561" s="105"/>
      <c r="O561" s="105"/>
      <c r="P561" s="105"/>
      <c r="Q561" s="105"/>
      <c r="R561" s="105"/>
      <c r="S561" s="105"/>
      <c r="T561" s="105"/>
      <c r="U561" s="105"/>
      <c r="V561" s="105"/>
      <c r="W561" s="105"/>
      <c r="X561" s="105"/>
      <c r="Y561" s="105"/>
      <c r="Z561" s="105"/>
    </row>
    <row r="562" spans="1:26" ht="9.75" customHeight="1">
      <c r="A562" s="105"/>
      <c r="B562" s="106"/>
      <c r="C562" s="106"/>
      <c r="D562" s="106"/>
      <c r="E562" s="107"/>
      <c r="F562" s="107"/>
      <c r="G562" s="107"/>
      <c r="H562" s="106"/>
      <c r="I562" s="106"/>
      <c r="J562" s="106"/>
      <c r="K562" s="106"/>
      <c r="L562" s="106"/>
      <c r="M562" s="106"/>
      <c r="N562" s="105"/>
      <c r="O562" s="105"/>
      <c r="P562" s="105"/>
      <c r="Q562" s="105"/>
      <c r="R562" s="105"/>
      <c r="S562" s="105"/>
      <c r="T562" s="105"/>
      <c r="U562" s="105"/>
      <c r="V562" s="105"/>
      <c r="W562" s="105"/>
      <c r="X562" s="105"/>
      <c r="Y562" s="105"/>
      <c r="Z562" s="105"/>
    </row>
    <row r="563" spans="1:26" ht="9.75" customHeight="1">
      <c r="A563" s="105"/>
      <c r="B563" s="106"/>
      <c r="C563" s="106"/>
      <c r="D563" s="106"/>
      <c r="E563" s="107"/>
      <c r="F563" s="107"/>
      <c r="G563" s="107"/>
      <c r="H563" s="106"/>
      <c r="I563" s="106"/>
      <c r="J563" s="106"/>
      <c r="K563" s="106"/>
      <c r="L563" s="106"/>
      <c r="M563" s="106"/>
      <c r="N563" s="105"/>
      <c r="O563" s="105"/>
      <c r="P563" s="105"/>
      <c r="Q563" s="105"/>
      <c r="R563" s="105"/>
      <c r="S563" s="105"/>
      <c r="T563" s="105"/>
      <c r="U563" s="105"/>
      <c r="V563" s="105"/>
      <c r="W563" s="105"/>
      <c r="X563" s="105"/>
      <c r="Y563" s="105"/>
      <c r="Z563" s="105"/>
    </row>
    <row r="564" spans="1:26" ht="9.75" customHeight="1">
      <c r="A564" s="105"/>
      <c r="B564" s="106"/>
      <c r="C564" s="106"/>
      <c r="D564" s="106"/>
      <c r="E564" s="107"/>
      <c r="F564" s="107"/>
      <c r="G564" s="107"/>
      <c r="H564" s="106"/>
      <c r="I564" s="106"/>
      <c r="J564" s="106"/>
      <c r="K564" s="106"/>
      <c r="L564" s="106"/>
      <c r="M564" s="106"/>
      <c r="N564" s="105"/>
      <c r="O564" s="105"/>
      <c r="P564" s="105"/>
      <c r="Q564" s="105"/>
      <c r="R564" s="105"/>
      <c r="S564" s="105"/>
      <c r="T564" s="105"/>
      <c r="U564" s="105"/>
      <c r="V564" s="105"/>
      <c r="W564" s="105"/>
      <c r="X564" s="105"/>
      <c r="Y564" s="105"/>
      <c r="Z564" s="105"/>
    </row>
    <row r="565" spans="1:26" ht="9.75" customHeight="1">
      <c r="A565" s="105"/>
      <c r="B565" s="106"/>
      <c r="C565" s="106"/>
      <c r="D565" s="106"/>
      <c r="E565" s="107"/>
      <c r="F565" s="107"/>
      <c r="G565" s="107"/>
      <c r="H565" s="106"/>
      <c r="I565" s="106"/>
      <c r="J565" s="106"/>
      <c r="K565" s="106"/>
      <c r="L565" s="106"/>
      <c r="M565" s="106"/>
      <c r="N565" s="105"/>
      <c r="O565" s="105"/>
      <c r="P565" s="105"/>
      <c r="Q565" s="105"/>
      <c r="R565" s="105"/>
      <c r="S565" s="105"/>
      <c r="T565" s="105"/>
      <c r="U565" s="105"/>
      <c r="V565" s="105"/>
      <c r="W565" s="105"/>
      <c r="X565" s="105"/>
      <c r="Y565" s="105"/>
      <c r="Z565" s="105"/>
    </row>
    <row r="566" spans="1:26" ht="9.75" customHeight="1">
      <c r="A566" s="105"/>
      <c r="B566" s="106"/>
      <c r="C566" s="106"/>
      <c r="D566" s="106"/>
      <c r="E566" s="107"/>
      <c r="F566" s="107"/>
      <c r="G566" s="107"/>
      <c r="H566" s="106"/>
      <c r="I566" s="106"/>
      <c r="J566" s="106"/>
      <c r="K566" s="106"/>
      <c r="L566" s="106"/>
      <c r="M566" s="106"/>
      <c r="N566" s="105"/>
      <c r="O566" s="105"/>
      <c r="P566" s="105"/>
      <c r="Q566" s="105"/>
      <c r="R566" s="105"/>
      <c r="S566" s="105"/>
      <c r="T566" s="105"/>
      <c r="U566" s="105"/>
      <c r="V566" s="105"/>
      <c r="W566" s="105"/>
      <c r="X566" s="105"/>
      <c r="Y566" s="105"/>
      <c r="Z566" s="105"/>
    </row>
    <row r="567" spans="1:26" ht="9.75" customHeight="1">
      <c r="A567" s="105"/>
      <c r="B567" s="106"/>
      <c r="C567" s="106"/>
      <c r="D567" s="106"/>
      <c r="E567" s="107"/>
      <c r="F567" s="107"/>
      <c r="G567" s="107"/>
      <c r="H567" s="106"/>
      <c r="I567" s="106"/>
      <c r="J567" s="106"/>
      <c r="K567" s="106"/>
      <c r="L567" s="106"/>
      <c r="M567" s="106"/>
      <c r="N567" s="105"/>
      <c r="O567" s="105"/>
      <c r="P567" s="105"/>
      <c r="Q567" s="105"/>
      <c r="R567" s="105"/>
      <c r="S567" s="105"/>
      <c r="T567" s="105"/>
      <c r="U567" s="105"/>
      <c r="V567" s="105"/>
      <c r="W567" s="105"/>
      <c r="X567" s="105"/>
      <c r="Y567" s="105"/>
      <c r="Z567" s="105"/>
    </row>
    <row r="568" spans="1:26" ht="9.75" customHeight="1">
      <c r="A568" s="105"/>
      <c r="B568" s="106"/>
      <c r="C568" s="106"/>
      <c r="D568" s="106"/>
      <c r="E568" s="107"/>
      <c r="F568" s="107"/>
      <c r="G568" s="107"/>
      <c r="H568" s="106"/>
      <c r="I568" s="106"/>
      <c r="J568" s="106"/>
      <c r="K568" s="106"/>
      <c r="L568" s="106"/>
      <c r="M568" s="106"/>
      <c r="N568" s="105"/>
      <c r="O568" s="105"/>
      <c r="P568" s="105"/>
      <c r="Q568" s="105"/>
      <c r="R568" s="105"/>
      <c r="S568" s="105"/>
      <c r="T568" s="105"/>
      <c r="U568" s="105"/>
      <c r="V568" s="105"/>
      <c r="W568" s="105"/>
      <c r="X568" s="105"/>
      <c r="Y568" s="105"/>
      <c r="Z568" s="105"/>
    </row>
    <row r="569" spans="1:26" ht="9.75" customHeight="1">
      <c r="A569" s="105"/>
      <c r="B569" s="106"/>
      <c r="C569" s="106"/>
      <c r="D569" s="106"/>
      <c r="E569" s="107"/>
      <c r="F569" s="107"/>
      <c r="G569" s="107"/>
      <c r="H569" s="106"/>
      <c r="I569" s="106"/>
      <c r="J569" s="106"/>
      <c r="K569" s="106"/>
      <c r="L569" s="106"/>
      <c r="M569" s="106"/>
      <c r="N569" s="105"/>
      <c r="O569" s="105"/>
      <c r="P569" s="105"/>
      <c r="Q569" s="105"/>
      <c r="R569" s="105"/>
      <c r="S569" s="105"/>
      <c r="T569" s="105"/>
      <c r="U569" s="105"/>
      <c r="V569" s="105"/>
      <c r="W569" s="105"/>
      <c r="X569" s="105"/>
      <c r="Y569" s="105"/>
      <c r="Z569" s="105"/>
    </row>
    <row r="570" spans="1:26" ht="9.75" customHeight="1">
      <c r="A570" s="105"/>
      <c r="B570" s="106"/>
      <c r="C570" s="106"/>
      <c r="D570" s="106"/>
      <c r="E570" s="107"/>
      <c r="F570" s="107"/>
      <c r="G570" s="107"/>
      <c r="H570" s="106"/>
      <c r="I570" s="106"/>
      <c r="J570" s="106"/>
      <c r="K570" s="106"/>
      <c r="L570" s="106"/>
      <c r="M570" s="106"/>
      <c r="N570" s="105"/>
      <c r="O570" s="105"/>
      <c r="P570" s="105"/>
      <c r="Q570" s="105"/>
      <c r="R570" s="105"/>
      <c r="S570" s="105"/>
      <c r="T570" s="105"/>
      <c r="U570" s="105"/>
      <c r="V570" s="105"/>
      <c r="W570" s="105"/>
      <c r="X570" s="105"/>
      <c r="Y570" s="105"/>
      <c r="Z570" s="105"/>
    </row>
    <row r="571" spans="1:26" ht="9.75" customHeight="1">
      <c r="A571" s="105"/>
      <c r="B571" s="106"/>
      <c r="C571" s="106"/>
      <c r="D571" s="106"/>
      <c r="E571" s="107"/>
      <c r="F571" s="107"/>
      <c r="G571" s="107"/>
      <c r="H571" s="106"/>
      <c r="I571" s="106"/>
      <c r="J571" s="106"/>
      <c r="K571" s="106"/>
      <c r="L571" s="106"/>
      <c r="M571" s="106"/>
      <c r="N571" s="105"/>
      <c r="O571" s="105"/>
      <c r="P571" s="105"/>
      <c r="Q571" s="105"/>
      <c r="R571" s="105"/>
      <c r="S571" s="105"/>
      <c r="T571" s="105"/>
      <c r="U571" s="105"/>
      <c r="V571" s="105"/>
      <c r="W571" s="105"/>
      <c r="X571" s="105"/>
      <c r="Y571" s="105"/>
      <c r="Z571" s="105"/>
    </row>
    <row r="572" spans="1:26" ht="9.75" customHeight="1">
      <c r="A572" s="105"/>
      <c r="B572" s="106"/>
      <c r="C572" s="106"/>
      <c r="D572" s="106"/>
      <c r="E572" s="107"/>
      <c r="F572" s="107"/>
      <c r="G572" s="107"/>
      <c r="H572" s="106"/>
      <c r="I572" s="106"/>
      <c r="J572" s="106"/>
      <c r="K572" s="106"/>
      <c r="L572" s="106"/>
      <c r="M572" s="106"/>
      <c r="N572" s="105"/>
      <c r="O572" s="105"/>
      <c r="P572" s="105"/>
      <c r="Q572" s="105"/>
      <c r="R572" s="105"/>
      <c r="S572" s="105"/>
      <c r="T572" s="105"/>
      <c r="U572" s="105"/>
      <c r="V572" s="105"/>
      <c r="W572" s="105"/>
      <c r="X572" s="105"/>
      <c r="Y572" s="105"/>
      <c r="Z572" s="105"/>
    </row>
    <row r="573" spans="1:26" ht="9.75" customHeight="1">
      <c r="A573" s="105"/>
      <c r="B573" s="106"/>
      <c r="C573" s="106"/>
      <c r="D573" s="106"/>
      <c r="E573" s="107"/>
      <c r="F573" s="107"/>
      <c r="G573" s="107"/>
      <c r="H573" s="106"/>
      <c r="I573" s="106"/>
      <c r="J573" s="106"/>
      <c r="K573" s="106"/>
      <c r="L573" s="106"/>
      <c r="M573" s="106"/>
      <c r="N573" s="105"/>
      <c r="O573" s="105"/>
      <c r="P573" s="105"/>
      <c r="Q573" s="105"/>
      <c r="R573" s="105"/>
      <c r="S573" s="105"/>
      <c r="T573" s="105"/>
      <c r="U573" s="105"/>
      <c r="V573" s="105"/>
      <c r="W573" s="105"/>
      <c r="X573" s="105"/>
      <c r="Y573" s="105"/>
      <c r="Z573" s="105"/>
    </row>
    <row r="574" spans="1:26" ht="9.75" customHeight="1">
      <c r="A574" s="105"/>
      <c r="B574" s="106"/>
      <c r="C574" s="106"/>
      <c r="D574" s="106"/>
      <c r="E574" s="107"/>
      <c r="F574" s="107"/>
      <c r="G574" s="107"/>
      <c r="H574" s="106"/>
      <c r="I574" s="106"/>
      <c r="J574" s="106"/>
      <c r="K574" s="106"/>
      <c r="L574" s="106"/>
      <c r="M574" s="106"/>
      <c r="N574" s="105"/>
      <c r="O574" s="105"/>
      <c r="P574" s="105"/>
      <c r="Q574" s="105"/>
      <c r="R574" s="105"/>
      <c r="S574" s="105"/>
      <c r="T574" s="105"/>
      <c r="U574" s="105"/>
      <c r="V574" s="105"/>
      <c r="W574" s="105"/>
      <c r="X574" s="105"/>
      <c r="Y574" s="105"/>
      <c r="Z574" s="105"/>
    </row>
    <row r="575" spans="1:26" ht="9.75" customHeight="1">
      <c r="A575" s="105"/>
      <c r="B575" s="106"/>
      <c r="C575" s="106"/>
      <c r="D575" s="106"/>
      <c r="E575" s="107"/>
      <c r="F575" s="107"/>
      <c r="G575" s="107"/>
      <c r="H575" s="106"/>
      <c r="I575" s="106"/>
      <c r="J575" s="106"/>
      <c r="K575" s="106"/>
      <c r="L575" s="106"/>
      <c r="M575" s="106"/>
      <c r="N575" s="105"/>
      <c r="O575" s="105"/>
      <c r="P575" s="105"/>
      <c r="Q575" s="105"/>
      <c r="R575" s="105"/>
      <c r="S575" s="105"/>
      <c r="T575" s="105"/>
      <c r="U575" s="105"/>
      <c r="V575" s="105"/>
      <c r="W575" s="105"/>
      <c r="X575" s="105"/>
      <c r="Y575" s="105"/>
      <c r="Z575" s="105"/>
    </row>
    <row r="576" spans="1:26" ht="9.75" customHeight="1">
      <c r="A576" s="105"/>
      <c r="B576" s="106"/>
      <c r="C576" s="106"/>
      <c r="D576" s="106"/>
      <c r="E576" s="107"/>
      <c r="F576" s="107"/>
      <c r="G576" s="107"/>
      <c r="H576" s="106"/>
      <c r="I576" s="106"/>
      <c r="J576" s="106"/>
      <c r="K576" s="106"/>
      <c r="L576" s="106"/>
      <c r="M576" s="106"/>
      <c r="N576" s="105"/>
      <c r="O576" s="105"/>
      <c r="P576" s="105"/>
      <c r="Q576" s="105"/>
      <c r="R576" s="105"/>
      <c r="S576" s="105"/>
      <c r="T576" s="105"/>
      <c r="U576" s="105"/>
      <c r="V576" s="105"/>
      <c r="W576" s="105"/>
      <c r="X576" s="105"/>
      <c r="Y576" s="105"/>
      <c r="Z576" s="105"/>
    </row>
    <row r="577" spans="1:26" ht="9.75" customHeight="1">
      <c r="A577" s="105"/>
      <c r="B577" s="106"/>
      <c r="C577" s="106"/>
      <c r="D577" s="106"/>
      <c r="E577" s="107"/>
      <c r="F577" s="107"/>
      <c r="G577" s="107"/>
      <c r="H577" s="106"/>
      <c r="I577" s="106"/>
      <c r="J577" s="106"/>
      <c r="K577" s="106"/>
      <c r="L577" s="106"/>
      <c r="M577" s="106"/>
      <c r="N577" s="105"/>
      <c r="O577" s="105"/>
      <c r="P577" s="105"/>
      <c r="Q577" s="105"/>
      <c r="R577" s="105"/>
      <c r="S577" s="105"/>
      <c r="T577" s="105"/>
      <c r="U577" s="105"/>
      <c r="V577" s="105"/>
      <c r="W577" s="105"/>
      <c r="X577" s="105"/>
      <c r="Y577" s="105"/>
      <c r="Z577" s="105"/>
    </row>
    <row r="578" spans="1:26" ht="9.75" customHeight="1">
      <c r="A578" s="105"/>
      <c r="B578" s="106"/>
      <c r="C578" s="106"/>
      <c r="D578" s="106"/>
      <c r="E578" s="107"/>
      <c r="F578" s="107"/>
      <c r="G578" s="107"/>
      <c r="H578" s="106"/>
      <c r="I578" s="106"/>
      <c r="J578" s="106"/>
      <c r="K578" s="106"/>
      <c r="L578" s="106"/>
      <c r="M578" s="106"/>
      <c r="N578" s="105"/>
      <c r="O578" s="105"/>
      <c r="P578" s="105"/>
      <c r="Q578" s="105"/>
      <c r="R578" s="105"/>
      <c r="S578" s="105"/>
      <c r="T578" s="105"/>
      <c r="U578" s="105"/>
      <c r="V578" s="105"/>
      <c r="W578" s="105"/>
      <c r="X578" s="105"/>
      <c r="Y578" s="105"/>
      <c r="Z578" s="105"/>
    </row>
    <row r="579" spans="1:26" ht="9.75" customHeight="1">
      <c r="A579" s="105"/>
      <c r="B579" s="106"/>
      <c r="C579" s="106"/>
      <c r="D579" s="106"/>
      <c r="E579" s="107"/>
      <c r="F579" s="107"/>
      <c r="G579" s="107"/>
      <c r="H579" s="106"/>
      <c r="I579" s="106"/>
      <c r="J579" s="106"/>
      <c r="K579" s="106"/>
      <c r="L579" s="106"/>
      <c r="M579" s="106"/>
      <c r="N579" s="105"/>
      <c r="O579" s="105"/>
      <c r="P579" s="105"/>
      <c r="Q579" s="105"/>
      <c r="R579" s="105"/>
      <c r="S579" s="105"/>
      <c r="T579" s="105"/>
      <c r="U579" s="105"/>
      <c r="V579" s="105"/>
      <c r="W579" s="105"/>
      <c r="X579" s="105"/>
      <c r="Y579" s="105"/>
      <c r="Z579" s="105"/>
    </row>
    <row r="580" spans="1:26" ht="9.75" customHeight="1">
      <c r="A580" s="105"/>
      <c r="B580" s="106"/>
      <c r="C580" s="106"/>
      <c r="D580" s="106"/>
      <c r="E580" s="107"/>
      <c r="F580" s="107"/>
      <c r="G580" s="107"/>
      <c r="H580" s="106"/>
      <c r="I580" s="106"/>
      <c r="J580" s="106"/>
      <c r="K580" s="106"/>
      <c r="L580" s="106"/>
      <c r="M580" s="106"/>
      <c r="N580" s="105"/>
      <c r="O580" s="105"/>
      <c r="P580" s="105"/>
      <c r="Q580" s="105"/>
      <c r="R580" s="105"/>
      <c r="S580" s="105"/>
      <c r="T580" s="105"/>
      <c r="U580" s="105"/>
      <c r="V580" s="105"/>
      <c r="W580" s="105"/>
      <c r="X580" s="105"/>
      <c r="Y580" s="105"/>
      <c r="Z580" s="105"/>
    </row>
    <row r="581" spans="1:26" ht="9.75" customHeight="1">
      <c r="A581" s="105"/>
      <c r="B581" s="106"/>
      <c r="C581" s="106"/>
      <c r="D581" s="106"/>
      <c r="E581" s="107"/>
      <c r="F581" s="107"/>
      <c r="G581" s="107"/>
      <c r="H581" s="106"/>
      <c r="I581" s="106"/>
      <c r="J581" s="106"/>
      <c r="K581" s="106"/>
      <c r="L581" s="106"/>
      <c r="M581" s="106"/>
      <c r="N581" s="105"/>
      <c r="O581" s="105"/>
      <c r="P581" s="105"/>
      <c r="Q581" s="105"/>
      <c r="R581" s="105"/>
      <c r="S581" s="105"/>
      <c r="T581" s="105"/>
      <c r="U581" s="105"/>
      <c r="V581" s="105"/>
      <c r="W581" s="105"/>
      <c r="X581" s="105"/>
      <c r="Y581" s="105"/>
      <c r="Z581" s="105"/>
    </row>
    <row r="582" spans="1:26" ht="9.75" customHeight="1">
      <c r="A582" s="105"/>
      <c r="B582" s="106"/>
      <c r="C582" s="106"/>
      <c r="D582" s="106"/>
      <c r="E582" s="107"/>
      <c r="F582" s="107"/>
      <c r="G582" s="107"/>
      <c r="H582" s="106"/>
      <c r="I582" s="106"/>
      <c r="J582" s="106"/>
      <c r="K582" s="106"/>
      <c r="L582" s="106"/>
      <c r="M582" s="106"/>
      <c r="N582" s="105"/>
      <c r="O582" s="105"/>
      <c r="P582" s="105"/>
      <c r="Q582" s="105"/>
      <c r="R582" s="105"/>
      <c r="S582" s="105"/>
      <c r="T582" s="105"/>
      <c r="U582" s="105"/>
      <c r="V582" s="105"/>
      <c r="W582" s="105"/>
      <c r="X582" s="105"/>
      <c r="Y582" s="105"/>
      <c r="Z582" s="105"/>
    </row>
    <row r="583" spans="1:26" ht="9.75" customHeight="1">
      <c r="A583" s="105"/>
      <c r="B583" s="106"/>
      <c r="C583" s="106"/>
      <c r="D583" s="106"/>
      <c r="E583" s="107"/>
      <c r="F583" s="107"/>
      <c r="G583" s="107"/>
      <c r="H583" s="106"/>
      <c r="I583" s="106"/>
      <c r="J583" s="106"/>
      <c r="K583" s="106"/>
      <c r="L583" s="106"/>
      <c r="M583" s="106"/>
      <c r="N583" s="105"/>
      <c r="O583" s="105"/>
      <c r="P583" s="105"/>
      <c r="Q583" s="105"/>
      <c r="R583" s="105"/>
      <c r="S583" s="105"/>
      <c r="T583" s="105"/>
      <c r="U583" s="105"/>
      <c r="V583" s="105"/>
      <c r="W583" s="105"/>
      <c r="X583" s="105"/>
      <c r="Y583" s="105"/>
      <c r="Z583" s="105"/>
    </row>
    <row r="584" spans="1:26" ht="9.75" customHeight="1">
      <c r="A584" s="105"/>
      <c r="B584" s="106"/>
      <c r="C584" s="106"/>
      <c r="D584" s="106"/>
      <c r="E584" s="107"/>
      <c r="F584" s="107"/>
      <c r="G584" s="107"/>
      <c r="H584" s="106"/>
      <c r="I584" s="106"/>
      <c r="J584" s="106"/>
      <c r="K584" s="106"/>
      <c r="L584" s="106"/>
      <c r="M584" s="106"/>
      <c r="N584" s="105"/>
      <c r="O584" s="105"/>
      <c r="P584" s="105"/>
      <c r="Q584" s="105"/>
      <c r="R584" s="105"/>
      <c r="S584" s="105"/>
      <c r="T584" s="105"/>
      <c r="U584" s="105"/>
      <c r="V584" s="105"/>
      <c r="W584" s="105"/>
      <c r="X584" s="105"/>
      <c r="Y584" s="105"/>
      <c r="Z584" s="105"/>
    </row>
    <row r="585" spans="1:26" ht="9.75" customHeight="1">
      <c r="A585" s="105"/>
      <c r="B585" s="106"/>
      <c r="C585" s="106"/>
      <c r="D585" s="106"/>
      <c r="E585" s="107"/>
      <c r="F585" s="107"/>
      <c r="G585" s="107"/>
      <c r="H585" s="106"/>
      <c r="I585" s="106"/>
      <c r="J585" s="106"/>
      <c r="K585" s="106"/>
      <c r="L585" s="106"/>
      <c r="M585" s="106"/>
      <c r="N585" s="105"/>
      <c r="O585" s="105"/>
      <c r="P585" s="105"/>
      <c r="Q585" s="105"/>
      <c r="R585" s="105"/>
      <c r="S585" s="105"/>
      <c r="T585" s="105"/>
      <c r="U585" s="105"/>
      <c r="V585" s="105"/>
      <c r="W585" s="105"/>
      <c r="X585" s="105"/>
      <c r="Y585" s="105"/>
      <c r="Z585" s="105"/>
    </row>
    <row r="586" spans="1:26" ht="9.75" customHeight="1">
      <c r="A586" s="105"/>
      <c r="B586" s="106"/>
      <c r="C586" s="106"/>
      <c r="D586" s="106"/>
      <c r="E586" s="107"/>
      <c r="F586" s="107"/>
      <c r="G586" s="107"/>
      <c r="H586" s="106"/>
      <c r="I586" s="106"/>
      <c r="J586" s="106"/>
      <c r="K586" s="106"/>
      <c r="L586" s="106"/>
      <c r="M586" s="106"/>
      <c r="N586" s="105"/>
      <c r="O586" s="105"/>
      <c r="P586" s="105"/>
      <c r="Q586" s="105"/>
      <c r="R586" s="105"/>
      <c r="S586" s="105"/>
      <c r="T586" s="105"/>
      <c r="U586" s="105"/>
      <c r="V586" s="105"/>
      <c r="W586" s="105"/>
      <c r="X586" s="105"/>
      <c r="Y586" s="105"/>
      <c r="Z586" s="105"/>
    </row>
    <row r="587" spans="1:26" ht="9.75" customHeight="1">
      <c r="A587" s="105"/>
      <c r="B587" s="106"/>
      <c r="C587" s="106"/>
      <c r="D587" s="106"/>
      <c r="E587" s="107"/>
      <c r="F587" s="107"/>
      <c r="G587" s="107"/>
      <c r="H587" s="106"/>
      <c r="I587" s="106"/>
      <c r="J587" s="106"/>
      <c r="K587" s="106"/>
      <c r="L587" s="106"/>
      <c r="M587" s="106"/>
      <c r="N587" s="105"/>
      <c r="O587" s="105"/>
      <c r="P587" s="105"/>
      <c r="Q587" s="105"/>
      <c r="R587" s="105"/>
      <c r="S587" s="105"/>
      <c r="T587" s="105"/>
      <c r="U587" s="105"/>
      <c r="V587" s="105"/>
      <c r="W587" s="105"/>
      <c r="X587" s="105"/>
      <c r="Y587" s="105"/>
      <c r="Z587" s="105"/>
    </row>
    <row r="588" spans="1:26" ht="9.75" customHeight="1">
      <c r="A588" s="105"/>
      <c r="B588" s="106"/>
      <c r="C588" s="106"/>
      <c r="D588" s="106"/>
      <c r="E588" s="107"/>
      <c r="F588" s="107"/>
      <c r="G588" s="107"/>
      <c r="H588" s="106"/>
      <c r="I588" s="106"/>
      <c r="J588" s="106"/>
      <c r="K588" s="106"/>
      <c r="L588" s="106"/>
      <c r="M588" s="106"/>
      <c r="N588" s="105"/>
      <c r="O588" s="105"/>
      <c r="P588" s="105"/>
      <c r="Q588" s="105"/>
      <c r="R588" s="105"/>
      <c r="S588" s="105"/>
      <c r="T588" s="105"/>
      <c r="U588" s="105"/>
      <c r="V588" s="105"/>
      <c r="W588" s="105"/>
      <c r="X588" s="105"/>
      <c r="Y588" s="105"/>
      <c r="Z588" s="105"/>
    </row>
    <row r="589" spans="1:26" ht="9.75" customHeight="1">
      <c r="A589" s="105"/>
      <c r="B589" s="106"/>
      <c r="C589" s="106"/>
      <c r="D589" s="106"/>
      <c r="E589" s="107"/>
      <c r="F589" s="107"/>
      <c r="G589" s="107"/>
      <c r="H589" s="106"/>
      <c r="I589" s="106"/>
      <c r="J589" s="106"/>
      <c r="K589" s="106"/>
      <c r="L589" s="106"/>
      <c r="M589" s="106"/>
      <c r="N589" s="105"/>
      <c r="O589" s="105"/>
      <c r="P589" s="105"/>
      <c r="Q589" s="105"/>
      <c r="R589" s="105"/>
      <c r="S589" s="105"/>
      <c r="T589" s="105"/>
      <c r="U589" s="105"/>
      <c r="V589" s="105"/>
      <c r="W589" s="105"/>
      <c r="X589" s="105"/>
      <c r="Y589" s="105"/>
      <c r="Z589" s="105"/>
    </row>
    <row r="590" spans="1:26" ht="9.75" customHeight="1">
      <c r="A590" s="105"/>
      <c r="B590" s="106"/>
      <c r="C590" s="106"/>
      <c r="D590" s="106"/>
      <c r="E590" s="107"/>
      <c r="F590" s="107"/>
      <c r="G590" s="107"/>
      <c r="H590" s="106"/>
      <c r="I590" s="106"/>
      <c r="J590" s="106"/>
      <c r="K590" s="106"/>
      <c r="L590" s="106"/>
      <c r="M590" s="106"/>
      <c r="N590" s="105"/>
      <c r="O590" s="105"/>
      <c r="P590" s="105"/>
      <c r="Q590" s="105"/>
      <c r="R590" s="105"/>
      <c r="S590" s="105"/>
      <c r="T590" s="105"/>
      <c r="U590" s="105"/>
      <c r="V590" s="105"/>
      <c r="W590" s="105"/>
      <c r="X590" s="105"/>
      <c r="Y590" s="105"/>
      <c r="Z590" s="105"/>
    </row>
    <row r="591" spans="1:26" ht="9.75" customHeight="1">
      <c r="A591" s="105"/>
      <c r="B591" s="106"/>
      <c r="C591" s="106"/>
      <c r="D591" s="106"/>
      <c r="E591" s="107"/>
      <c r="F591" s="107"/>
      <c r="G591" s="107"/>
      <c r="H591" s="106"/>
      <c r="I591" s="106"/>
      <c r="J591" s="106"/>
      <c r="K591" s="106"/>
      <c r="L591" s="106"/>
      <c r="M591" s="106"/>
      <c r="N591" s="105"/>
      <c r="O591" s="105"/>
      <c r="P591" s="105"/>
      <c r="Q591" s="105"/>
      <c r="R591" s="105"/>
      <c r="S591" s="105"/>
      <c r="T591" s="105"/>
      <c r="U591" s="105"/>
      <c r="V591" s="105"/>
      <c r="W591" s="105"/>
      <c r="X591" s="105"/>
      <c r="Y591" s="105"/>
      <c r="Z591" s="105"/>
    </row>
    <row r="592" spans="1:26" ht="9.75" customHeight="1">
      <c r="A592" s="105"/>
      <c r="B592" s="106"/>
      <c r="C592" s="106"/>
      <c r="D592" s="106"/>
      <c r="E592" s="107"/>
      <c r="F592" s="107"/>
      <c r="G592" s="107"/>
      <c r="H592" s="106"/>
      <c r="I592" s="106"/>
      <c r="J592" s="106"/>
      <c r="K592" s="106"/>
      <c r="L592" s="106"/>
      <c r="M592" s="106"/>
      <c r="N592" s="105"/>
      <c r="O592" s="105"/>
      <c r="P592" s="105"/>
      <c r="Q592" s="105"/>
      <c r="R592" s="105"/>
      <c r="S592" s="105"/>
      <c r="T592" s="105"/>
      <c r="U592" s="105"/>
      <c r="V592" s="105"/>
      <c r="W592" s="105"/>
      <c r="X592" s="105"/>
      <c r="Y592" s="105"/>
      <c r="Z592" s="105"/>
    </row>
    <row r="593" spans="1:26" ht="9.75" customHeight="1">
      <c r="A593" s="105"/>
      <c r="B593" s="106"/>
      <c r="C593" s="106"/>
      <c r="D593" s="106"/>
      <c r="E593" s="107"/>
      <c r="F593" s="107"/>
      <c r="G593" s="107"/>
      <c r="H593" s="106"/>
      <c r="I593" s="106"/>
      <c r="J593" s="106"/>
      <c r="K593" s="106"/>
      <c r="L593" s="106"/>
      <c r="M593" s="106"/>
      <c r="N593" s="105"/>
      <c r="O593" s="105"/>
      <c r="P593" s="105"/>
      <c r="Q593" s="105"/>
      <c r="R593" s="105"/>
      <c r="S593" s="105"/>
      <c r="T593" s="105"/>
      <c r="U593" s="105"/>
      <c r="V593" s="105"/>
      <c r="W593" s="105"/>
      <c r="X593" s="105"/>
      <c r="Y593" s="105"/>
      <c r="Z593" s="105"/>
    </row>
    <row r="594" spans="1:26" ht="9.75" customHeight="1">
      <c r="A594" s="105"/>
      <c r="B594" s="106"/>
      <c r="C594" s="106"/>
      <c r="D594" s="106"/>
      <c r="E594" s="107"/>
      <c r="F594" s="107"/>
      <c r="G594" s="107"/>
      <c r="H594" s="106"/>
      <c r="I594" s="106"/>
      <c r="J594" s="106"/>
      <c r="K594" s="106"/>
      <c r="L594" s="106"/>
      <c r="M594" s="106"/>
      <c r="N594" s="105"/>
      <c r="O594" s="105"/>
      <c r="P594" s="105"/>
      <c r="Q594" s="105"/>
      <c r="R594" s="105"/>
      <c r="S594" s="105"/>
      <c r="T594" s="105"/>
      <c r="U594" s="105"/>
      <c r="V594" s="105"/>
      <c r="W594" s="105"/>
      <c r="X594" s="105"/>
      <c r="Y594" s="105"/>
      <c r="Z594" s="105"/>
    </row>
    <row r="595" spans="1:26" ht="9.75" customHeight="1">
      <c r="A595" s="105"/>
      <c r="B595" s="106"/>
      <c r="C595" s="106"/>
      <c r="D595" s="106"/>
      <c r="E595" s="107"/>
      <c r="F595" s="107"/>
      <c r="G595" s="107"/>
      <c r="H595" s="106"/>
      <c r="I595" s="106"/>
      <c r="J595" s="106"/>
      <c r="K595" s="106"/>
      <c r="L595" s="106"/>
      <c r="M595" s="106"/>
      <c r="N595" s="105"/>
      <c r="O595" s="105"/>
      <c r="P595" s="105"/>
      <c r="Q595" s="105"/>
      <c r="R595" s="105"/>
      <c r="S595" s="105"/>
      <c r="T595" s="105"/>
      <c r="U595" s="105"/>
      <c r="V595" s="105"/>
      <c r="W595" s="105"/>
      <c r="X595" s="105"/>
      <c r="Y595" s="105"/>
      <c r="Z595" s="105"/>
    </row>
    <row r="596" spans="1:26" ht="9.75" customHeight="1">
      <c r="A596" s="105"/>
      <c r="B596" s="106"/>
      <c r="C596" s="106"/>
      <c r="D596" s="106"/>
      <c r="E596" s="107"/>
      <c r="F596" s="107"/>
      <c r="G596" s="107"/>
      <c r="H596" s="106"/>
      <c r="I596" s="106"/>
      <c r="J596" s="106"/>
      <c r="K596" s="106"/>
      <c r="L596" s="106"/>
      <c r="M596" s="106"/>
      <c r="N596" s="105"/>
      <c r="O596" s="105"/>
      <c r="P596" s="105"/>
      <c r="Q596" s="105"/>
      <c r="R596" s="105"/>
      <c r="S596" s="105"/>
      <c r="T596" s="105"/>
      <c r="U596" s="105"/>
      <c r="V596" s="105"/>
      <c r="W596" s="105"/>
      <c r="X596" s="105"/>
      <c r="Y596" s="105"/>
      <c r="Z596" s="105"/>
    </row>
    <row r="597" spans="1:26" ht="9.75" customHeight="1">
      <c r="A597" s="105"/>
      <c r="B597" s="106"/>
      <c r="C597" s="106"/>
      <c r="D597" s="106"/>
      <c r="E597" s="107"/>
      <c r="F597" s="107"/>
      <c r="G597" s="107"/>
      <c r="H597" s="106"/>
      <c r="I597" s="106"/>
      <c r="J597" s="106"/>
      <c r="K597" s="106"/>
      <c r="L597" s="106"/>
      <c r="M597" s="106"/>
      <c r="N597" s="105"/>
      <c r="O597" s="105"/>
      <c r="P597" s="105"/>
      <c r="Q597" s="105"/>
      <c r="R597" s="105"/>
      <c r="S597" s="105"/>
      <c r="T597" s="105"/>
      <c r="U597" s="105"/>
      <c r="V597" s="105"/>
      <c r="W597" s="105"/>
      <c r="X597" s="105"/>
      <c r="Y597" s="105"/>
      <c r="Z597" s="105"/>
    </row>
    <row r="598" spans="1:26" ht="9.75" customHeight="1">
      <c r="A598" s="105"/>
      <c r="B598" s="106"/>
      <c r="C598" s="106"/>
      <c r="D598" s="106"/>
      <c r="E598" s="107"/>
      <c r="F598" s="107"/>
      <c r="G598" s="107"/>
      <c r="H598" s="106"/>
      <c r="I598" s="106"/>
      <c r="J598" s="106"/>
      <c r="K598" s="106"/>
      <c r="L598" s="106"/>
      <c r="M598" s="106"/>
      <c r="N598" s="105"/>
      <c r="O598" s="105"/>
      <c r="P598" s="105"/>
      <c r="Q598" s="105"/>
      <c r="R598" s="105"/>
      <c r="S598" s="105"/>
      <c r="T598" s="105"/>
      <c r="U598" s="105"/>
      <c r="V598" s="105"/>
      <c r="W598" s="105"/>
      <c r="X598" s="105"/>
      <c r="Y598" s="105"/>
      <c r="Z598" s="105"/>
    </row>
    <row r="599" spans="1:26" ht="9.75" customHeight="1">
      <c r="A599" s="105"/>
      <c r="B599" s="106"/>
      <c r="C599" s="106"/>
      <c r="D599" s="106"/>
      <c r="E599" s="107"/>
      <c r="F599" s="107"/>
      <c r="G599" s="107"/>
      <c r="H599" s="106"/>
      <c r="I599" s="106"/>
      <c r="J599" s="106"/>
      <c r="K599" s="106"/>
      <c r="L599" s="106"/>
      <c r="M599" s="106"/>
      <c r="N599" s="105"/>
      <c r="O599" s="105"/>
      <c r="P599" s="105"/>
      <c r="Q599" s="105"/>
      <c r="R599" s="105"/>
      <c r="S599" s="105"/>
      <c r="T599" s="105"/>
      <c r="U599" s="105"/>
      <c r="V599" s="105"/>
      <c r="W599" s="105"/>
      <c r="X599" s="105"/>
      <c r="Y599" s="105"/>
      <c r="Z599" s="105"/>
    </row>
    <row r="600" spans="1:26" ht="9.75" customHeight="1">
      <c r="A600" s="105"/>
      <c r="B600" s="106"/>
      <c r="C600" s="106"/>
      <c r="D600" s="106"/>
      <c r="E600" s="107"/>
      <c r="F600" s="107"/>
      <c r="G600" s="107"/>
      <c r="H600" s="106"/>
      <c r="I600" s="106"/>
      <c r="J600" s="106"/>
      <c r="K600" s="106"/>
      <c r="L600" s="106"/>
      <c r="M600" s="106"/>
      <c r="N600" s="105"/>
      <c r="O600" s="105"/>
      <c r="P600" s="105"/>
      <c r="Q600" s="105"/>
      <c r="R600" s="105"/>
      <c r="S600" s="105"/>
      <c r="T600" s="105"/>
      <c r="U600" s="105"/>
      <c r="V600" s="105"/>
      <c r="W600" s="105"/>
      <c r="X600" s="105"/>
      <c r="Y600" s="105"/>
      <c r="Z600" s="105"/>
    </row>
    <row r="601" spans="1:26" ht="9.75" customHeight="1">
      <c r="A601" s="105"/>
      <c r="B601" s="106"/>
      <c r="C601" s="106"/>
      <c r="D601" s="106"/>
      <c r="E601" s="107"/>
      <c r="F601" s="107"/>
      <c r="G601" s="107"/>
      <c r="H601" s="106"/>
      <c r="I601" s="106"/>
      <c r="J601" s="106"/>
      <c r="K601" s="106"/>
      <c r="L601" s="106"/>
      <c r="M601" s="106"/>
      <c r="N601" s="105"/>
      <c r="O601" s="105"/>
      <c r="P601" s="105"/>
      <c r="Q601" s="105"/>
      <c r="R601" s="105"/>
      <c r="S601" s="105"/>
      <c r="T601" s="105"/>
      <c r="U601" s="105"/>
      <c r="V601" s="105"/>
      <c r="W601" s="105"/>
      <c r="X601" s="105"/>
      <c r="Y601" s="105"/>
      <c r="Z601" s="105"/>
    </row>
    <row r="602" spans="1:26" ht="9.75" customHeight="1">
      <c r="A602" s="105"/>
      <c r="B602" s="106"/>
      <c r="C602" s="106"/>
      <c r="D602" s="106"/>
      <c r="E602" s="107"/>
      <c r="F602" s="107"/>
      <c r="G602" s="107"/>
      <c r="H602" s="106"/>
      <c r="I602" s="106"/>
      <c r="J602" s="106"/>
      <c r="K602" s="106"/>
      <c r="L602" s="106"/>
      <c r="M602" s="106"/>
      <c r="N602" s="105"/>
      <c r="O602" s="105"/>
      <c r="P602" s="105"/>
      <c r="Q602" s="105"/>
      <c r="R602" s="105"/>
      <c r="S602" s="105"/>
      <c r="T602" s="105"/>
      <c r="U602" s="105"/>
      <c r="V602" s="105"/>
      <c r="W602" s="105"/>
      <c r="X602" s="105"/>
      <c r="Y602" s="105"/>
      <c r="Z602" s="105"/>
    </row>
    <row r="603" spans="1:26" ht="9.75" customHeight="1">
      <c r="A603" s="105"/>
      <c r="B603" s="106"/>
      <c r="C603" s="106"/>
      <c r="D603" s="106"/>
      <c r="E603" s="107"/>
      <c r="F603" s="107"/>
      <c r="G603" s="107"/>
      <c r="H603" s="106"/>
      <c r="I603" s="106"/>
      <c r="J603" s="106"/>
      <c r="K603" s="106"/>
      <c r="L603" s="106"/>
      <c r="M603" s="106"/>
      <c r="N603" s="105"/>
      <c r="O603" s="105"/>
      <c r="P603" s="105"/>
      <c r="Q603" s="105"/>
      <c r="R603" s="105"/>
      <c r="S603" s="105"/>
      <c r="T603" s="105"/>
      <c r="U603" s="105"/>
      <c r="V603" s="105"/>
      <c r="W603" s="105"/>
      <c r="X603" s="105"/>
      <c r="Y603" s="105"/>
      <c r="Z603" s="105"/>
    </row>
    <row r="604" spans="1:26" ht="9.75" customHeight="1">
      <c r="A604" s="105"/>
      <c r="B604" s="106"/>
      <c r="C604" s="106"/>
      <c r="D604" s="106"/>
      <c r="E604" s="107"/>
      <c r="F604" s="107"/>
      <c r="G604" s="107"/>
      <c r="H604" s="106"/>
      <c r="I604" s="106"/>
      <c r="J604" s="106"/>
      <c r="K604" s="106"/>
      <c r="L604" s="106"/>
      <c r="M604" s="106"/>
      <c r="N604" s="105"/>
      <c r="O604" s="105"/>
      <c r="P604" s="105"/>
      <c r="Q604" s="105"/>
      <c r="R604" s="105"/>
      <c r="S604" s="105"/>
      <c r="T604" s="105"/>
      <c r="U604" s="105"/>
      <c r="V604" s="105"/>
      <c r="W604" s="105"/>
      <c r="X604" s="105"/>
      <c r="Y604" s="105"/>
      <c r="Z604" s="105"/>
    </row>
    <row r="605" spans="1:26" ht="9.75" customHeight="1">
      <c r="A605" s="105"/>
      <c r="B605" s="106"/>
      <c r="C605" s="106"/>
      <c r="D605" s="106"/>
      <c r="E605" s="107"/>
      <c r="F605" s="107"/>
      <c r="G605" s="107"/>
      <c r="H605" s="106"/>
      <c r="I605" s="106"/>
      <c r="J605" s="106"/>
      <c r="K605" s="106"/>
      <c r="L605" s="106"/>
      <c r="M605" s="106"/>
      <c r="N605" s="105"/>
      <c r="O605" s="105"/>
      <c r="P605" s="105"/>
      <c r="Q605" s="105"/>
      <c r="R605" s="105"/>
      <c r="S605" s="105"/>
      <c r="T605" s="105"/>
      <c r="U605" s="105"/>
      <c r="V605" s="105"/>
      <c r="W605" s="105"/>
      <c r="X605" s="105"/>
      <c r="Y605" s="105"/>
      <c r="Z605" s="105"/>
    </row>
    <row r="606" spans="1:26" ht="9.75" customHeight="1">
      <c r="A606" s="105"/>
      <c r="B606" s="106"/>
      <c r="C606" s="106"/>
      <c r="D606" s="106"/>
      <c r="E606" s="107"/>
      <c r="F606" s="107"/>
      <c r="G606" s="107"/>
      <c r="H606" s="106"/>
      <c r="I606" s="106"/>
      <c r="J606" s="106"/>
      <c r="K606" s="106"/>
      <c r="L606" s="106"/>
      <c r="M606" s="106"/>
      <c r="N606" s="105"/>
      <c r="O606" s="105"/>
      <c r="P606" s="105"/>
      <c r="Q606" s="105"/>
      <c r="R606" s="105"/>
      <c r="S606" s="105"/>
      <c r="T606" s="105"/>
      <c r="U606" s="105"/>
      <c r="V606" s="105"/>
      <c r="W606" s="105"/>
      <c r="X606" s="105"/>
      <c r="Y606" s="105"/>
      <c r="Z606" s="105"/>
    </row>
    <row r="607" spans="1:26" ht="9.75" customHeight="1">
      <c r="A607" s="105"/>
      <c r="B607" s="106"/>
      <c r="C607" s="106"/>
      <c r="D607" s="106"/>
      <c r="E607" s="107"/>
      <c r="F607" s="107"/>
      <c r="G607" s="107"/>
      <c r="H607" s="106"/>
      <c r="I607" s="106"/>
      <c r="J607" s="106"/>
      <c r="K607" s="106"/>
      <c r="L607" s="106"/>
      <c r="M607" s="106"/>
      <c r="N607" s="105"/>
      <c r="O607" s="105"/>
      <c r="P607" s="105"/>
      <c r="Q607" s="105"/>
      <c r="R607" s="105"/>
      <c r="S607" s="105"/>
      <c r="T607" s="105"/>
      <c r="U607" s="105"/>
      <c r="V607" s="105"/>
      <c r="W607" s="105"/>
      <c r="X607" s="105"/>
      <c r="Y607" s="105"/>
      <c r="Z607" s="105"/>
    </row>
    <row r="608" spans="1:26" ht="9.75" customHeight="1">
      <c r="A608" s="105"/>
      <c r="B608" s="106"/>
      <c r="C608" s="106"/>
      <c r="D608" s="106"/>
      <c r="E608" s="107"/>
      <c r="F608" s="107"/>
      <c r="G608" s="107"/>
      <c r="H608" s="106"/>
      <c r="I608" s="106"/>
      <c r="J608" s="106"/>
      <c r="K608" s="106"/>
      <c r="L608" s="106"/>
      <c r="M608" s="106"/>
      <c r="N608" s="105"/>
      <c r="O608" s="105"/>
      <c r="P608" s="105"/>
      <c r="Q608" s="105"/>
      <c r="R608" s="105"/>
      <c r="S608" s="105"/>
      <c r="T608" s="105"/>
      <c r="U608" s="105"/>
      <c r="V608" s="105"/>
      <c r="W608" s="105"/>
      <c r="X608" s="105"/>
      <c r="Y608" s="105"/>
      <c r="Z608" s="105"/>
    </row>
    <row r="609" spans="1:26" ht="9.75" customHeight="1">
      <c r="A609" s="105"/>
      <c r="B609" s="106"/>
      <c r="C609" s="106"/>
      <c r="D609" s="106"/>
      <c r="E609" s="107"/>
      <c r="F609" s="107"/>
      <c r="G609" s="107"/>
      <c r="H609" s="106"/>
      <c r="I609" s="106"/>
      <c r="J609" s="106"/>
      <c r="K609" s="106"/>
      <c r="L609" s="106"/>
      <c r="M609" s="106"/>
      <c r="N609" s="105"/>
      <c r="O609" s="105"/>
      <c r="P609" s="105"/>
      <c r="Q609" s="105"/>
      <c r="R609" s="105"/>
      <c r="S609" s="105"/>
      <c r="T609" s="105"/>
      <c r="U609" s="105"/>
      <c r="V609" s="105"/>
      <c r="W609" s="105"/>
      <c r="X609" s="105"/>
      <c r="Y609" s="105"/>
      <c r="Z609" s="105"/>
    </row>
    <row r="610" spans="1:26" ht="9.75" customHeight="1">
      <c r="A610" s="105"/>
      <c r="B610" s="106"/>
      <c r="C610" s="106"/>
      <c r="D610" s="106"/>
      <c r="E610" s="107"/>
      <c r="F610" s="107"/>
      <c r="G610" s="107"/>
      <c r="H610" s="106"/>
      <c r="I610" s="106"/>
      <c r="J610" s="106"/>
      <c r="K610" s="106"/>
      <c r="L610" s="106"/>
      <c r="M610" s="106"/>
      <c r="N610" s="105"/>
      <c r="O610" s="105"/>
      <c r="P610" s="105"/>
      <c r="Q610" s="105"/>
      <c r="R610" s="105"/>
      <c r="S610" s="105"/>
      <c r="T610" s="105"/>
      <c r="U610" s="105"/>
      <c r="V610" s="105"/>
      <c r="W610" s="105"/>
      <c r="X610" s="105"/>
      <c r="Y610" s="105"/>
      <c r="Z610" s="105"/>
    </row>
    <row r="611" spans="1:26" ht="9.75" customHeight="1">
      <c r="A611" s="105"/>
      <c r="B611" s="106"/>
      <c r="C611" s="106"/>
      <c r="D611" s="106"/>
      <c r="E611" s="107"/>
      <c r="F611" s="107"/>
      <c r="G611" s="107"/>
      <c r="H611" s="106"/>
      <c r="I611" s="106"/>
      <c r="J611" s="106"/>
      <c r="K611" s="106"/>
      <c r="L611" s="106"/>
      <c r="M611" s="106"/>
      <c r="N611" s="105"/>
      <c r="O611" s="105"/>
      <c r="P611" s="105"/>
      <c r="Q611" s="105"/>
      <c r="R611" s="105"/>
      <c r="S611" s="105"/>
      <c r="T611" s="105"/>
      <c r="U611" s="105"/>
      <c r="V611" s="105"/>
      <c r="W611" s="105"/>
      <c r="X611" s="105"/>
      <c r="Y611" s="105"/>
      <c r="Z611" s="105"/>
    </row>
    <row r="612" spans="1:26" ht="9.75" customHeight="1">
      <c r="A612" s="105"/>
      <c r="B612" s="106"/>
      <c r="C612" s="106"/>
      <c r="D612" s="106"/>
      <c r="E612" s="107"/>
      <c r="F612" s="107"/>
      <c r="G612" s="107"/>
      <c r="H612" s="106"/>
      <c r="I612" s="106"/>
      <c r="J612" s="106"/>
      <c r="K612" s="106"/>
      <c r="L612" s="106"/>
      <c r="M612" s="106"/>
      <c r="N612" s="105"/>
      <c r="O612" s="105"/>
      <c r="P612" s="105"/>
      <c r="Q612" s="105"/>
      <c r="R612" s="105"/>
      <c r="S612" s="105"/>
      <c r="T612" s="105"/>
      <c r="U612" s="105"/>
      <c r="V612" s="105"/>
      <c r="W612" s="105"/>
      <c r="X612" s="105"/>
      <c r="Y612" s="105"/>
      <c r="Z612" s="105"/>
    </row>
    <row r="613" spans="1:26" ht="9.75" customHeight="1">
      <c r="A613" s="105"/>
      <c r="B613" s="106"/>
      <c r="C613" s="106"/>
      <c r="D613" s="106"/>
      <c r="E613" s="107"/>
      <c r="F613" s="107"/>
      <c r="G613" s="107"/>
      <c r="H613" s="106"/>
      <c r="I613" s="106"/>
      <c r="J613" s="106"/>
      <c r="K613" s="106"/>
      <c r="L613" s="106"/>
      <c r="M613" s="106"/>
      <c r="N613" s="105"/>
      <c r="O613" s="105"/>
      <c r="P613" s="105"/>
      <c r="Q613" s="105"/>
      <c r="R613" s="105"/>
      <c r="S613" s="105"/>
      <c r="T613" s="105"/>
      <c r="U613" s="105"/>
      <c r="V613" s="105"/>
      <c r="W613" s="105"/>
      <c r="X613" s="105"/>
      <c r="Y613" s="105"/>
      <c r="Z613" s="105"/>
    </row>
    <row r="614" spans="1:26" ht="9.75" customHeight="1">
      <c r="A614" s="105"/>
      <c r="B614" s="106"/>
      <c r="C614" s="106"/>
      <c r="D614" s="106"/>
      <c r="E614" s="107"/>
      <c r="F614" s="107"/>
      <c r="G614" s="107"/>
      <c r="H614" s="106"/>
      <c r="I614" s="106"/>
      <c r="J614" s="106"/>
      <c r="K614" s="106"/>
      <c r="L614" s="106"/>
      <c r="M614" s="106"/>
      <c r="N614" s="105"/>
      <c r="O614" s="105"/>
      <c r="P614" s="105"/>
      <c r="Q614" s="105"/>
      <c r="R614" s="105"/>
      <c r="S614" s="105"/>
      <c r="T614" s="105"/>
      <c r="U614" s="105"/>
      <c r="V614" s="105"/>
      <c r="W614" s="105"/>
      <c r="X614" s="105"/>
      <c r="Y614" s="105"/>
      <c r="Z614" s="105"/>
    </row>
    <row r="615" spans="1:26" ht="9.75" customHeight="1">
      <c r="A615" s="105"/>
      <c r="B615" s="106"/>
      <c r="C615" s="106"/>
      <c r="D615" s="106"/>
      <c r="E615" s="107"/>
      <c r="F615" s="107"/>
      <c r="G615" s="107"/>
      <c r="H615" s="106"/>
      <c r="I615" s="106"/>
      <c r="J615" s="106"/>
      <c r="K615" s="106"/>
      <c r="L615" s="106"/>
      <c r="M615" s="106"/>
      <c r="N615" s="105"/>
      <c r="O615" s="105"/>
      <c r="P615" s="105"/>
      <c r="Q615" s="105"/>
      <c r="R615" s="105"/>
      <c r="S615" s="105"/>
      <c r="T615" s="105"/>
      <c r="U615" s="105"/>
      <c r="V615" s="105"/>
      <c r="W615" s="105"/>
      <c r="X615" s="105"/>
      <c r="Y615" s="105"/>
      <c r="Z615" s="105"/>
    </row>
    <row r="616" spans="1:26" ht="9.75" customHeight="1">
      <c r="A616" s="105"/>
      <c r="B616" s="106"/>
      <c r="C616" s="106"/>
      <c r="D616" s="106"/>
      <c r="E616" s="107"/>
      <c r="F616" s="107"/>
      <c r="G616" s="107"/>
      <c r="H616" s="106"/>
      <c r="I616" s="106"/>
      <c r="J616" s="106"/>
      <c r="K616" s="106"/>
      <c r="L616" s="106"/>
      <c r="M616" s="106"/>
      <c r="N616" s="105"/>
      <c r="O616" s="105"/>
      <c r="P616" s="105"/>
      <c r="Q616" s="105"/>
      <c r="R616" s="105"/>
      <c r="S616" s="105"/>
      <c r="T616" s="105"/>
      <c r="U616" s="105"/>
      <c r="V616" s="105"/>
      <c r="W616" s="105"/>
      <c r="X616" s="105"/>
      <c r="Y616" s="105"/>
      <c r="Z616" s="105"/>
    </row>
    <row r="617" spans="1:26" ht="9.75" customHeight="1">
      <c r="A617" s="105"/>
      <c r="B617" s="106"/>
      <c r="C617" s="106"/>
      <c r="D617" s="106"/>
      <c r="E617" s="107"/>
      <c r="F617" s="107"/>
      <c r="G617" s="107"/>
      <c r="H617" s="106"/>
      <c r="I617" s="106"/>
      <c r="J617" s="106"/>
      <c r="K617" s="106"/>
      <c r="L617" s="106"/>
      <c r="M617" s="106"/>
      <c r="N617" s="105"/>
      <c r="O617" s="105"/>
      <c r="P617" s="105"/>
      <c r="Q617" s="105"/>
      <c r="R617" s="105"/>
      <c r="S617" s="105"/>
      <c r="T617" s="105"/>
      <c r="U617" s="105"/>
      <c r="V617" s="105"/>
      <c r="W617" s="105"/>
      <c r="X617" s="105"/>
      <c r="Y617" s="105"/>
      <c r="Z617" s="105"/>
    </row>
    <row r="618" spans="1:26" ht="9.75" customHeight="1">
      <c r="A618" s="105"/>
      <c r="B618" s="106"/>
      <c r="C618" s="106"/>
      <c r="D618" s="106"/>
      <c r="E618" s="107"/>
      <c r="F618" s="107"/>
      <c r="G618" s="107"/>
      <c r="H618" s="106"/>
      <c r="I618" s="106"/>
      <c r="J618" s="106"/>
      <c r="K618" s="106"/>
      <c r="L618" s="106"/>
      <c r="M618" s="106"/>
      <c r="N618" s="105"/>
      <c r="O618" s="105"/>
      <c r="P618" s="105"/>
      <c r="Q618" s="105"/>
      <c r="R618" s="105"/>
      <c r="S618" s="105"/>
      <c r="T618" s="105"/>
      <c r="U618" s="105"/>
      <c r="V618" s="105"/>
      <c r="W618" s="105"/>
      <c r="X618" s="105"/>
      <c r="Y618" s="105"/>
      <c r="Z618" s="105"/>
    </row>
    <row r="619" spans="1:26" ht="9.75" customHeight="1">
      <c r="A619" s="105"/>
      <c r="B619" s="106"/>
      <c r="C619" s="106"/>
      <c r="D619" s="106"/>
      <c r="E619" s="107"/>
      <c r="F619" s="107"/>
      <c r="G619" s="107"/>
      <c r="H619" s="106"/>
      <c r="I619" s="106"/>
      <c r="J619" s="106"/>
      <c r="K619" s="106"/>
      <c r="L619" s="106"/>
      <c r="M619" s="106"/>
      <c r="N619" s="105"/>
      <c r="O619" s="105"/>
      <c r="P619" s="105"/>
      <c r="Q619" s="105"/>
      <c r="R619" s="105"/>
      <c r="S619" s="105"/>
      <c r="T619" s="105"/>
      <c r="U619" s="105"/>
      <c r="V619" s="105"/>
      <c r="W619" s="105"/>
      <c r="X619" s="105"/>
      <c r="Y619" s="105"/>
      <c r="Z619" s="105"/>
    </row>
    <row r="620" spans="1:26" ht="9.75" customHeight="1">
      <c r="A620" s="105"/>
      <c r="B620" s="106"/>
      <c r="C620" s="106"/>
      <c r="D620" s="106"/>
      <c r="E620" s="107"/>
      <c r="F620" s="107"/>
      <c r="G620" s="107"/>
      <c r="H620" s="106"/>
      <c r="I620" s="106"/>
      <c r="J620" s="106"/>
      <c r="K620" s="106"/>
      <c r="L620" s="106"/>
      <c r="M620" s="106"/>
      <c r="N620" s="105"/>
      <c r="O620" s="105"/>
      <c r="P620" s="105"/>
      <c r="Q620" s="105"/>
      <c r="R620" s="105"/>
      <c r="S620" s="105"/>
      <c r="T620" s="105"/>
      <c r="U620" s="105"/>
      <c r="V620" s="105"/>
      <c r="W620" s="105"/>
      <c r="X620" s="105"/>
      <c r="Y620" s="105"/>
      <c r="Z620" s="105"/>
    </row>
    <row r="621" spans="1:26" ht="9.75" customHeight="1">
      <c r="A621" s="105"/>
      <c r="B621" s="106"/>
      <c r="C621" s="106"/>
      <c r="D621" s="106"/>
      <c r="E621" s="107"/>
      <c r="F621" s="107"/>
      <c r="G621" s="107"/>
      <c r="H621" s="106"/>
      <c r="I621" s="106"/>
      <c r="J621" s="106"/>
      <c r="K621" s="106"/>
      <c r="L621" s="106"/>
      <c r="M621" s="106"/>
      <c r="N621" s="105"/>
      <c r="O621" s="105"/>
      <c r="P621" s="105"/>
      <c r="Q621" s="105"/>
      <c r="R621" s="105"/>
      <c r="S621" s="105"/>
      <c r="T621" s="105"/>
      <c r="U621" s="105"/>
      <c r="V621" s="105"/>
      <c r="W621" s="105"/>
      <c r="X621" s="105"/>
      <c r="Y621" s="105"/>
      <c r="Z621" s="105"/>
    </row>
    <row r="622" spans="1:26" ht="9.75" customHeight="1">
      <c r="A622" s="105"/>
      <c r="B622" s="106"/>
      <c r="C622" s="106"/>
      <c r="D622" s="106"/>
      <c r="E622" s="107"/>
      <c r="F622" s="107"/>
      <c r="G622" s="107"/>
      <c r="H622" s="106"/>
      <c r="I622" s="106"/>
      <c r="J622" s="106"/>
      <c r="K622" s="106"/>
      <c r="L622" s="106"/>
      <c r="M622" s="106"/>
      <c r="N622" s="105"/>
      <c r="O622" s="105"/>
      <c r="P622" s="105"/>
      <c r="Q622" s="105"/>
      <c r="R622" s="105"/>
      <c r="S622" s="105"/>
      <c r="T622" s="105"/>
      <c r="U622" s="105"/>
      <c r="V622" s="105"/>
      <c r="W622" s="105"/>
      <c r="X622" s="105"/>
      <c r="Y622" s="105"/>
      <c r="Z622" s="105"/>
    </row>
    <row r="623" spans="1:26" ht="9.75" customHeight="1">
      <c r="A623" s="105"/>
      <c r="B623" s="106"/>
      <c r="C623" s="106"/>
      <c r="D623" s="106"/>
      <c r="E623" s="107"/>
      <c r="F623" s="107"/>
      <c r="G623" s="107"/>
      <c r="H623" s="106"/>
      <c r="I623" s="106"/>
      <c r="J623" s="106"/>
      <c r="K623" s="106"/>
      <c r="L623" s="106"/>
      <c r="M623" s="106"/>
      <c r="N623" s="105"/>
      <c r="O623" s="105"/>
      <c r="P623" s="105"/>
      <c r="Q623" s="105"/>
      <c r="R623" s="105"/>
      <c r="S623" s="105"/>
      <c r="T623" s="105"/>
      <c r="U623" s="105"/>
      <c r="V623" s="105"/>
      <c r="W623" s="105"/>
      <c r="X623" s="105"/>
      <c r="Y623" s="105"/>
      <c r="Z623" s="105"/>
    </row>
    <row r="624" spans="1:26" ht="9.75" customHeight="1">
      <c r="A624" s="105"/>
      <c r="B624" s="106"/>
      <c r="C624" s="106"/>
      <c r="D624" s="106"/>
      <c r="E624" s="107"/>
      <c r="F624" s="107"/>
      <c r="G624" s="107"/>
      <c r="H624" s="106"/>
      <c r="I624" s="106"/>
      <c r="J624" s="106"/>
      <c r="K624" s="106"/>
      <c r="L624" s="106"/>
      <c r="M624" s="106"/>
      <c r="N624" s="105"/>
      <c r="O624" s="105"/>
      <c r="P624" s="105"/>
      <c r="Q624" s="105"/>
      <c r="R624" s="105"/>
      <c r="S624" s="105"/>
      <c r="T624" s="105"/>
      <c r="U624" s="105"/>
      <c r="V624" s="105"/>
      <c r="W624" s="105"/>
      <c r="X624" s="105"/>
      <c r="Y624" s="105"/>
      <c r="Z624" s="105"/>
    </row>
    <row r="625" spans="1:26" ht="9.75" customHeight="1">
      <c r="A625" s="105"/>
      <c r="B625" s="106"/>
      <c r="C625" s="106"/>
      <c r="D625" s="106"/>
      <c r="E625" s="107"/>
      <c r="F625" s="107"/>
      <c r="G625" s="107"/>
      <c r="H625" s="106"/>
      <c r="I625" s="106"/>
      <c r="J625" s="106"/>
      <c r="K625" s="106"/>
      <c r="L625" s="106"/>
      <c r="M625" s="106"/>
      <c r="N625" s="105"/>
      <c r="O625" s="105"/>
      <c r="P625" s="105"/>
      <c r="Q625" s="105"/>
      <c r="R625" s="105"/>
      <c r="S625" s="105"/>
      <c r="T625" s="105"/>
      <c r="U625" s="105"/>
      <c r="V625" s="105"/>
      <c r="W625" s="105"/>
      <c r="X625" s="105"/>
      <c r="Y625" s="105"/>
      <c r="Z625" s="105"/>
    </row>
    <row r="626" spans="1:26" ht="9.75" customHeight="1">
      <c r="A626" s="105"/>
      <c r="B626" s="106"/>
      <c r="C626" s="106"/>
      <c r="D626" s="106"/>
      <c r="E626" s="107"/>
      <c r="F626" s="107"/>
      <c r="G626" s="107"/>
      <c r="H626" s="106"/>
      <c r="I626" s="106"/>
      <c r="J626" s="106"/>
      <c r="K626" s="106"/>
      <c r="L626" s="106"/>
      <c r="M626" s="106"/>
      <c r="N626" s="105"/>
      <c r="O626" s="105"/>
      <c r="P626" s="105"/>
      <c r="Q626" s="105"/>
      <c r="R626" s="105"/>
      <c r="S626" s="105"/>
      <c r="T626" s="105"/>
      <c r="U626" s="105"/>
      <c r="V626" s="105"/>
      <c r="W626" s="105"/>
      <c r="X626" s="105"/>
      <c r="Y626" s="105"/>
      <c r="Z626" s="105"/>
    </row>
    <row r="627" spans="1:26" ht="9.75" customHeight="1">
      <c r="A627" s="105"/>
      <c r="B627" s="106"/>
      <c r="C627" s="106"/>
      <c r="D627" s="106"/>
      <c r="E627" s="107"/>
      <c r="F627" s="107"/>
      <c r="G627" s="107"/>
      <c r="H627" s="106"/>
      <c r="I627" s="106"/>
      <c r="J627" s="106"/>
      <c r="K627" s="106"/>
      <c r="L627" s="106"/>
      <c r="M627" s="106"/>
      <c r="N627" s="105"/>
      <c r="O627" s="105"/>
      <c r="P627" s="105"/>
      <c r="Q627" s="105"/>
      <c r="R627" s="105"/>
      <c r="S627" s="105"/>
      <c r="T627" s="105"/>
      <c r="U627" s="105"/>
      <c r="V627" s="105"/>
      <c r="W627" s="105"/>
      <c r="X627" s="105"/>
      <c r="Y627" s="105"/>
      <c r="Z627" s="105"/>
    </row>
    <row r="628" spans="1:26" ht="9.75" customHeight="1">
      <c r="A628" s="105"/>
      <c r="B628" s="106"/>
      <c r="C628" s="106"/>
      <c r="D628" s="106"/>
      <c r="E628" s="107"/>
      <c r="F628" s="107"/>
      <c r="G628" s="107"/>
      <c r="H628" s="106"/>
      <c r="I628" s="106"/>
      <c r="J628" s="106"/>
      <c r="K628" s="106"/>
      <c r="L628" s="106"/>
      <c r="M628" s="106"/>
      <c r="N628" s="105"/>
      <c r="O628" s="105"/>
      <c r="P628" s="105"/>
      <c r="Q628" s="105"/>
      <c r="R628" s="105"/>
      <c r="S628" s="105"/>
      <c r="T628" s="105"/>
      <c r="U628" s="105"/>
      <c r="V628" s="105"/>
      <c r="W628" s="105"/>
      <c r="X628" s="105"/>
      <c r="Y628" s="105"/>
      <c r="Z628" s="105"/>
    </row>
    <row r="629" spans="1:26" ht="9.75" customHeight="1">
      <c r="A629" s="105"/>
      <c r="B629" s="106"/>
      <c r="C629" s="106"/>
      <c r="D629" s="106"/>
      <c r="E629" s="107"/>
      <c r="F629" s="107"/>
      <c r="G629" s="107"/>
      <c r="H629" s="106"/>
      <c r="I629" s="106"/>
      <c r="J629" s="106"/>
      <c r="K629" s="106"/>
      <c r="L629" s="106"/>
      <c r="M629" s="106"/>
      <c r="N629" s="105"/>
      <c r="O629" s="105"/>
      <c r="P629" s="105"/>
      <c r="Q629" s="105"/>
      <c r="R629" s="105"/>
      <c r="S629" s="105"/>
      <c r="T629" s="105"/>
      <c r="U629" s="105"/>
      <c r="V629" s="105"/>
      <c r="W629" s="105"/>
      <c r="X629" s="105"/>
      <c r="Y629" s="105"/>
      <c r="Z629" s="105"/>
    </row>
    <row r="630" spans="1:26" ht="9.75" customHeight="1">
      <c r="A630" s="105"/>
      <c r="B630" s="106"/>
      <c r="C630" s="106"/>
      <c r="D630" s="106"/>
      <c r="E630" s="107"/>
      <c r="F630" s="107"/>
      <c r="G630" s="107"/>
      <c r="H630" s="106"/>
      <c r="I630" s="106"/>
      <c r="J630" s="106"/>
      <c r="K630" s="106"/>
      <c r="L630" s="106"/>
      <c r="M630" s="106"/>
      <c r="N630" s="105"/>
      <c r="O630" s="105"/>
      <c r="P630" s="105"/>
      <c r="Q630" s="105"/>
      <c r="R630" s="105"/>
      <c r="S630" s="105"/>
      <c r="T630" s="105"/>
      <c r="U630" s="105"/>
      <c r="V630" s="105"/>
      <c r="W630" s="105"/>
      <c r="X630" s="105"/>
      <c r="Y630" s="105"/>
      <c r="Z630" s="105"/>
    </row>
    <row r="631" spans="1:26" ht="9.75" customHeight="1">
      <c r="A631" s="105"/>
      <c r="B631" s="106"/>
      <c r="C631" s="106"/>
      <c r="D631" s="106"/>
      <c r="E631" s="107"/>
      <c r="F631" s="107"/>
      <c r="G631" s="107"/>
      <c r="H631" s="106"/>
      <c r="I631" s="106"/>
      <c r="J631" s="106"/>
      <c r="K631" s="106"/>
      <c r="L631" s="106"/>
      <c r="M631" s="106"/>
      <c r="N631" s="105"/>
      <c r="O631" s="105"/>
      <c r="P631" s="105"/>
      <c r="Q631" s="105"/>
      <c r="R631" s="105"/>
      <c r="S631" s="105"/>
      <c r="T631" s="105"/>
      <c r="U631" s="105"/>
      <c r="V631" s="105"/>
      <c r="W631" s="105"/>
      <c r="X631" s="105"/>
      <c r="Y631" s="105"/>
      <c r="Z631" s="105"/>
    </row>
    <row r="632" spans="1:26" ht="9.75" customHeight="1">
      <c r="A632" s="105"/>
      <c r="B632" s="106"/>
      <c r="C632" s="106"/>
      <c r="D632" s="106"/>
      <c r="E632" s="107"/>
      <c r="F632" s="107"/>
      <c r="G632" s="107"/>
      <c r="H632" s="106"/>
      <c r="I632" s="106"/>
      <c r="J632" s="106"/>
      <c r="K632" s="106"/>
      <c r="L632" s="106"/>
      <c r="M632" s="106"/>
      <c r="N632" s="105"/>
      <c r="O632" s="105"/>
      <c r="P632" s="105"/>
      <c r="Q632" s="105"/>
      <c r="R632" s="105"/>
      <c r="S632" s="105"/>
      <c r="T632" s="105"/>
      <c r="U632" s="105"/>
      <c r="V632" s="105"/>
      <c r="W632" s="105"/>
      <c r="X632" s="105"/>
      <c r="Y632" s="105"/>
      <c r="Z632" s="105"/>
    </row>
    <row r="633" spans="1:26" ht="9.75" customHeight="1">
      <c r="A633" s="105"/>
      <c r="B633" s="106"/>
      <c r="C633" s="106"/>
      <c r="D633" s="106"/>
      <c r="E633" s="107"/>
      <c r="F633" s="107"/>
      <c r="G633" s="107"/>
      <c r="H633" s="106"/>
      <c r="I633" s="106"/>
      <c r="J633" s="106"/>
      <c r="K633" s="106"/>
      <c r="L633" s="106"/>
      <c r="M633" s="106"/>
      <c r="N633" s="105"/>
      <c r="O633" s="105"/>
      <c r="P633" s="105"/>
      <c r="Q633" s="105"/>
      <c r="R633" s="105"/>
      <c r="S633" s="105"/>
      <c r="T633" s="105"/>
      <c r="U633" s="105"/>
      <c r="V633" s="105"/>
      <c r="W633" s="105"/>
      <c r="X633" s="105"/>
      <c r="Y633" s="105"/>
      <c r="Z633" s="105"/>
    </row>
    <row r="634" spans="1:26" ht="9.75" customHeight="1">
      <c r="A634" s="105"/>
      <c r="B634" s="106"/>
      <c r="C634" s="106"/>
      <c r="D634" s="106"/>
      <c r="E634" s="107"/>
      <c r="F634" s="107"/>
      <c r="G634" s="107"/>
      <c r="H634" s="106"/>
      <c r="I634" s="106"/>
      <c r="J634" s="106"/>
      <c r="K634" s="106"/>
      <c r="L634" s="106"/>
      <c r="M634" s="106"/>
      <c r="N634" s="105"/>
      <c r="O634" s="105"/>
      <c r="P634" s="105"/>
      <c r="Q634" s="105"/>
      <c r="R634" s="105"/>
      <c r="S634" s="105"/>
      <c r="T634" s="105"/>
      <c r="U634" s="105"/>
      <c r="V634" s="105"/>
      <c r="W634" s="105"/>
      <c r="X634" s="105"/>
      <c r="Y634" s="105"/>
      <c r="Z634" s="105"/>
    </row>
    <row r="635" spans="1:26" ht="9.75" customHeight="1">
      <c r="A635" s="105"/>
      <c r="B635" s="106"/>
      <c r="C635" s="106"/>
      <c r="D635" s="106"/>
      <c r="E635" s="107"/>
      <c r="F635" s="107"/>
      <c r="G635" s="107"/>
      <c r="H635" s="106"/>
      <c r="I635" s="106"/>
      <c r="J635" s="106"/>
      <c r="K635" s="106"/>
      <c r="L635" s="106"/>
      <c r="M635" s="106"/>
      <c r="N635" s="105"/>
      <c r="O635" s="105"/>
      <c r="P635" s="105"/>
      <c r="Q635" s="105"/>
      <c r="R635" s="105"/>
      <c r="S635" s="105"/>
      <c r="T635" s="105"/>
      <c r="U635" s="105"/>
      <c r="V635" s="105"/>
      <c r="W635" s="105"/>
      <c r="X635" s="105"/>
      <c r="Y635" s="105"/>
      <c r="Z635" s="105"/>
    </row>
    <row r="636" spans="1:26" ht="9.75" customHeight="1">
      <c r="A636" s="105"/>
      <c r="B636" s="106"/>
      <c r="C636" s="106"/>
      <c r="D636" s="106"/>
      <c r="E636" s="107"/>
      <c r="F636" s="107"/>
      <c r="G636" s="107"/>
      <c r="H636" s="106"/>
      <c r="I636" s="106"/>
      <c r="J636" s="106"/>
      <c r="K636" s="106"/>
      <c r="L636" s="106"/>
      <c r="M636" s="106"/>
      <c r="N636" s="105"/>
      <c r="O636" s="105"/>
      <c r="P636" s="105"/>
      <c r="Q636" s="105"/>
      <c r="R636" s="105"/>
      <c r="S636" s="105"/>
      <c r="T636" s="105"/>
      <c r="U636" s="105"/>
      <c r="V636" s="105"/>
      <c r="W636" s="105"/>
      <c r="X636" s="105"/>
      <c r="Y636" s="105"/>
      <c r="Z636" s="105"/>
    </row>
    <row r="637" spans="1:26" ht="9.75" customHeight="1">
      <c r="A637" s="105"/>
      <c r="B637" s="106"/>
      <c r="C637" s="106"/>
      <c r="D637" s="106"/>
      <c r="E637" s="107"/>
      <c r="F637" s="107"/>
      <c r="G637" s="107"/>
      <c r="H637" s="106"/>
      <c r="I637" s="106"/>
      <c r="J637" s="106"/>
      <c r="K637" s="106"/>
      <c r="L637" s="106"/>
      <c r="M637" s="106"/>
      <c r="N637" s="105"/>
      <c r="O637" s="105"/>
      <c r="P637" s="105"/>
      <c r="Q637" s="105"/>
      <c r="R637" s="105"/>
      <c r="S637" s="105"/>
      <c r="T637" s="105"/>
      <c r="U637" s="105"/>
      <c r="V637" s="105"/>
      <c r="W637" s="105"/>
      <c r="X637" s="105"/>
      <c r="Y637" s="105"/>
      <c r="Z637" s="105"/>
    </row>
    <row r="638" spans="1:26" ht="9.75" customHeight="1">
      <c r="A638" s="105"/>
      <c r="B638" s="106"/>
      <c r="C638" s="106"/>
      <c r="D638" s="106"/>
      <c r="E638" s="107"/>
      <c r="F638" s="107"/>
      <c r="G638" s="107"/>
      <c r="H638" s="106"/>
      <c r="I638" s="106"/>
      <c r="J638" s="106"/>
      <c r="K638" s="106"/>
      <c r="L638" s="106"/>
      <c r="M638" s="106"/>
      <c r="N638" s="105"/>
      <c r="O638" s="105"/>
      <c r="P638" s="105"/>
      <c r="Q638" s="105"/>
      <c r="R638" s="105"/>
      <c r="S638" s="105"/>
      <c r="T638" s="105"/>
      <c r="U638" s="105"/>
      <c r="V638" s="105"/>
      <c r="W638" s="105"/>
      <c r="X638" s="105"/>
      <c r="Y638" s="105"/>
      <c r="Z638" s="105"/>
    </row>
    <row r="639" spans="1:26" ht="9.75" customHeight="1">
      <c r="A639" s="105"/>
      <c r="B639" s="106"/>
      <c r="C639" s="106"/>
      <c r="D639" s="106"/>
      <c r="E639" s="107"/>
      <c r="F639" s="107"/>
      <c r="G639" s="107"/>
      <c r="H639" s="106"/>
      <c r="I639" s="106"/>
      <c r="J639" s="106"/>
      <c r="K639" s="106"/>
      <c r="L639" s="106"/>
      <c r="M639" s="106"/>
      <c r="N639" s="105"/>
      <c r="O639" s="105"/>
      <c r="P639" s="105"/>
      <c r="Q639" s="105"/>
      <c r="R639" s="105"/>
      <c r="S639" s="105"/>
      <c r="T639" s="105"/>
      <c r="U639" s="105"/>
      <c r="V639" s="105"/>
      <c r="W639" s="105"/>
      <c r="X639" s="105"/>
      <c r="Y639" s="105"/>
      <c r="Z639" s="105"/>
    </row>
    <row r="640" spans="1:26" ht="9.75" customHeight="1">
      <c r="A640" s="105"/>
      <c r="B640" s="106"/>
      <c r="C640" s="106"/>
      <c r="D640" s="106"/>
      <c r="E640" s="107"/>
      <c r="F640" s="107"/>
      <c r="G640" s="107"/>
      <c r="H640" s="106"/>
      <c r="I640" s="106"/>
      <c r="J640" s="106"/>
      <c r="K640" s="106"/>
      <c r="L640" s="106"/>
      <c r="M640" s="106"/>
      <c r="N640" s="105"/>
      <c r="O640" s="105"/>
      <c r="P640" s="105"/>
      <c r="Q640" s="105"/>
      <c r="R640" s="105"/>
      <c r="S640" s="105"/>
      <c r="T640" s="105"/>
      <c r="U640" s="105"/>
      <c r="V640" s="105"/>
      <c r="W640" s="105"/>
      <c r="X640" s="105"/>
      <c r="Y640" s="105"/>
      <c r="Z640" s="105"/>
    </row>
    <row r="641" spans="1:26" ht="9.75" customHeight="1">
      <c r="A641" s="105"/>
      <c r="B641" s="106"/>
      <c r="C641" s="106"/>
      <c r="D641" s="106"/>
      <c r="E641" s="107"/>
      <c r="F641" s="107"/>
      <c r="G641" s="107"/>
      <c r="H641" s="106"/>
      <c r="I641" s="106"/>
      <c r="J641" s="106"/>
      <c r="K641" s="106"/>
      <c r="L641" s="106"/>
      <c r="M641" s="106"/>
      <c r="N641" s="105"/>
      <c r="O641" s="105"/>
      <c r="P641" s="105"/>
      <c r="Q641" s="105"/>
      <c r="R641" s="105"/>
      <c r="S641" s="105"/>
      <c r="T641" s="105"/>
      <c r="U641" s="105"/>
      <c r="V641" s="105"/>
      <c r="W641" s="105"/>
      <c r="X641" s="105"/>
      <c r="Y641" s="105"/>
      <c r="Z641" s="105"/>
    </row>
    <row r="642" spans="1:26" ht="9.75" customHeight="1">
      <c r="A642" s="105"/>
      <c r="B642" s="106"/>
      <c r="C642" s="106"/>
      <c r="D642" s="106"/>
      <c r="E642" s="107"/>
      <c r="F642" s="107"/>
      <c r="G642" s="107"/>
      <c r="H642" s="106"/>
      <c r="I642" s="106"/>
      <c r="J642" s="106"/>
      <c r="K642" s="106"/>
      <c r="L642" s="106"/>
      <c r="M642" s="106"/>
      <c r="N642" s="105"/>
      <c r="O642" s="105"/>
      <c r="P642" s="105"/>
      <c r="Q642" s="105"/>
      <c r="R642" s="105"/>
      <c r="S642" s="105"/>
      <c r="T642" s="105"/>
      <c r="U642" s="105"/>
      <c r="V642" s="105"/>
      <c r="W642" s="105"/>
      <c r="X642" s="105"/>
      <c r="Y642" s="105"/>
      <c r="Z642" s="105"/>
    </row>
    <row r="643" spans="1:26" ht="9.75" customHeight="1">
      <c r="A643" s="105"/>
      <c r="B643" s="106"/>
      <c r="C643" s="106"/>
      <c r="D643" s="106"/>
      <c r="E643" s="107"/>
      <c r="F643" s="107"/>
      <c r="G643" s="107"/>
      <c r="H643" s="106"/>
      <c r="I643" s="106"/>
      <c r="J643" s="106"/>
      <c r="K643" s="106"/>
      <c r="L643" s="106"/>
      <c r="M643" s="106"/>
      <c r="N643" s="105"/>
      <c r="O643" s="105"/>
      <c r="P643" s="105"/>
      <c r="Q643" s="105"/>
      <c r="R643" s="105"/>
      <c r="S643" s="105"/>
      <c r="T643" s="105"/>
      <c r="U643" s="105"/>
      <c r="V643" s="105"/>
      <c r="W643" s="105"/>
      <c r="X643" s="105"/>
      <c r="Y643" s="105"/>
      <c r="Z643" s="105"/>
    </row>
    <row r="644" spans="1:26" ht="9.75" customHeight="1">
      <c r="A644" s="105"/>
      <c r="B644" s="106"/>
      <c r="C644" s="106"/>
      <c r="D644" s="106"/>
      <c r="E644" s="107"/>
      <c r="F644" s="107"/>
      <c r="G644" s="107"/>
      <c r="H644" s="106"/>
      <c r="I644" s="106"/>
      <c r="J644" s="106"/>
      <c r="K644" s="106"/>
      <c r="L644" s="106"/>
      <c r="M644" s="106"/>
      <c r="N644" s="105"/>
      <c r="O644" s="105"/>
      <c r="P644" s="105"/>
      <c r="Q644" s="105"/>
      <c r="R644" s="105"/>
      <c r="S644" s="105"/>
      <c r="T644" s="105"/>
      <c r="U644" s="105"/>
      <c r="V644" s="105"/>
      <c r="W644" s="105"/>
      <c r="X644" s="105"/>
      <c r="Y644" s="105"/>
      <c r="Z644" s="105"/>
    </row>
    <row r="645" spans="1:26" ht="9.75" customHeight="1">
      <c r="A645" s="105"/>
      <c r="B645" s="106"/>
      <c r="C645" s="106"/>
      <c r="D645" s="106"/>
      <c r="E645" s="107"/>
      <c r="F645" s="107"/>
      <c r="G645" s="107"/>
      <c r="H645" s="106"/>
      <c r="I645" s="106"/>
      <c r="J645" s="106"/>
      <c r="K645" s="106"/>
      <c r="L645" s="106"/>
      <c r="M645" s="106"/>
      <c r="N645" s="105"/>
      <c r="O645" s="105"/>
      <c r="P645" s="105"/>
      <c r="Q645" s="105"/>
      <c r="R645" s="105"/>
      <c r="S645" s="105"/>
      <c r="T645" s="105"/>
      <c r="U645" s="105"/>
      <c r="V645" s="105"/>
      <c r="W645" s="105"/>
      <c r="X645" s="105"/>
      <c r="Y645" s="105"/>
      <c r="Z645" s="105"/>
    </row>
    <row r="646" spans="1:26" ht="9.75" customHeight="1">
      <c r="A646" s="105"/>
      <c r="B646" s="106"/>
      <c r="C646" s="106"/>
      <c r="D646" s="106"/>
      <c r="E646" s="107"/>
      <c r="F646" s="107"/>
      <c r="G646" s="107"/>
      <c r="H646" s="106"/>
      <c r="I646" s="106"/>
      <c r="J646" s="106"/>
      <c r="K646" s="106"/>
      <c r="L646" s="106"/>
      <c r="M646" s="106"/>
      <c r="N646" s="105"/>
      <c r="O646" s="105"/>
      <c r="P646" s="105"/>
      <c r="Q646" s="105"/>
      <c r="R646" s="105"/>
      <c r="S646" s="105"/>
      <c r="T646" s="105"/>
      <c r="U646" s="105"/>
      <c r="V646" s="105"/>
      <c r="W646" s="105"/>
      <c r="X646" s="105"/>
      <c r="Y646" s="105"/>
      <c r="Z646" s="105"/>
    </row>
    <row r="647" spans="1:26" ht="9.75" customHeight="1">
      <c r="A647" s="105"/>
      <c r="B647" s="106"/>
      <c r="C647" s="106"/>
      <c r="D647" s="106"/>
      <c r="E647" s="107"/>
      <c r="F647" s="107"/>
      <c r="G647" s="107"/>
      <c r="H647" s="106"/>
      <c r="I647" s="106"/>
      <c r="J647" s="106"/>
      <c r="K647" s="106"/>
      <c r="L647" s="106"/>
      <c r="M647" s="106"/>
      <c r="N647" s="105"/>
      <c r="O647" s="105"/>
      <c r="P647" s="105"/>
      <c r="Q647" s="105"/>
      <c r="R647" s="105"/>
      <c r="S647" s="105"/>
      <c r="T647" s="105"/>
      <c r="U647" s="105"/>
      <c r="V647" s="105"/>
      <c r="W647" s="105"/>
      <c r="X647" s="105"/>
      <c r="Y647" s="105"/>
      <c r="Z647" s="105"/>
    </row>
    <row r="648" spans="1:26" ht="9.75" customHeight="1">
      <c r="A648" s="105"/>
      <c r="B648" s="106"/>
      <c r="C648" s="106"/>
      <c r="D648" s="106"/>
      <c r="E648" s="107"/>
      <c r="F648" s="107"/>
      <c r="G648" s="107"/>
      <c r="H648" s="106"/>
      <c r="I648" s="106"/>
      <c r="J648" s="106"/>
      <c r="K648" s="106"/>
      <c r="L648" s="106"/>
      <c r="M648" s="106"/>
      <c r="N648" s="105"/>
      <c r="O648" s="105"/>
      <c r="P648" s="105"/>
      <c r="Q648" s="105"/>
      <c r="R648" s="105"/>
      <c r="S648" s="105"/>
      <c r="T648" s="105"/>
      <c r="U648" s="105"/>
      <c r="V648" s="105"/>
      <c r="W648" s="105"/>
      <c r="X648" s="105"/>
      <c r="Y648" s="105"/>
      <c r="Z648" s="105"/>
    </row>
    <row r="649" spans="1:26" ht="9.75" customHeight="1">
      <c r="A649" s="105"/>
      <c r="B649" s="106"/>
      <c r="C649" s="106"/>
      <c r="D649" s="106"/>
      <c r="E649" s="107"/>
      <c r="F649" s="107"/>
      <c r="G649" s="107"/>
      <c r="H649" s="106"/>
      <c r="I649" s="106"/>
      <c r="J649" s="106"/>
      <c r="K649" s="106"/>
      <c r="L649" s="106"/>
      <c r="M649" s="106"/>
      <c r="N649" s="105"/>
      <c r="O649" s="105"/>
      <c r="P649" s="105"/>
      <c r="Q649" s="105"/>
      <c r="R649" s="105"/>
      <c r="S649" s="105"/>
      <c r="T649" s="105"/>
      <c r="U649" s="105"/>
      <c r="V649" s="105"/>
      <c r="W649" s="105"/>
      <c r="X649" s="105"/>
      <c r="Y649" s="105"/>
      <c r="Z649" s="105"/>
    </row>
    <row r="650" spans="1:26" ht="9.75" customHeight="1">
      <c r="A650" s="105"/>
      <c r="B650" s="106"/>
      <c r="C650" s="106"/>
      <c r="D650" s="106"/>
      <c r="E650" s="107"/>
      <c r="F650" s="107"/>
      <c r="G650" s="107"/>
      <c r="H650" s="106"/>
      <c r="I650" s="106"/>
      <c r="J650" s="106"/>
      <c r="K650" s="106"/>
      <c r="L650" s="106"/>
      <c r="M650" s="106"/>
      <c r="N650" s="105"/>
      <c r="O650" s="105"/>
      <c r="P650" s="105"/>
      <c r="Q650" s="105"/>
      <c r="R650" s="105"/>
      <c r="S650" s="105"/>
      <c r="T650" s="105"/>
      <c r="U650" s="105"/>
      <c r="V650" s="105"/>
      <c r="W650" s="105"/>
      <c r="X650" s="105"/>
      <c r="Y650" s="105"/>
      <c r="Z650" s="105"/>
    </row>
    <row r="651" spans="1:26" ht="9.75" customHeight="1">
      <c r="A651" s="105"/>
      <c r="B651" s="106"/>
      <c r="C651" s="106"/>
      <c r="D651" s="106"/>
      <c r="E651" s="107"/>
      <c r="F651" s="107"/>
      <c r="G651" s="107"/>
      <c r="H651" s="106"/>
      <c r="I651" s="106"/>
      <c r="J651" s="106"/>
      <c r="K651" s="106"/>
      <c r="L651" s="106"/>
      <c r="M651" s="106"/>
      <c r="N651" s="105"/>
      <c r="O651" s="105"/>
      <c r="P651" s="105"/>
      <c r="Q651" s="105"/>
      <c r="R651" s="105"/>
      <c r="S651" s="105"/>
      <c r="T651" s="105"/>
      <c r="U651" s="105"/>
      <c r="V651" s="105"/>
      <c r="W651" s="105"/>
      <c r="X651" s="105"/>
      <c r="Y651" s="105"/>
      <c r="Z651" s="105"/>
    </row>
    <row r="652" spans="1:26" ht="9.75" customHeight="1">
      <c r="A652" s="105"/>
      <c r="B652" s="106"/>
      <c r="C652" s="106"/>
      <c r="D652" s="106"/>
      <c r="E652" s="107"/>
      <c r="F652" s="107"/>
      <c r="G652" s="107"/>
      <c r="H652" s="106"/>
      <c r="I652" s="106"/>
      <c r="J652" s="106"/>
      <c r="K652" s="106"/>
      <c r="L652" s="106"/>
      <c r="M652" s="106"/>
      <c r="N652" s="105"/>
      <c r="O652" s="105"/>
      <c r="P652" s="105"/>
      <c r="Q652" s="105"/>
      <c r="R652" s="105"/>
      <c r="S652" s="105"/>
      <c r="T652" s="105"/>
      <c r="U652" s="105"/>
      <c r="V652" s="105"/>
      <c r="W652" s="105"/>
      <c r="X652" s="105"/>
      <c r="Y652" s="105"/>
      <c r="Z652" s="105"/>
    </row>
    <row r="653" spans="1:26" ht="9.75" customHeight="1">
      <c r="A653" s="105"/>
      <c r="B653" s="106"/>
      <c r="C653" s="106"/>
      <c r="D653" s="106"/>
      <c r="E653" s="107"/>
      <c r="F653" s="107"/>
      <c r="G653" s="107"/>
      <c r="H653" s="106"/>
      <c r="I653" s="106"/>
      <c r="J653" s="106"/>
      <c r="K653" s="106"/>
      <c r="L653" s="106"/>
      <c r="M653" s="106"/>
      <c r="N653" s="105"/>
      <c r="O653" s="105"/>
      <c r="P653" s="105"/>
      <c r="Q653" s="105"/>
      <c r="R653" s="105"/>
      <c r="S653" s="105"/>
      <c r="T653" s="105"/>
      <c r="U653" s="105"/>
      <c r="V653" s="105"/>
      <c r="W653" s="105"/>
      <c r="X653" s="105"/>
      <c r="Y653" s="105"/>
      <c r="Z653" s="105"/>
    </row>
    <row r="654" spans="1:26" ht="9.75" customHeight="1">
      <c r="A654" s="105"/>
      <c r="B654" s="106"/>
      <c r="C654" s="106"/>
      <c r="D654" s="106"/>
      <c r="E654" s="107"/>
      <c r="F654" s="107"/>
      <c r="G654" s="107"/>
      <c r="H654" s="106"/>
      <c r="I654" s="106"/>
      <c r="J654" s="106"/>
      <c r="K654" s="106"/>
      <c r="L654" s="106"/>
      <c r="M654" s="106"/>
      <c r="N654" s="105"/>
      <c r="O654" s="105"/>
      <c r="P654" s="105"/>
      <c r="Q654" s="105"/>
      <c r="R654" s="105"/>
      <c r="S654" s="105"/>
      <c r="T654" s="105"/>
      <c r="U654" s="105"/>
      <c r="V654" s="105"/>
      <c r="W654" s="105"/>
      <c r="X654" s="105"/>
      <c r="Y654" s="105"/>
      <c r="Z654" s="105"/>
    </row>
    <row r="655" spans="1:26" ht="9.75" customHeight="1">
      <c r="A655" s="105"/>
      <c r="B655" s="106"/>
      <c r="C655" s="106"/>
      <c r="D655" s="106"/>
      <c r="E655" s="107"/>
      <c r="F655" s="107"/>
      <c r="G655" s="107"/>
      <c r="H655" s="106"/>
      <c r="I655" s="106"/>
      <c r="J655" s="106"/>
      <c r="K655" s="106"/>
      <c r="L655" s="106"/>
      <c r="M655" s="106"/>
      <c r="N655" s="105"/>
      <c r="O655" s="105"/>
      <c r="P655" s="105"/>
      <c r="Q655" s="105"/>
      <c r="R655" s="105"/>
      <c r="S655" s="105"/>
      <c r="T655" s="105"/>
      <c r="U655" s="105"/>
      <c r="V655" s="105"/>
      <c r="W655" s="105"/>
      <c r="X655" s="105"/>
      <c r="Y655" s="105"/>
      <c r="Z655" s="105"/>
    </row>
    <row r="656" spans="1:26" ht="9.75" customHeight="1">
      <c r="A656" s="105"/>
      <c r="B656" s="106"/>
      <c r="C656" s="106"/>
      <c r="D656" s="106"/>
      <c r="E656" s="107"/>
      <c r="F656" s="107"/>
      <c r="G656" s="107"/>
      <c r="H656" s="106"/>
      <c r="I656" s="106"/>
      <c r="J656" s="106"/>
      <c r="K656" s="106"/>
      <c r="L656" s="106"/>
      <c r="M656" s="106"/>
      <c r="N656" s="105"/>
      <c r="O656" s="105"/>
      <c r="P656" s="105"/>
      <c r="Q656" s="105"/>
      <c r="R656" s="105"/>
      <c r="S656" s="105"/>
      <c r="T656" s="105"/>
      <c r="U656" s="105"/>
      <c r="V656" s="105"/>
      <c r="W656" s="105"/>
      <c r="X656" s="105"/>
      <c r="Y656" s="105"/>
      <c r="Z656" s="105"/>
    </row>
    <row r="657" spans="1:26" ht="9.75" customHeight="1">
      <c r="A657" s="105"/>
      <c r="B657" s="106"/>
      <c r="C657" s="106"/>
      <c r="D657" s="106"/>
      <c r="E657" s="107"/>
      <c r="F657" s="107"/>
      <c r="G657" s="107"/>
      <c r="H657" s="106"/>
      <c r="I657" s="106"/>
      <c r="J657" s="106"/>
      <c r="K657" s="106"/>
      <c r="L657" s="106"/>
      <c r="M657" s="106"/>
      <c r="N657" s="105"/>
      <c r="O657" s="105"/>
      <c r="P657" s="105"/>
      <c r="Q657" s="105"/>
      <c r="R657" s="105"/>
      <c r="S657" s="105"/>
      <c r="T657" s="105"/>
      <c r="U657" s="105"/>
      <c r="V657" s="105"/>
      <c r="W657" s="105"/>
      <c r="X657" s="105"/>
      <c r="Y657" s="105"/>
      <c r="Z657" s="105"/>
    </row>
    <row r="658" spans="1:26" ht="9.75" customHeight="1">
      <c r="A658" s="105"/>
      <c r="B658" s="106"/>
      <c r="C658" s="106"/>
      <c r="D658" s="106"/>
      <c r="E658" s="107"/>
      <c r="F658" s="107"/>
      <c r="G658" s="107"/>
      <c r="H658" s="106"/>
      <c r="I658" s="106"/>
      <c r="J658" s="106"/>
      <c r="K658" s="106"/>
      <c r="L658" s="106"/>
      <c r="M658" s="106"/>
      <c r="N658" s="105"/>
      <c r="O658" s="105"/>
      <c r="P658" s="105"/>
      <c r="Q658" s="105"/>
      <c r="R658" s="105"/>
      <c r="S658" s="105"/>
      <c r="T658" s="105"/>
      <c r="U658" s="105"/>
      <c r="V658" s="105"/>
      <c r="W658" s="105"/>
      <c r="X658" s="105"/>
      <c r="Y658" s="105"/>
      <c r="Z658" s="105"/>
    </row>
    <row r="659" spans="1:26" ht="9.75" customHeight="1">
      <c r="A659" s="105"/>
      <c r="B659" s="106"/>
      <c r="C659" s="106"/>
      <c r="D659" s="106"/>
      <c r="E659" s="107"/>
      <c r="F659" s="107"/>
      <c r="G659" s="107"/>
      <c r="H659" s="106"/>
      <c r="I659" s="106"/>
      <c r="J659" s="106"/>
      <c r="K659" s="106"/>
      <c r="L659" s="106"/>
      <c r="M659" s="106"/>
      <c r="N659" s="105"/>
      <c r="O659" s="105"/>
      <c r="P659" s="105"/>
      <c r="Q659" s="105"/>
      <c r="R659" s="105"/>
      <c r="S659" s="105"/>
      <c r="T659" s="105"/>
      <c r="U659" s="105"/>
      <c r="V659" s="105"/>
      <c r="W659" s="105"/>
      <c r="X659" s="105"/>
      <c r="Y659" s="105"/>
      <c r="Z659" s="105"/>
    </row>
    <row r="660" spans="1:26" ht="9.75" customHeight="1">
      <c r="A660" s="105"/>
      <c r="B660" s="106"/>
      <c r="C660" s="106"/>
      <c r="D660" s="106"/>
      <c r="E660" s="107"/>
      <c r="F660" s="107"/>
      <c r="G660" s="107"/>
      <c r="H660" s="106"/>
      <c r="I660" s="106"/>
      <c r="J660" s="106"/>
      <c r="K660" s="106"/>
      <c r="L660" s="106"/>
      <c r="M660" s="106"/>
      <c r="N660" s="105"/>
      <c r="O660" s="105"/>
      <c r="P660" s="105"/>
      <c r="Q660" s="105"/>
      <c r="R660" s="105"/>
      <c r="S660" s="105"/>
      <c r="T660" s="105"/>
      <c r="U660" s="105"/>
      <c r="V660" s="105"/>
      <c r="W660" s="105"/>
      <c r="X660" s="105"/>
      <c r="Y660" s="105"/>
      <c r="Z660" s="105"/>
    </row>
    <row r="661" spans="1:26" ht="9.75" customHeight="1">
      <c r="A661" s="105"/>
      <c r="B661" s="106"/>
      <c r="C661" s="106"/>
      <c r="D661" s="106"/>
      <c r="E661" s="107"/>
      <c r="F661" s="107"/>
      <c r="G661" s="107"/>
      <c r="H661" s="106"/>
      <c r="I661" s="106"/>
      <c r="J661" s="106"/>
      <c r="K661" s="106"/>
      <c r="L661" s="106"/>
      <c r="M661" s="106"/>
      <c r="N661" s="105"/>
      <c r="O661" s="105"/>
      <c r="P661" s="105"/>
      <c r="Q661" s="105"/>
      <c r="R661" s="105"/>
      <c r="S661" s="105"/>
      <c r="T661" s="105"/>
      <c r="U661" s="105"/>
      <c r="V661" s="105"/>
      <c r="W661" s="105"/>
      <c r="X661" s="105"/>
      <c r="Y661" s="105"/>
      <c r="Z661" s="105"/>
    </row>
    <row r="662" spans="1:26" ht="9.75" customHeight="1">
      <c r="A662" s="105"/>
      <c r="B662" s="106"/>
      <c r="C662" s="106"/>
      <c r="D662" s="106"/>
      <c r="E662" s="107"/>
      <c r="F662" s="107"/>
      <c r="G662" s="107"/>
      <c r="H662" s="106"/>
      <c r="I662" s="106"/>
      <c r="J662" s="106"/>
      <c r="K662" s="106"/>
      <c r="L662" s="106"/>
      <c r="M662" s="106"/>
      <c r="N662" s="105"/>
      <c r="O662" s="105"/>
      <c r="P662" s="105"/>
      <c r="Q662" s="105"/>
      <c r="R662" s="105"/>
      <c r="S662" s="105"/>
      <c r="T662" s="105"/>
      <c r="U662" s="105"/>
      <c r="V662" s="105"/>
      <c r="W662" s="105"/>
      <c r="X662" s="105"/>
      <c r="Y662" s="105"/>
      <c r="Z662" s="105"/>
    </row>
    <row r="663" spans="1:26" ht="9.75" customHeight="1">
      <c r="A663" s="105"/>
      <c r="B663" s="106"/>
      <c r="C663" s="106"/>
      <c r="D663" s="106"/>
      <c r="E663" s="107"/>
      <c r="F663" s="107"/>
      <c r="G663" s="107"/>
      <c r="H663" s="106"/>
      <c r="I663" s="106"/>
      <c r="J663" s="106"/>
      <c r="K663" s="106"/>
      <c r="L663" s="106"/>
      <c r="M663" s="106"/>
      <c r="N663" s="105"/>
      <c r="O663" s="105"/>
      <c r="P663" s="105"/>
      <c r="Q663" s="105"/>
      <c r="R663" s="105"/>
      <c r="S663" s="105"/>
      <c r="T663" s="105"/>
      <c r="U663" s="105"/>
      <c r="V663" s="105"/>
      <c r="W663" s="105"/>
      <c r="X663" s="105"/>
      <c r="Y663" s="105"/>
      <c r="Z663" s="105"/>
    </row>
    <row r="664" spans="1:26" ht="9.75" customHeight="1">
      <c r="A664" s="105"/>
      <c r="B664" s="106"/>
      <c r="C664" s="106"/>
      <c r="D664" s="106"/>
      <c r="E664" s="107"/>
      <c r="F664" s="107"/>
      <c r="G664" s="107"/>
      <c r="H664" s="106"/>
      <c r="I664" s="106"/>
      <c r="J664" s="106"/>
      <c r="K664" s="106"/>
      <c r="L664" s="106"/>
      <c r="M664" s="106"/>
      <c r="N664" s="105"/>
      <c r="O664" s="105"/>
      <c r="P664" s="105"/>
      <c r="Q664" s="105"/>
      <c r="R664" s="105"/>
      <c r="S664" s="105"/>
      <c r="T664" s="105"/>
      <c r="U664" s="105"/>
      <c r="V664" s="105"/>
      <c r="W664" s="105"/>
      <c r="X664" s="105"/>
      <c r="Y664" s="105"/>
      <c r="Z664" s="105"/>
    </row>
    <row r="665" spans="1:26" ht="9.75" customHeight="1">
      <c r="A665" s="105"/>
      <c r="B665" s="106"/>
      <c r="C665" s="106"/>
      <c r="D665" s="106"/>
      <c r="E665" s="107"/>
      <c r="F665" s="107"/>
      <c r="G665" s="107"/>
      <c r="H665" s="106"/>
      <c r="I665" s="106"/>
      <c r="J665" s="106"/>
      <c r="K665" s="106"/>
      <c r="L665" s="106"/>
      <c r="M665" s="106"/>
      <c r="N665" s="105"/>
      <c r="O665" s="105"/>
      <c r="P665" s="105"/>
      <c r="Q665" s="105"/>
      <c r="R665" s="105"/>
      <c r="S665" s="105"/>
      <c r="T665" s="105"/>
      <c r="U665" s="105"/>
      <c r="V665" s="105"/>
      <c r="W665" s="105"/>
      <c r="X665" s="105"/>
      <c r="Y665" s="105"/>
      <c r="Z665" s="105"/>
    </row>
    <row r="666" spans="1:26" ht="9.75" customHeight="1">
      <c r="A666" s="105"/>
      <c r="B666" s="106"/>
      <c r="C666" s="106"/>
      <c r="D666" s="106"/>
      <c r="E666" s="107"/>
      <c r="F666" s="107"/>
      <c r="G666" s="107"/>
      <c r="H666" s="106"/>
      <c r="I666" s="106"/>
      <c r="J666" s="106"/>
      <c r="K666" s="106"/>
      <c r="L666" s="106"/>
      <c r="M666" s="106"/>
      <c r="N666" s="105"/>
      <c r="O666" s="105"/>
      <c r="P666" s="105"/>
      <c r="Q666" s="105"/>
      <c r="R666" s="105"/>
      <c r="S666" s="105"/>
      <c r="T666" s="105"/>
      <c r="U666" s="105"/>
      <c r="V666" s="105"/>
      <c r="W666" s="105"/>
      <c r="X666" s="105"/>
      <c r="Y666" s="105"/>
      <c r="Z666" s="105"/>
    </row>
    <row r="667" spans="1:26" ht="9.75" customHeight="1">
      <c r="A667" s="105"/>
      <c r="B667" s="106"/>
      <c r="C667" s="106"/>
      <c r="D667" s="106"/>
      <c r="E667" s="107"/>
      <c r="F667" s="107"/>
      <c r="G667" s="107"/>
      <c r="H667" s="106"/>
      <c r="I667" s="106"/>
      <c r="J667" s="106"/>
      <c r="K667" s="106"/>
      <c r="L667" s="106"/>
      <c r="M667" s="106"/>
      <c r="N667" s="105"/>
      <c r="O667" s="105"/>
      <c r="P667" s="105"/>
      <c r="Q667" s="105"/>
      <c r="R667" s="105"/>
      <c r="S667" s="105"/>
      <c r="T667" s="105"/>
      <c r="U667" s="105"/>
      <c r="V667" s="105"/>
      <c r="W667" s="105"/>
      <c r="X667" s="105"/>
      <c r="Y667" s="105"/>
      <c r="Z667" s="105"/>
    </row>
    <row r="668" spans="1:26" ht="9.75" customHeight="1">
      <c r="A668" s="105"/>
      <c r="B668" s="106"/>
      <c r="C668" s="106"/>
      <c r="D668" s="106"/>
      <c r="E668" s="107"/>
      <c r="F668" s="107"/>
      <c r="G668" s="107"/>
      <c r="H668" s="106"/>
      <c r="I668" s="106"/>
      <c r="J668" s="106"/>
      <c r="K668" s="106"/>
      <c r="L668" s="106"/>
      <c r="M668" s="106"/>
      <c r="N668" s="105"/>
      <c r="O668" s="105"/>
      <c r="P668" s="105"/>
      <c r="Q668" s="105"/>
      <c r="R668" s="105"/>
      <c r="S668" s="105"/>
      <c r="T668" s="105"/>
      <c r="U668" s="105"/>
      <c r="V668" s="105"/>
      <c r="W668" s="105"/>
      <c r="X668" s="105"/>
      <c r="Y668" s="105"/>
      <c r="Z668" s="105"/>
    </row>
    <row r="669" spans="1:26" ht="9.75" customHeight="1">
      <c r="A669" s="105"/>
      <c r="B669" s="106"/>
      <c r="C669" s="106"/>
      <c r="D669" s="106"/>
      <c r="E669" s="107"/>
      <c r="F669" s="107"/>
      <c r="G669" s="107"/>
      <c r="H669" s="106"/>
      <c r="I669" s="106"/>
      <c r="J669" s="106"/>
      <c r="K669" s="106"/>
      <c r="L669" s="106"/>
      <c r="M669" s="106"/>
      <c r="N669" s="105"/>
      <c r="O669" s="105"/>
      <c r="P669" s="105"/>
      <c r="Q669" s="105"/>
      <c r="R669" s="105"/>
      <c r="S669" s="105"/>
      <c r="T669" s="105"/>
      <c r="U669" s="105"/>
      <c r="V669" s="105"/>
      <c r="W669" s="105"/>
      <c r="X669" s="105"/>
      <c r="Y669" s="105"/>
      <c r="Z669" s="105"/>
    </row>
    <row r="670" spans="1:26" ht="9.75" customHeight="1">
      <c r="A670" s="105"/>
      <c r="B670" s="106"/>
      <c r="C670" s="106"/>
      <c r="D670" s="106"/>
      <c r="E670" s="107"/>
      <c r="F670" s="107"/>
      <c r="G670" s="107"/>
      <c r="H670" s="106"/>
      <c r="I670" s="106"/>
      <c r="J670" s="106"/>
      <c r="K670" s="106"/>
      <c r="L670" s="106"/>
      <c r="M670" s="106"/>
      <c r="N670" s="105"/>
      <c r="O670" s="105"/>
      <c r="P670" s="105"/>
      <c r="Q670" s="105"/>
      <c r="R670" s="105"/>
      <c r="S670" s="105"/>
      <c r="T670" s="105"/>
      <c r="U670" s="105"/>
      <c r="V670" s="105"/>
      <c r="W670" s="105"/>
      <c r="X670" s="105"/>
      <c r="Y670" s="105"/>
      <c r="Z670" s="105"/>
    </row>
    <row r="671" spans="1:26" ht="9.75" customHeight="1">
      <c r="A671" s="105"/>
      <c r="B671" s="106"/>
      <c r="C671" s="106"/>
      <c r="D671" s="106"/>
      <c r="E671" s="107"/>
      <c r="F671" s="107"/>
      <c r="G671" s="107"/>
      <c r="H671" s="106"/>
      <c r="I671" s="106"/>
      <c r="J671" s="106"/>
      <c r="K671" s="106"/>
      <c r="L671" s="106"/>
      <c r="M671" s="106"/>
      <c r="N671" s="105"/>
      <c r="O671" s="105"/>
      <c r="P671" s="105"/>
      <c r="Q671" s="105"/>
      <c r="R671" s="105"/>
      <c r="S671" s="105"/>
      <c r="T671" s="105"/>
      <c r="U671" s="105"/>
      <c r="V671" s="105"/>
      <c r="W671" s="105"/>
      <c r="X671" s="105"/>
      <c r="Y671" s="105"/>
      <c r="Z671" s="105"/>
    </row>
    <row r="672" spans="1:26" ht="9.75" customHeight="1">
      <c r="A672" s="105"/>
      <c r="B672" s="106"/>
      <c r="C672" s="106"/>
      <c r="D672" s="106"/>
      <c r="E672" s="107"/>
      <c r="F672" s="107"/>
      <c r="G672" s="107"/>
      <c r="H672" s="106"/>
      <c r="I672" s="106"/>
      <c r="J672" s="106"/>
      <c r="K672" s="106"/>
      <c r="L672" s="106"/>
      <c r="M672" s="106"/>
      <c r="N672" s="105"/>
      <c r="O672" s="105"/>
      <c r="P672" s="105"/>
      <c r="Q672" s="105"/>
      <c r="R672" s="105"/>
      <c r="S672" s="105"/>
      <c r="T672" s="105"/>
      <c r="U672" s="105"/>
      <c r="V672" s="105"/>
      <c r="W672" s="105"/>
      <c r="X672" s="105"/>
      <c r="Y672" s="105"/>
      <c r="Z672" s="105"/>
    </row>
    <row r="673" spans="1:26" ht="9.75" customHeight="1">
      <c r="A673" s="105"/>
      <c r="B673" s="106"/>
      <c r="C673" s="106"/>
      <c r="D673" s="106"/>
      <c r="E673" s="107"/>
      <c r="F673" s="107"/>
      <c r="G673" s="107"/>
      <c r="H673" s="106"/>
      <c r="I673" s="106"/>
      <c r="J673" s="106"/>
      <c r="K673" s="106"/>
      <c r="L673" s="106"/>
      <c r="M673" s="106"/>
      <c r="N673" s="105"/>
      <c r="O673" s="105"/>
      <c r="P673" s="105"/>
      <c r="Q673" s="105"/>
      <c r="R673" s="105"/>
      <c r="S673" s="105"/>
      <c r="T673" s="105"/>
      <c r="U673" s="105"/>
      <c r="V673" s="105"/>
      <c r="W673" s="105"/>
      <c r="X673" s="105"/>
      <c r="Y673" s="105"/>
      <c r="Z673" s="105"/>
    </row>
    <row r="674" spans="1:26" ht="9.75" customHeight="1">
      <c r="A674" s="105"/>
      <c r="B674" s="106"/>
      <c r="C674" s="106"/>
      <c r="D674" s="106"/>
      <c r="E674" s="107"/>
      <c r="F674" s="107"/>
      <c r="G674" s="107"/>
      <c r="H674" s="106"/>
      <c r="I674" s="106"/>
      <c r="J674" s="106"/>
      <c r="K674" s="106"/>
      <c r="L674" s="106"/>
      <c r="M674" s="106"/>
      <c r="N674" s="105"/>
      <c r="O674" s="105"/>
      <c r="P674" s="105"/>
      <c r="Q674" s="105"/>
      <c r="R674" s="105"/>
      <c r="S674" s="105"/>
      <c r="T674" s="105"/>
      <c r="U674" s="105"/>
      <c r="V674" s="105"/>
      <c r="W674" s="105"/>
      <c r="X674" s="105"/>
      <c r="Y674" s="105"/>
      <c r="Z674" s="105"/>
    </row>
    <row r="675" spans="1:26" ht="9.75" customHeight="1">
      <c r="A675" s="105"/>
      <c r="B675" s="106"/>
      <c r="C675" s="106"/>
      <c r="D675" s="106"/>
      <c r="E675" s="107"/>
      <c r="F675" s="107"/>
      <c r="G675" s="107"/>
      <c r="H675" s="106"/>
      <c r="I675" s="106"/>
      <c r="J675" s="106"/>
      <c r="K675" s="106"/>
      <c r="L675" s="106"/>
      <c r="M675" s="106"/>
      <c r="N675" s="105"/>
      <c r="O675" s="105"/>
      <c r="P675" s="105"/>
      <c r="Q675" s="105"/>
      <c r="R675" s="105"/>
      <c r="S675" s="105"/>
      <c r="T675" s="105"/>
      <c r="U675" s="105"/>
      <c r="V675" s="105"/>
      <c r="W675" s="105"/>
      <c r="X675" s="105"/>
      <c r="Y675" s="105"/>
      <c r="Z675" s="105"/>
    </row>
    <row r="676" spans="1:26" ht="9.75" customHeight="1">
      <c r="A676" s="105"/>
      <c r="B676" s="106"/>
      <c r="C676" s="106"/>
      <c r="D676" s="106"/>
      <c r="E676" s="107"/>
      <c r="F676" s="107"/>
      <c r="G676" s="107"/>
      <c r="H676" s="106"/>
      <c r="I676" s="106"/>
      <c r="J676" s="106"/>
      <c r="K676" s="106"/>
      <c r="L676" s="106"/>
      <c r="M676" s="106"/>
      <c r="N676" s="105"/>
      <c r="O676" s="105"/>
      <c r="P676" s="105"/>
      <c r="Q676" s="105"/>
      <c r="R676" s="105"/>
      <c r="S676" s="105"/>
      <c r="T676" s="105"/>
      <c r="U676" s="105"/>
      <c r="V676" s="105"/>
      <c r="W676" s="105"/>
      <c r="X676" s="105"/>
      <c r="Y676" s="105"/>
      <c r="Z676" s="105"/>
    </row>
    <row r="677" spans="1:26" ht="9.75" customHeight="1">
      <c r="A677" s="105"/>
      <c r="B677" s="106"/>
      <c r="C677" s="106"/>
      <c r="D677" s="106"/>
      <c r="E677" s="107"/>
      <c r="F677" s="107"/>
      <c r="G677" s="107"/>
      <c r="H677" s="106"/>
      <c r="I677" s="106"/>
      <c r="J677" s="106"/>
      <c r="K677" s="106"/>
      <c r="L677" s="106"/>
      <c r="M677" s="106"/>
      <c r="N677" s="105"/>
      <c r="O677" s="105"/>
      <c r="P677" s="105"/>
      <c r="Q677" s="105"/>
      <c r="R677" s="105"/>
      <c r="S677" s="105"/>
      <c r="T677" s="105"/>
      <c r="U677" s="105"/>
      <c r="V677" s="105"/>
      <c r="W677" s="105"/>
      <c r="X677" s="105"/>
      <c r="Y677" s="105"/>
      <c r="Z677" s="105"/>
    </row>
    <row r="678" spans="1:26" ht="9.75" customHeight="1">
      <c r="A678" s="105"/>
      <c r="B678" s="106"/>
      <c r="C678" s="106"/>
      <c r="D678" s="106"/>
      <c r="E678" s="107"/>
      <c r="F678" s="107"/>
      <c r="G678" s="107"/>
      <c r="H678" s="106"/>
      <c r="I678" s="106"/>
      <c r="J678" s="106"/>
      <c r="K678" s="106"/>
      <c r="L678" s="106"/>
      <c r="M678" s="106"/>
      <c r="N678" s="105"/>
      <c r="O678" s="105"/>
      <c r="P678" s="105"/>
      <c r="Q678" s="105"/>
      <c r="R678" s="105"/>
      <c r="S678" s="105"/>
      <c r="T678" s="105"/>
      <c r="U678" s="105"/>
      <c r="V678" s="105"/>
      <c r="W678" s="105"/>
      <c r="X678" s="105"/>
      <c r="Y678" s="105"/>
      <c r="Z678" s="105"/>
    </row>
    <row r="679" spans="1:26" ht="9.75" customHeight="1">
      <c r="A679" s="105"/>
      <c r="B679" s="106"/>
      <c r="C679" s="106"/>
      <c r="D679" s="106"/>
      <c r="E679" s="107"/>
      <c r="F679" s="107"/>
      <c r="G679" s="107"/>
      <c r="H679" s="106"/>
      <c r="I679" s="106"/>
      <c r="J679" s="106"/>
      <c r="K679" s="106"/>
      <c r="L679" s="106"/>
      <c r="M679" s="106"/>
      <c r="N679" s="105"/>
      <c r="O679" s="105"/>
      <c r="P679" s="105"/>
      <c r="Q679" s="105"/>
      <c r="R679" s="105"/>
      <c r="S679" s="105"/>
      <c r="T679" s="105"/>
      <c r="U679" s="105"/>
      <c r="V679" s="105"/>
      <c r="W679" s="105"/>
      <c r="X679" s="105"/>
      <c r="Y679" s="105"/>
      <c r="Z679" s="105"/>
    </row>
    <row r="680" spans="1:26" ht="9.75" customHeight="1">
      <c r="A680" s="105"/>
      <c r="B680" s="106"/>
      <c r="C680" s="106"/>
      <c r="D680" s="106"/>
      <c r="E680" s="107"/>
      <c r="F680" s="107"/>
      <c r="G680" s="107"/>
      <c r="H680" s="106"/>
      <c r="I680" s="106"/>
      <c r="J680" s="106"/>
      <c r="K680" s="106"/>
      <c r="L680" s="106"/>
      <c r="M680" s="106"/>
      <c r="N680" s="105"/>
      <c r="O680" s="105"/>
      <c r="P680" s="105"/>
      <c r="Q680" s="105"/>
      <c r="R680" s="105"/>
      <c r="S680" s="105"/>
      <c r="T680" s="105"/>
      <c r="U680" s="105"/>
      <c r="V680" s="105"/>
      <c r="W680" s="105"/>
      <c r="X680" s="105"/>
      <c r="Y680" s="105"/>
      <c r="Z680" s="105"/>
    </row>
    <row r="681" spans="1:26" ht="9.75" customHeight="1">
      <c r="A681" s="105"/>
      <c r="B681" s="106"/>
      <c r="C681" s="106"/>
      <c r="D681" s="106"/>
      <c r="E681" s="107"/>
      <c r="F681" s="107"/>
      <c r="G681" s="107"/>
      <c r="H681" s="106"/>
      <c r="I681" s="106"/>
      <c r="J681" s="106"/>
      <c r="K681" s="106"/>
      <c r="L681" s="106"/>
      <c r="M681" s="106"/>
      <c r="N681" s="105"/>
      <c r="O681" s="105"/>
      <c r="P681" s="105"/>
      <c r="Q681" s="105"/>
      <c r="R681" s="105"/>
      <c r="S681" s="105"/>
      <c r="T681" s="105"/>
      <c r="U681" s="105"/>
      <c r="V681" s="105"/>
      <c r="W681" s="105"/>
      <c r="X681" s="105"/>
      <c r="Y681" s="105"/>
      <c r="Z681" s="105"/>
    </row>
    <row r="682" spans="1:26" ht="9.75" customHeight="1">
      <c r="A682" s="105"/>
      <c r="B682" s="106"/>
      <c r="C682" s="106"/>
      <c r="D682" s="106"/>
      <c r="E682" s="107"/>
      <c r="F682" s="107"/>
      <c r="G682" s="107"/>
      <c r="H682" s="106"/>
      <c r="I682" s="106"/>
      <c r="J682" s="106"/>
      <c r="K682" s="106"/>
      <c r="L682" s="106"/>
      <c r="M682" s="106"/>
      <c r="N682" s="105"/>
      <c r="O682" s="105"/>
      <c r="P682" s="105"/>
      <c r="Q682" s="105"/>
      <c r="R682" s="105"/>
      <c r="S682" s="105"/>
      <c r="T682" s="105"/>
      <c r="U682" s="105"/>
      <c r="V682" s="105"/>
      <c r="W682" s="105"/>
      <c r="X682" s="105"/>
      <c r="Y682" s="105"/>
      <c r="Z682" s="105"/>
    </row>
    <row r="683" spans="1:26" ht="9.75" customHeight="1">
      <c r="A683" s="105"/>
      <c r="B683" s="106"/>
      <c r="C683" s="106"/>
      <c r="D683" s="106"/>
      <c r="E683" s="107"/>
      <c r="F683" s="107"/>
      <c r="G683" s="107"/>
      <c r="H683" s="106"/>
      <c r="I683" s="106"/>
      <c r="J683" s="106"/>
      <c r="K683" s="106"/>
      <c r="L683" s="106"/>
      <c r="M683" s="106"/>
      <c r="N683" s="105"/>
      <c r="O683" s="105"/>
      <c r="P683" s="105"/>
      <c r="Q683" s="105"/>
      <c r="R683" s="105"/>
      <c r="S683" s="105"/>
      <c r="T683" s="105"/>
      <c r="U683" s="105"/>
      <c r="V683" s="105"/>
      <c r="W683" s="105"/>
      <c r="X683" s="105"/>
      <c r="Y683" s="105"/>
      <c r="Z683" s="105"/>
    </row>
    <row r="684" spans="1:26" ht="9.75" customHeight="1">
      <c r="A684" s="105"/>
      <c r="B684" s="106"/>
      <c r="C684" s="106"/>
      <c r="D684" s="106"/>
      <c r="E684" s="107"/>
      <c r="F684" s="107"/>
      <c r="G684" s="107"/>
      <c r="H684" s="106"/>
      <c r="I684" s="106"/>
      <c r="J684" s="106"/>
      <c r="K684" s="106"/>
      <c r="L684" s="106"/>
      <c r="M684" s="106"/>
      <c r="N684" s="105"/>
      <c r="O684" s="105"/>
      <c r="P684" s="105"/>
      <c r="Q684" s="105"/>
      <c r="R684" s="105"/>
      <c r="S684" s="105"/>
      <c r="T684" s="105"/>
      <c r="U684" s="105"/>
      <c r="V684" s="105"/>
      <c r="W684" s="105"/>
      <c r="X684" s="105"/>
      <c r="Y684" s="105"/>
      <c r="Z684" s="105"/>
    </row>
    <row r="685" spans="1:26" ht="9.75" customHeight="1">
      <c r="A685" s="105"/>
      <c r="B685" s="106"/>
      <c r="C685" s="106"/>
      <c r="D685" s="106"/>
      <c r="E685" s="107"/>
      <c r="F685" s="107"/>
      <c r="G685" s="107"/>
      <c r="H685" s="106"/>
      <c r="I685" s="106"/>
      <c r="J685" s="106"/>
      <c r="K685" s="106"/>
      <c r="L685" s="106"/>
      <c r="M685" s="106"/>
      <c r="N685" s="105"/>
      <c r="O685" s="105"/>
      <c r="P685" s="105"/>
      <c r="Q685" s="105"/>
      <c r="R685" s="105"/>
      <c r="S685" s="105"/>
      <c r="T685" s="105"/>
      <c r="U685" s="105"/>
      <c r="V685" s="105"/>
      <c r="W685" s="105"/>
      <c r="X685" s="105"/>
      <c r="Y685" s="105"/>
      <c r="Z685" s="105"/>
    </row>
    <row r="686" spans="1:26" ht="9.75" customHeight="1">
      <c r="A686" s="105"/>
      <c r="B686" s="106"/>
      <c r="C686" s="106"/>
      <c r="D686" s="106"/>
      <c r="E686" s="107"/>
      <c r="F686" s="107"/>
      <c r="G686" s="107"/>
      <c r="H686" s="106"/>
      <c r="I686" s="106"/>
      <c r="J686" s="106"/>
      <c r="K686" s="106"/>
      <c r="L686" s="106"/>
      <c r="M686" s="106"/>
      <c r="N686" s="105"/>
      <c r="O686" s="105"/>
      <c r="P686" s="105"/>
      <c r="Q686" s="105"/>
      <c r="R686" s="105"/>
      <c r="S686" s="105"/>
      <c r="T686" s="105"/>
      <c r="U686" s="105"/>
      <c r="V686" s="105"/>
      <c r="W686" s="105"/>
      <c r="X686" s="105"/>
      <c r="Y686" s="105"/>
      <c r="Z686" s="105"/>
    </row>
    <row r="687" spans="1:26" ht="9.75" customHeight="1">
      <c r="A687" s="105"/>
      <c r="B687" s="106"/>
      <c r="C687" s="106"/>
      <c r="D687" s="106"/>
      <c r="E687" s="107"/>
      <c r="F687" s="107"/>
      <c r="G687" s="107"/>
      <c r="H687" s="106"/>
      <c r="I687" s="106"/>
      <c r="J687" s="106"/>
      <c r="K687" s="106"/>
      <c r="L687" s="106"/>
      <c r="M687" s="106"/>
      <c r="N687" s="105"/>
      <c r="O687" s="105"/>
      <c r="P687" s="105"/>
      <c r="Q687" s="105"/>
      <c r="R687" s="105"/>
      <c r="S687" s="105"/>
      <c r="T687" s="105"/>
      <c r="U687" s="105"/>
      <c r="V687" s="105"/>
      <c r="W687" s="105"/>
      <c r="X687" s="105"/>
      <c r="Y687" s="105"/>
      <c r="Z687" s="105"/>
    </row>
    <row r="688" spans="1:26" ht="9.75" customHeight="1">
      <c r="A688" s="105"/>
      <c r="B688" s="106"/>
      <c r="C688" s="106"/>
      <c r="D688" s="106"/>
      <c r="E688" s="107"/>
      <c r="F688" s="107"/>
      <c r="G688" s="107"/>
      <c r="H688" s="106"/>
      <c r="I688" s="106"/>
      <c r="J688" s="106"/>
      <c r="K688" s="106"/>
      <c r="L688" s="106"/>
      <c r="M688" s="106"/>
      <c r="N688" s="105"/>
      <c r="O688" s="105"/>
      <c r="P688" s="105"/>
      <c r="Q688" s="105"/>
      <c r="R688" s="105"/>
      <c r="S688" s="105"/>
      <c r="T688" s="105"/>
      <c r="U688" s="105"/>
      <c r="V688" s="105"/>
      <c r="W688" s="105"/>
      <c r="X688" s="105"/>
      <c r="Y688" s="105"/>
      <c r="Z688" s="105"/>
    </row>
    <row r="689" spans="1:26" ht="9.75" customHeight="1">
      <c r="A689" s="105"/>
      <c r="B689" s="106"/>
      <c r="C689" s="106"/>
      <c r="D689" s="106"/>
      <c r="E689" s="107"/>
      <c r="F689" s="107"/>
      <c r="G689" s="107"/>
      <c r="H689" s="106"/>
      <c r="I689" s="106"/>
      <c r="J689" s="106"/>
      <c r="K689" s="106"/>
      <c r="L689" s="106"/>
      <c r="M689" s="106"/>
      <c r="N689" s="105"/>
      <c r="O689" s="105"/>
      <c r="P689" s="105"/>
      <c r="Q689" s="105"/>
      <c r="R689" s="105"/>
      <c r="S689" s="105"/>
      <c r="T689" s="105"/>
      <c r="U689" s="105"/>
      <c r="V689" s="105"/>
      <c r="W689" s="105"/>
      <c r="X689" s="105"/>
      <c r="Y689" s="105"/>
      <c r="Z689" s="105"/>
    </row>
    <row r="690" spans="1:26" ht="9.75" customHeight="1">
      <c r="A690" s="105"/>
      <c r="B690" s="106"/>
      <c r="C690" s="106"/>
      <c r="D690" s="106"/>
      <c r="E690" s="107"/>
      <c r="F690" s="107"/>
      <c r="G690" s="107"/>
      <c r="H690" s="106"/>
      <c r="I690" s="106"/>
      <c r="J690" s="106"/>
      <c r="K690" s="106"/>
      <c r="L690" s="106"/>
      <c r="M690" s="106"/>
      <c r="N690" s="105"/>
      <c r="O690" s="105"/>
      <c r="P690" s="105"/>
      <c r="Q690" s="105"/>
      <c r="R690" s="105"/>
      <c r="S690" s="105"/>
      <c r="T690" s="105"/>
      <c r="U690" s="105"/>
      <c r="V690" s="105"/>
      <c r="W690" s="105"/>
      <c r="X690" s="105"/>
      <c r="Y690" s="105"/>
      <c r="Z690" s="105"/>
    </row>
    <row r="691" spans="1:26" ht="9.75" customHeight="1">
      <c r="A691" s="105"/>
      <c r="B691" s="106"/>
      <c r="C691" s="106"/>
      <c r="D691" s="106"/>
      <c r="E691" s="107"/>
      <c r="F691" s="107"/>
      <c r="G691" s="107"/>
      <c r="H691" s="106"/>
      <c r="I691" s="106"/>
      <c r="J691" s="106"/>
      <c r="K691" s="106"/>
      <c r="L691" s="106"/>
      <c r="M691" s="106"/>
      <c r="N691" s="105"/>
      <c r="O691" s="105"/>
      <c r="P691" s="105"/>
      <c r="Q691" s="105"/>
      <c r="R691" s="105"/>
      <c r="S691" s="105"/>
      <c r="T691" s="105"/>
      <c r="U691" s="105"/>
      <c r="V691" s="105"/>
      <c r="W691" s="105"/>
      <c r="X691" s="105"/>
      <c r="Y691" s="105"/>
      <c r="Z691" s="105"/>
    </row>
    <row r="692" spans="1:26" ht="9.75" customHeight="1">
      <c r="A692" s="105"/>
      <c r="B692" s="106"/>
      <c r="C692" s="106"/>
      <c r="D692" s="106"/>
      <c r="E692" s="107"/>
      <c r="F692" s="107"/>
      <c r="G692" s="107"/>
      <c r="H692" s="106"/>
      <c r="I692" s="106"/>
      <c r="J692" s="106"/>
      <c r="K692" s="106"/>
      <c r="L692" s="106"/>
      <c r="M692" s="106"/>
      <c r="N692" s="105"/>
      <c r="O692" s="105"/>
      <c r="P692" s="105"/>
      <c r="Q692" s="105"/>
      <c r="R692" s="105"/>
      <c r="S692" s="105"/>
      <c r="T692" s="105"/>
      <c r="U692" s="105"/>
      <c r="V692" s="105"/>
      <c r="W692" s="105"/>
      <c r="X692" s="105"/>
      <c r="Y692" s="105"/>
      <c r="Z692" s="105"/>
    </row>
    <row r="693" spans="1:26" ht="9.75" customHeight="1">
      <c r="A693" s="105"/>
      <c r="B693" s="106"/>
      <c r="C693" s="106"/>
      <c r="D693" s="106"/>
      <c r="E693" s="107"/>
      <c r="F693" s="107"/>
      <c r="G693" s="107"/>
      <c r="H693" s="106"/>
      <c r="I693" s="106"/>
      <c r="J693" s="106"/>
      <c r="K693" s="106"/>
      <c r="L693" s="106"/>
      <c r="M693" s="106"/>
      <c r="N693" s="105"/>
      <c r="O693" s="105"/>
      <c r="P693" s="105"/>
      <c r="Q693" s="105"/>
      <c r="R693" s="105"/>
      <c r="S693" s="105"/>
      <c r="T693" s="105"/>
      <c r="U693" s="105"/>
      <c r="V693" s="105"/>
      <c r="W693" s="105"/>
      <c r="X693" s="105"/>
      <c r="Y693" s="105"/>
      <c r="Z693" s="105"/>
    </row>
    <row r="694" spans="1:26" ht="9.75" customHeight="1">
      <c r="A694" s="105"/>
      <c r="B694" s="106"/>
      <c r="C694" s="106"/>
      <c r="D694" s="106"/>
      <c r="E694" s="107"/>
      <c r="F694" s="107"/>
      <c r="G694" s="107"/>
      <c r="H694" s="106"/>
      <c r="I694" s="106"/>
      <c r="J694" s="106"/>
      <c r="K694" s="106"/>
      <c r="L694" s="106"/>
      <c r="M694" s="106"/>
      <c r="N694" s="105"/>
      <c r="O694" s="105"/>
      <c r="P694" s="105"/>
      <c r="Q694" s="105"/>
      <c r="R694" s="105"/>
      <c r="S694" s="105"/>
      <c r="T694" s="105"/>
      <c r="U694" s="105"/>
      <c r="V694" s="105"/>
      <c r="W694" s="105"/>
      <c r="X694" s="105"/>
      <c r="Y694" s="105"/>
      <c r="Z694" s="105"/>
    </row>
    <row r="695" spans="1:26" ht="9.75" customHeight="1">
      <c r="A695" s="105"/>
      <c r="B695" s="106"/>
      <c r="C695" s="106"/>
      <c r="D695" s="106"/>
      <c r="E695" s="107"/>
      <c r="F695" s="107"/>
      <c r="G695" s="107"/>
      <c r="H695" s="106"/>
      <c r="I695" s="106"/>
      <c r="J695" s="106"/>
      <c r="K695" s="106"/>
      <c r="L695" s="106"/>
      <c r="M695" s="106"/>
      <c r="N695" s="105"/>
      <c r="O695" s="105"/>
      <c r="P695" s="105"/>
      <c r="Q695" s="105"/>
      <c r="R695" s="105"/>
      <c r="S695" s="105"/>
      <c r="T695" s="105"/>
      <c r="U695" s="105"/>
      <c r="V695" s="105"/>
      <c r="W695" s="105"/>
      <c r="X695" s="105"/>
      <c r="Y695" s="105"/>
      <c r="Z695" s="105"/>
    </row>
    <row r="696" spans="1:26" ht="9.75" customHeight="1">
      <c r="A696" s="105"/>
      <c r="B696" s="106"/>
      <c r="C696" s="106"/>
      <c r="D696" s="106"/>
      <c r="E696" s="107"/>
      <c r="F696" s="107"/>
      <c r="G696" s="107"/>
      <c r="H696" s="106"/>
      <c r="I696" s="106"/>
      <c r="J696" s="106"/>
      <c r="K696" s="106"/>
      <c r="L696" s="106"/>
      <c r="M696" s="106"/>
      <c r="N696" s="105"/>
      <c r="O696" s="105"/>
      <c r="P696" s="105"/>
      <c r="Q696" s="105"/>
      <c r="R696" s="105"/>
      <c r="S696" s="105"/>
      <c r="T696" s="105"/>
      <c r="U696" s="105"/>
      <c r="V696" s="105"/>
      <c r="W696" s="105"/>
      <c r="X696" s="105"/>
      <c r="Y696" s="105"/>
      <c r="Z696" s="105"/>
    </row>
    <row r="697" spans="1:26" ht="9.75" customHeight="1">
      <c r="A697" s="105"/>
      <c r="B697" s="106"/>
      <c r="C697" s="106"/>
      <c r="D697" s="106"/>
      <c r="E697" s="107"/>
      <c r="F697" s="107"/>
      <c r="G697" s="107"/>
      <c r="H697" s="106"/>
      <c r="I697" s="106"/>
      <c r="J697" s="106"/>
      <c r="K697" s="106"/>
      <c r="L697" s="106"/>
      <c r="M697" s="106"/>
      <c r="N697" s="105"/>
      <c r="O697" s="105"/>
      <c r="P697" s="105"/>
      <c r="Q697" s="105"/>
      <c r="R697" s="105"/>
      <c r="S697" s="105"/>
      <c r="T697" s="105"/>
      <c r="U697" s="105"/>
      <c r="V697" s="105"/>
      <c r="W697" s="105"/>
      <c r="X697" s="105"/>
      <c r="Y697" s="105"/>
      <c r="Z697" s="105"/>
    </row>
    <row r="698" spans="1:26" ht="9.75" customHeight="1">
      <c r="A698" s="105"/>
      <c r="B698" s="106"/>
      <c r="C698" s="106"/>
      <c r="D698" s="106"/>
      <c r="E698" s="107"/>
      <c r="F698" s="107"/>
      <c r="G698" s="107"/>
      <c r="H698" s="106"/>
      <c r="I698" s="106"/>
      <c r="J698" s="106"/>
      <c r="K698" s="106"/>
      <c r="L698" s="106"/>
      <c r="M698" s="106"/>
      <c r="N698" s="105"/>
      <c r="O698" s="105"/>
      <c r="P698" s="105"/>
      <c r="Q698" s="105"/>
      <c r="R698" s="105"/>
      <c r="S698" s="105"/>
      <c r="T698" s="105"/>
      <c r="U698" s="105"/>
      <c r="V698" s="105"/>
      <c r="W698" s="105"/>
      <c r="X698" s="105"/>
      <c r="Y698" s="105"/>
      <c r="Z698" s="105"/>
    </row>
    <row r="699" spans="1:26" ht="9.75" customHeight="1">
      <c r="A699" s="105"/>
      <c r="B699" s="106"/>
      <c r="C699" s="106"/>
      <c r="D699" s="106"/>
      <c r="E699" s="107"/>
      <c r="F699" s="107"/>
      <c r="G699" s="107"/>
      <c r="H699" s="106"/>
      <c r="I699" s="106"/>
      <c r="J699" s="106"/>
      <c r="K699" s="106"/>
      <c r="L699" s="106"/>
      <c r="M699" s="106"/>
      <c r="N699" s="105"/>
      <c r="O699" s="105"/>
      <c r="P699" s="105"/>
      <c r="Q699" s="105"/>
      <c r="R699" s="105"/>
      <c r="S699" s="105"/>
      <c r="T699" s="105"/>
      <c r="U699" s="105"/>
      <c r="V699" s="105"/>
      <c r="W699" s="105"/>
      <c r="X699" s="105"/>
      <c r="Y699" s="105"/>
      <c r="Z699" s="105"/>
    </row>
    <row r="700" spans="1:26" ht="9.75" customHeight="1">
      <c r="A700" s="105"/>
      <c r="B700" s="106"/>
      <c r="C700" s="106"/>
      <c r="D700" s="106"/>
      <c r="E700" s="107"/>
      <c r="F700" s="107"/>
      <c r="G700" s="107"/>
      <c r="H700" s="106"/>
      <c r="I700" s="106"/>
      <c r="J700" s="106"/>
      <c r="K700" s="106"/>
      <c r="L700" s="106"/>
      <c r="M700" s="106"/>
      <c r="N700" s="105"/>
      <c r="O700" s="105"/>
      <c r="P700" s="105"/>
      <c r="Q700" s="105"/>
      <c r="R700" s="105"/>
      <c r="S700" s="105"/>
      <c r="T700" s="105"/>
      <c r="U700" s="105"/>
      <c r="V700" s="105"/>
      <c r="W700" s="105"/>
      <c r="X700" s="105"/>
      <c r="Y700" s="105"/>
      <c r="Z700" s="105"/>
    </row>
    <row r="701" spans="1:26" ht="9.75" customHeight="1">
      <c r="A701" s="105"/>
      <c r="B701" s="106"/>
      <c r="C701" s="106"/>
      <c r="D701" s="106"/>
      <c r="E701" s="107"/>
      <c r="F701" s="107"/>
      <c r="G701" s="107"/>
      <c r="H701" s="106"/>
      <c r="I701" s="106"/>
      <c r="J701" s="106"/>
      <c r="K701" s="106"/>
      <c r="L701" s="106"/>
      <c r="M701" s="106"/>
      <c r="N701" s="105"/>
      <c r="O701" s="105"/>
      <c r="P701" s="105"/>
      <c r="Q701" s="105"/>
      <c r="R701" s="105"/>
      <c r="S701" s="105"/>
      <c r="T701" s="105"/>
      <c r="U701" s="105"/>
      <c r="V701" s="105"/>
      <c r="W701" s="105"/>
      <c r="X701" s="105"/>
      <c r="Y701" s="105"/>
      <c r="Z701" s="105"/>
    </row>
    <row r="702" spans="1:26" ht="9.75" customHeight="1">
      <c r="A702" s="105"/>
      <c r="B702" s="106"/>
      <c r="C702" s="106"/>
      <c r="D702" s="106"/>
      <c r="E702" s="107"/>
      <c r="F702" s="107"/>
      <c r="G702" s="107"/>
      <c r="H702" s="106"/>
      <c r="I702" s="106"/>
      <c r="J702" s="106"/>
      <c r="K702" s="106"/>
      <c r="L702" s="106"/>
      <c r="M702" s="106"/>
      <c r="N702" s="105"/>
      <c r="O702" s="105"/>
      <c r="P702" s="105"/>
      <c r="Q702" s="105"/>
      <c r="R702" s="105"/>
      <c r="S702" s="105"/>
      <c r="T702" s="105"/>
      <c r="U702" s="105"/>
      <c r="V702" s="105"/>
      <c r="W702" s="105"/>
      <c r="X702" s="105"/>
      <c r="Y702" s="105"/>
      <c r="Z702" s="105"/>
    </row>
    <row r="703" spans="1:26" ht="9.75" customHeight="1">
      <c r="A703" s="105"/>
      <c r="B703" s="106"/>
      <c r="C703" s="106"/>
      <c r="D703" s="106"/>
      <c r="E703" s="107"/>
      <c r="F703" s="107"/>
      <c r="G703" s="107"/>
      <c r="H703" s="106"/>
      <c r="I703" s="106"/>
      <c r="J703" s="106"/>
      <c r="K703" s="106"/>
      <c r="L703" s="106"/>
      <c r="M703" s="106"/>
      <c r="N703" s="105"/>
      <c r="O703" s="105"/>
      <c r="P703" s="105"/>
      <c r="Q703" s="105"/>
      <c r="R703" s="105"/>
      <c r="S703" s="105"/>
      <c r="T703" s="105"/>
      <c r="U703" s="105"/>
      <c r="V703" s="105"/>
      <c r="W703" s="105"/>
      <c r="X703" s="105"/>
      <c r="Y703" s="105"/>
      <c r="Z703" s="105"/>
    </row>
    <row r="704" spans="1:26" ht="9.75" customHeight="1">
      <c r="A704" s="105"/>
      <c r="B704" s="106"/>
      <c r="C704" s="106"/>
      <c r="D704" s="106"/>
      <c r="E704" s="107"/>
      <c r="F704" s="107"/>
      <c r="G704" s="107"/>
      <c r="H704" s="106"/>
      <c r="I704" s="106"/>
      <c r="J704" s="106"/>
      <c r="K704" s="106"/>
      <c r="L704" s="106"/>
      <c r="M704" s="106"/>
      <c r="N704" s="105"/>
      <c r="O704" s="105"/>
      <c r="P704" s="105"/>
      <c r="Q704" s="105"/>
      <c r="R704" s="105"/>
      <c r="S704" s="105"/>
      <c r="T704" s="105"/>
      <c r="U704" s="105"/>
      <c r="V704" s="105"/>
      <c r="W704" s="105"/>
      <c r="X704" s="105"/>
      <c r="Y704" s="105"/>
      <c r="Z704" s="105"/>
    </row>
    <row r="705" spans="1:26" ht="9.75" customHeight="1">
      <c r="A705" s="105"/>
      <c r="B705" s="106"/>
      <c r="C705" s="106"/>
      <c r="D705" s="106"/>
      <c r="E705" s="107"/>
      <c r="F705" s="107"/>
      <c r="G705" s="107"/>
      <c r="H705" s="106"/>
      <c r="I705" s="106"/>
      <c r="J705" s="106"/>
      <c r="K705" s="106"/>
      <c r="L705" s="106"/>
      <c r="M705" s="106"/>
      <c r="N705" s="105"/>
      <c r="O705" s="105"/>
      <c r="P705" s="105"/>
      <c r="Q705" s="105"/>
      <c r="R705" s="105"/>
      <c r="S705" s="105"/>
      <c r="T705" s="105"/>
      <c r="U705" s="105"/>
      <c r="V705" s="105"/>
      <c r="W705" s="105"/>
      <c r="X705" s="105"/>
      <c r="Y705" s="105"/>
      <c r="Z705" s="105"/>
    </row>
    <row r="706" spans="1:26" ht="9.75" customHeight="1">
      <c r="A706" s="105"/>
      <c r="B706" s="106"/>
      <c r="C706" s="106"/>
      <c r="D706" s="106"/>
      <c r="E706" s="107"/>
      <c r="F706" s="107"/>
      <c r="G706" s="107"/>
      <c r="H706" s="106"/>
      <c r="I706" s="106"/>
      <c r="J706" s="106"/>
      <c r="K706" s="106"/>
      <c r="L706" s="106"/>
      <c r="M706" s="106"/>
      <c r="N706" s="105"/>
      <c r="O706" s="105"/>
      <c r="P706" s="105"/>
      <c r="Q706" s="105"/>
      <c r="R706" s="105"/>
      <c r="S706" s="105"/>
      <c r="T706" s="105"/>
      <c r="U706" s="105"/>
      <c r="V706" s="105"/>
      <c r="W706" s="105"/>
      <c r="X706" s="105"/>
      <c r="Y706" s="105"/>
      <c r="Z706" s="105"/>
    </row>
    <row r="707" spans="1:26" ht="9.75" customHeight="1">
      <c r="A707" s="105"/>
      <c r="B707" s="106"/>
      <c r="C707" s="106"/>
      <c r="D707" s="106"/>
      <c r="E707" s="107"/>
      <c r="F707" s="107"/>
      <c r="G707" s="107"/>
      <c r="H707" s="106"/>
      <c r="I707" s="106"/>
      <c r="J707" s="106"/>
      <c r="K707" s="106"/>
      <c r="L707" s="106"/>
      <c r="M707" s="106"/>
      <c r="N707" s="105"/>
      <c r="O707" s="105"/>
      <c r="P707" s="105"/>
      <c r="Q707" s="105"/>
      <c r="R707" s="105"/>
      <c r="S707" s="105"/>
      <c r="T707" s="105"/>
      <c r="U707" s="105"/>
      <c r="V707" s="105"/>
      <c r="W707" s="105"/>
      <c r="X707" s="105"/>
      <c r="Y707" s="105"/>
      <c r="Z707" s="105"/>
    </row>
    <row r="708" spans="1:26" ht="9.75" customHeight="1">
      <c r="A708" s="105"/>
      <c r="B708" s="106"/>
      <c r="C708" s="106"/>
      <c r="D708" s="106"/>
      <c r="E708" s="107"/>
      <c r="F708" s="107"/>
      <c r="G708" s="107"/>
      <c r="H708" s="106"/>
      <c r="I708" s="106"/>
      <c r="J708" s="106"/>
      <c r="K708" s="106"/>
      <c r="L708" s="106"/>
      <c r="M708" s="106"/>
      <c r="N708" s="105"/>
      <c r="O708" s="105"/>
      <c r="P708" s="105"/>
      <c r="Q708" s="105"/>
      <c r="R708" s="105"/>
      <c r="S708" s="105"/>
      <c r="T708" s="105"/>
      <c r="U708" s="105"/>
      <c r="V708" s="105"/>
      <c r="W708" s="105"/>
      <c r="X708" s="105"/>
      <c r="Y708" s="105"/>
      <c r="Z708" s="105"/>
    </row>
    <row r="709" spans="1:26" ht="9.75" customHeight="1">
      <c r="A709" s="105"/>
      <c r="B709" s="106"/>
      <c r="C709" s="106"/>
      <c r="D709" s="106"/>
      <c r="E709" s="107"/>
      <c r="F709" s="107"/>
      <c r="G709" s="107"/>
      <c r="H709" s="106"/>
      <c r="I709" s="106"/>
      <c r="J709" s="106"/>
      <c r="K709" s="106"/>
      <c r="L709" s="106"/>
      <c r="M709" s="106"/>
      <c r="N709" s="105"/>
      <c r="O709" s="105"/>
      <c r="P709" s="105"/>
      <c r="Q709" s="105"/>
      <c r="R709" s="105"/>
      <c r="S709" s="105"/>
      <c r="T709" s="105"/>
      <c r="U709" s="105"/>
      <c r="V709" s="105"/>
      <c r="W709" s="105"/>
      <c r="X709" s="105"/>
      <c r="Y709" s="105"/>
      <c r="Z709" s="105"/>
    </row>
    <row r="710" spans="1:26" ht="9.75" customHeight="1">
      <c r="A710" s="105"/>
      <c r="B710" s="106"/>
      <c r="C710" s="106"/>
      <c r="D710" s="106"/>
      <c r="E710" s="107"/>
      <c r="F710" s="107"/>
      <c r="G710" s="107"/>
      <c r="H710" s="106"/>
      <c r="I710" s="106"/>
      <c r="J710" s="106"/>
      <c r="K710" s="106"/>
      <c r="L710" s="106"/>
      <c r="M710" s="106"/>
      <c r="N710" s="105"/>
      <c r="O710" s="105"/>
      <c r="P710" s="105"/>
      <c r="Q710" s="105"/>
      <c r="R710" s="105"/>
      <c r="S710" s="105"/>
      <c r="T710" s="105"/>
      <c r="U710" s="105"/>
      <c r="V710" s="105"/>
      <c r="W710" s="105"/>
      <c r="X710" s="105"/>
      <c r="Y710" s="105"/>
      <c r="Z710" s="105"/>
    </row>
    <row r="711" spans="1:26" ht="9.75" customHeight="1">
      <c r="A711" s="105"/>
      <c r="B711" s="106"/>
      <c r="C711" s="106"/>
      <c r="D711" s="106"/>
      <c r="E711" s="107"/>
      <c r="F711" s="107"/>
      <c r="G711" s="107"/>
      <c r="H711" s="106"/>
      <c r="I711" s="106"/>
      <c r="J711" s="106"/>
      <c r="K711" s="106"/>
      <c r="L711" s="106"/>
      <c r="M711" s="106"/>
      <c r="N711" s="105"/>
      <c r="O711" s="105"/>
      <c r="P711" s="105"/>
      <c r="Q711" s="105"/>
      <c r="R711" s="105"/>
      <c r="S711" s="105"/>
      <c r="T711" s="105"/>
      <c r="U711" s="105"/>
      <c r="V711" s="105"/>
      <c r="W711" s="105"/>
      <c r="X711" s="105"/>
      <c r="Y711" s="105"/>
      <c r="Z711" s="105"/>
    </row>
    <row r="712" spans="1:26" ht="9.75" customHeight="1">
      <c r="A712" s="105"/>
      <c r="B712" s="106"/>
      <c r="C712" s="106"/>
      <c r="D712" s="106"/>
      <c r="E712" s="107"/>
      <c r="F712" s="107"/>
      <c r="G712" s="107"/>
      <c r="H712" s="106"/>
      <c r="I712" s="106"/>
      <c r="J712" s="106"/>
      <c r="K712" s="106"/>
      <c r="L712" s="106"/>
      <c r="M712" s="106"/>
      <c r="N712" s="105"/>
      <c r="O712" s="105"/>
      <c r="P712" s="105"/>
      <c r="Q712" s="105"/>
      <c r="R712" s="105"/>
      <c r="S712" s="105"/>
      <c r="T712" s="105"/>
      <c r="U712" s="105"/>
      <c r="V712" s="105"/>
      <c r="W712" s="105"/>
      <c r="X712" s="105"/>
      <c r="Y712" s="105"/>
      <c r="Z712" s="105"/>
    </row>
    <row r="713" spans="1:26" ht="9.75" customHeight="1">
      <c r="A713" s="105"/>
      <c r="B713" s="106"/>
      <c r="C713" s="106"/>
      <c r="D713" s="106"/>
      <c r="E713" s="107"/>
      <c r="F713" s="107"/>
      <c r="G713" s="107"/>
      <c r="H713" s="106"/>
      <c r="I713" s="106"/>
      <c r="J713" s="106"/>
      <c r="K713" s="106"/>
      <c r="L713" s="106"/>
      <c r="M713" s="106"/>
      <c r="N713" s="105"/>
      <c r="O713" s="105"/>
      <c r="P713" s="105"/>
      <c r="Q713" s="105"/>
      <c r="R713" s="105"/>
      <c r="S713" s="105"/>
      <c r="T713" s="105"/>
      <c r="U713" s="105"/>
      <c r="V713" s="105"/>
      <c r="W713" s="105"/>
      <c r="X713" s="105"/>
      <c r="Y713" s="105"/>
      <c r="Z713" s="105"/>
    </row>
    <row r="714" spans="1:26" ht="9.75" customHeight="1">
      <c r="A714" s="105"/>
      <c r="B714" s="106"/>
      <c r="C714" s="106"/>
      <c r="D714" s="106"/>
      <c r="E714" s="107"/>
      <c r="F714" s="107"/>
      <c r="G714" s="107"/>
      <c r="H714" s="106"/>
      <c r="I714" s="106"/>
      <c r="J714" s="106"/>
      <c r="K714" s="106"/>
      <c r="L714" s="106"/>
      <c r="M714" s="106"/>
      <c r="N714" s="105"/>
      <c r="O714" s="105"/>
      <c r="P714" s="105"/>
      <c r="Q714" s="105"/>
      <c r="R714" s="105"/>
      <c r="S714" s="105"/>
      <c r="T714" s="105"/>
      <c r="U714" s="105"/>
      <c r="V714" s="105"/>
      <c r="W714" s="105"/>
      <c r="X714" s="105"/>
      <c r="Y714" s="105"/>
      <c r="Z714" s="105"/>
    </row>
    <row r="715" spans="1:26" ht="9.75" customHeight="1">
      <c r="A715" s="105"/>
      <c r="B715" s="106"/>
      <c r="C715" s="106"/>
      <c r="D715" s="106"/>
      <c r="E715" s="107"/>
      <c r="F715" s="107"/>
      <c r="G715" s="107"/>
      <c r="H715" s="106"/>
      <c r="I715" s="106"/>
      <c r="J715" s="106"/>
      <c r="K715" s="106"/>
      <c r="L715" s="106"/>
      <c r="M715" s="106"/>
      <c r="N715" s="105"/>
      <c r="O715" s="105"/>
      <c r="P715" s="105"/>
      <c r="Q715" s="105"/>
      <c r="R715" s="105"/>
      <c r="S715" s="105"/>
      <c r="T715" s="105"/>
      <c r="U715" s="105"/>
      <c r="V715" s="105"/>
      <c r="W715" s="105"/>
      <c r="X715" s="105"/>
      <c r="Y715" s="105"/>
      <c r="Z715" s="105"/>
    </row>
    <row r="716" spans="1:26" ht="9.75" customHeight="1">
      <c r="A716" s="105"/>
      <c r="B716" s="106"/>
      <c r="C716" s="106"/>
      <c r="D716" s="106"/>
      <c r="E716" s="107"/>
      <c r="F716" s="107"/>
      <c r="G716" s="107"/>
      <c r="H716" s="106"/>
      <c r="I716" s="106"/>
      <c r="J716" s="106"/>
      <c r="K716" s="106"/>
      <c r="L716" s="106"/>
      <c r="M716" s="106"/>
      <c r="N716" s="105"/>
      <c r="O716" s="105"/>
      <c r="P716" s="105"/>
      <c r="Q716" s="105"/>
      <c r="R716" s="105"/>
      <c r="S716" s="105"/>
      <c r="T716" s="105"/>
      <c r="U716" s="105"/>
      <c r="V716" s="105"/>
      <c r="W716" s="105"/>
      <c r="X716" s="105"/>
      <c r="Y716" s="105"/>
      <c r="Z716" s="105"/>
    </row>
    <row r="717" spans="1:26" ht="9.75" customHeight="1">
      <c r="A717" s="105"/>
      <c r="B717" s="106"/>
      <c r="C717" s="106"/>
      <c r="D717" s="106"/>
      <c r="E717" s="107"/>
      <c r="F717" s="107"/>
      <c r="G717" s="107"/>
      <c r="H717" s="106"/>
      <c r="I717" s="106"/>
      <c r="J717" s="106"/>
      <c r="K717" s="106"/>
      <c r="L717" s="106"/>
      <c r="M717" s="106"/>
      <c r="N717" s="105"/>
      <c r="O717" s="105"/>
      <c r="P717" s="105"/>
      <c r="Q717" s="105"/>
      <c r="R717" s="105"/>
      <c r="S717" s="105"/>
      <c r="T717" s="105"/>
      <c r="U717" s="105"/>
      <c r="V717" s="105"/>
      <c r="W717" s="105"/>
      <c r="X717" s="105"/>
      <c r="Y717" s="105"/>
      <c r="Z717" s="105"/>
    </row>
    <row r="718" spans="1:26" ht="9.75" customHeight="1">
      <c r="A718" s="105"/>
      <c r="B718" s="106"/>
      <c r="C718" s="106"/>
      <c r="D718" s="106"/>
      <c r="E718" s="107"/>
      <c r="F718" s="107"/>
      <c r="G718" s="107"/>
      <c r="H718" s="106"/>
      <c r="I718" s="106"/>
      <c r="J718" s="106"/>
      <c r="K718" s="106"/>
      <c r="L718" s="106"/>
      <c r="M718" s="106"/>
      <c r="N718" s="105"/>
      <c r="O718" s="105"/>
      <c r="P718" s="105"/>
      <c r="Q718" s="105"/>
      <c r="R718" s="105"/>
      <c r="S718" s="105"/>
      <c r="T718" s="105"/>
      <c r="U718" s="105"/>
      <c r="V718" s="105"/>
      <c r="W718" s="105"/>
      <c r="X718" s="105"/>
      <c r="Y718" s="105"/>
      <c r="Z718" s="105"/>
    </row>
    <row r="719" spans="1:26" ht="9.75" customHeight="1">
      <c r="A719" s="105"/>
      <c r="B719" s="106"/>
      <c r="C719" s="106"/>
      <c r="D719" s="106"/>
      <c r="E719" s="107"/>
      <c r="F719" s="107"/>
      <c r="G719" s="107"/>
      <c r="H719" s="106"/>
      <c r="I719" s="106"/>
      <c r="J719" s="106"/>
      <c r="K719" s="106"/>
      <c r="L719" s="106"/>
      <c r="M719" s="106"/>
      <c r="N719" s="105"/>
      <c r="O719" s="105"/>
      <c r="P719" s="105"/>
      <c r="Q719" s="105"/>
      <c r="R719" s="105"/>
      <c r="S719" s="105"/>
      <c r="T719" s="105"/>
      <c r="U719" s="105"/>
      <c r="V719" s="105"/>
      <c r="W719" s="105"/>
      <c r="X719" s="105"/>
      <c r="Y719" s="105"/>
      <c r="Z719" s="105"/>
    </row>
    <row r="720" spans="1:26" ht="9.75" customHeight="1">
      <c r="A720" s="105"/>
      <c r="B720" s="106"/>
      <c r="C720" s="106"/>
      <c r="D720" s="106"/>
      <c r="E720" s="107"/>
      <c r="F720" s="107"/>
      <c r="G720" s="107"/>
      <c r="H720" s="106"/>
      <c r="I720" s="106"/>
      <c r="J720" s="106"/>
      <c r="K720" s="106"/>
      <c r="L720" s="106"/>
      <c r="M720" s="106"/>
      <c r="N720" s="105"/>
      <c r="O720" s="105"/>
      <c r="P720" s="105"/>
      <c r="Q720" s="105"/>
      <c r="R720" s="105"/>
      <c r="S720" s="105"/>
      <c r="T720" s="105"/>
      <c r="U720" s="105"/>
      <c r="V720" s="105"/>
      <c r="W720" s="105"/>
      <c r="X720" s="105"/>
      <c r="Y720" s="105"/>
      <c r="Z720" s="105"/>
    </row>
    <row r="721" spans="1:26" ht="9.75" customHeight="1">
      <c r="A721" s="105"/>
      <c r="B721" s="106"/>
      <c r="C721" s="106"/>
      <c r="D721" s="106"/>
      <c r="E721" s="107"/>
      <c r="F721" s="107"/>
      <c r="G721" s="107"/>
      <c r="H721" s="106"/>
      <c r="I721" s="106"/>
      <c r="J721" s="106"/>
      <c r="K721" s="106"/>
      <c r="L721" s="106"/>
      <c r="M721" s="106"/>
      <c r="N721" s="105"/>
      <c r="O721" s="105"/>
      <c r="P721" s="105"/>
      <c r="Q721" s="105"/>
      <c r="R721" s="105"/>
      <c r="S721" s="105"/>
      <c r="T721" s="105"/>
      <c r="U721" s="105"/>
      <c r="V721" s="105"/>
      <c r="W721" s="105"/>
      <c r="X721" s="105"/>
      <c r="Y721" s="105"/>
      <c r="Z721" s="105"/>
    </row>
    <row r="722" spans="1:26" ht="9.75" customHeight="1">
      <c r="A722" s="105"/>
      <c r="B722" s="106"/>
      <c r="C722" s="106"/>
      <c r="D722" s="106"/>
      <c r="E722" s="107"/>
      <c r="F722" s="107"/>
      <c r="G722" s="107"/>
      <c r="H722" s="106"/>
      <c r="I722" s="106"/>
      <c r="J722" s="106"/>
      <c r="K722" s="106"/>
      <c r="L722" s="106"/>
      <c r="M722" s="106"/>
      <c r="N722" s="105"/>
      <c r="O722" s="105"/>
      <c r="P722" s="105"/>
      <c r="Q722" s="105"/>
      <c r="R722" s="105"/>
      <c r="S722" s="105"/>
      <c r="T722" s="105"/>
      <c r="U722" s="105"/>
      <c r="V722" s="105"/>
      <c r="W722" s="105"/>
      <c r="X722" s="105"/>
      <c r="Y722" s="105"/>
      <c r="Z722" s="105"/>
    </row>
    <row r="723" spans="1:26" ht="9.75" customHeight="1">
      <c r="A723" s="105"/>
      <c r="B723" s="106"/>
      <c r="C723" s="106"/>
      <c r="D723" s="106"/>
      <c r="E723" s="107"/>
      <c r="F723" s="107"/>
      <c r="G723" s="107"/>
      <c r="H723" s="106"/>
      <c r="I723" s="106"/>
      <c r="J723" s="106"/>
      <c r="K723" s="106"/>
      <c r="L723" s="106"/>
      <c r="M723" s="106"/>
      <c r="N723" s="105"/>
      <c r="O723" s="105"/>
      <c r="P723" s="105"/>
      <c r="Q723" s="105"/>
      <c r="R723" s="105"/>
      <c r="S723" s="105"/>
      <c r="T723" s="105"/>
      <c r="U723" s="105"/>
      <c r="V723" s="105"/>
      <c r="W723" s="105"/>
      <c r="X723" s="105"/>
      <c r="Y723" s="105"/>
      <c r="Z723" s="105"/>
    </row>
    <row r="724" spans="1:26" ht="9.75" customHeight="1">
      <c r="A724" s="105"/>
      <c r="B724" s="106"/>
      <c r="C724" s="106"/>
      <c r="D724" s="106"/>
      <c r="E724" s="107"/>
      <c r="F724" s="107"/>
      <c r="G724" s="107"/>
      <c r="H724" s="106"/>
      <c r="I724" s="106"/>
      <c r="J724" s="106"/>
      <c r="K724" s="106"/>
      <c r="L724" s="106"/>
      <c r="M724" s="106"/>
      <c r="N724" s="105"/>
      <c r="O724" s="105"/>
      <c r="P724" s="105"/>
      <c r="Q724" s="105"/>
      <c r="R724" s="105"/>
      <c r="S724" s="105"/>
      <c r="T724" s="105"/>
      <c r="U724" s="105"/>
      <c r="V724" s="105"/>
      <c r="W724" s="105"/>
      <c r="X724" s="105"/>
      <c r="Y724" s="105"/>
      <c r="Z724" s="105"/>
    </row>
    <row r="725" spans="1:26" ht="9.75" customHeight="1">
      <c r="A725" s="105"/>
      <c r="B725" s="106"/>
      <c r="C725" s="106"/>
      <c r="D725" s="106"/>
      <c r="E725" s="107"/>
      <c r="F725" s="107"/>
      <c r="G725" s="107"/>
      <c r="H725" s="106"/>
      <c r="I725" s="106"/>
      <c r="J725" s="106"/>
      <c r="K725" s="106"/>
      <c r="L725" s="106"/>
      <c r="M725" s="106"/>
      <c r="N725" s="105"/>
      <c r="O725" s="105"/>
      <c r="P725" s="105"/>
      <c r="Q725" s="105"/>
      <c r="R725" s="105"/>
      <c r="S725" s="105"/>
      <c r="T725" s="105"/>
      <c r="U725" s="105"/>
      <c r="V725" s="105"/>
      <c r="W725" s="105"/>
      <c r="X725" s="105"/>
      <c r="Y725" s="105"/>
      <c r="Z725" s="105"/>
    </row>
    <row r="726" spans="1:26" ht="9.75" customHeight="1">
      <c r="A726" s="105"/>
      <c r="B726" s="106"/>
      <c r="C726" s="106"/>
      <c r="D726" s="106"/>
      <c r="E726" s="107"/>
      <c r="F726" s="107"/>
      <c r="G726" s="107"/>
      <c r="H726" s="106"/>
      <c r="I726" s="106"/>
      <c r="J726" s="106"/>
      <c r="K726" s="106"/>
      <c r="L726" s="106"/>
      <c r="M726" s="106"/>
      <c r="N726" s="105"/>
      <c r="O726" s="105"/>
      <c r="P726" s="105"/>
      <c r="Q726" s="105"/>
      <c r="R726" s="105"/>
      <c r="S726" s="105"/>
      <c r="T726" s="105"/>
      <c r="U726" s="105"/>
      <c r="V726" s="105"/>
      <c r="W726" s="105"/>
      <c r="X726" s="105"/>
      <c r="Y726" s="105"/>
      <c r="Z726" s="105"/>
    </row>
    <row r="727" spans="1:26" ht="9.75" customHeight="1">
      <c r="A727" s="105"/>
      <c r="B727" s="106"/>
      <c r="C727" s="106"/>
      <c r="D727" s="106"/>
      <c r="E727" s="107"/>
      <c r="F727" s="107"/>
      <c r="G727" s="107"/>
      <c r="H727" s="106"/>
      <c r="I727" s="106"/>
      <c r="J727" s="106"/>
      <c r="K727" s="106"/>
      <c r="L727" s="106"/>
      <c r="M727" s="106"/>
      <c r="N727" s="105"/>
      <c r="O727" s="105"/>
      <c r="P727" s="105"/>
      <c r="Q727" s="105"/>
      <c r="R727" s="105"/>
      <c r="S727" s="105"/>
      <c r="T727" s="105"/>
      <c r="U727" s="105"/>
      <c r="V727" s="105"/>
      <c r="W727" s="105"/>
      <c r="X727" s="105"/>
      <c r="Y727" s="105"/>
      <c r="Z727" s="105"/>
    </row>
    <row r="728" spans="1:26" ht="9.75" customHeight="1">
      <c r="A728" s="105"/>
      <c r="B728" s="106"/>
      <c r="C728" s="106"/>
      <c r="D728" s="106"/>
      <c r="E728" s="107"/>
      <c r="F728" s="107"/>
      <c r="G728" s="107"/>
      <c r="H728" s="106"/>
      <c r="I728" s="106"/>
      <c r="J728" s="106"/>
      <c r="K728" s="106"/>
      <c r="L728" s="106"/>
      <c r="M728" s="106"/>
      <c r="N728" s="105"/>
      <c r="O728" s="105"/>
      <c r="P728" s="105"/>
      <c r="Q728" s="105"/>
      <c r="R728" s="105"/>
      <c r="S728" s="105"/>
      <c r="T728" s="105"/>
      <c r="U728" s="105"/>
      <c r="V728" s="105"/>
      <c r="W728" s="105"/>
      <c r="X728" s="105"/>
      <c r="Y728" s="105"/>
      <c r="Z728" s="105"/>
    </row>
    <row r="729" spans="1:26" ht="9.75" customHeight="1">
      <c r="A729" s="105"/>
      <c r="B729" s="106"/>
      <c r="C729" s="106"/>
      <c r="D729" s="106"/>
      <c r="E729" s="107"/>
      <c r="F729" s="107"/>
      <c r="G729" s="107"/>
      <c r="H729" s="106"/>
      <c r="I729" s="106"/>
      <c r="J729" s="106"/>
      <c r="K729" s="106"/>
      <c r="L729" s="106"/>
      <c r="M729" s="106"/>
      <c r="N729" s="105"/>
      <c r="O729" s="105"/>
      <c r="P729" s="105"/>
      <c r="Q729" s="105"/>
      <c r="R729" s="105"/>
      <c r="S729" s="105"/>
      <c r="T729" s="105"/>
      <c r="U729" s="105"/>
      <c r="V729" s="105"/>
      <c r="W729" s="105"/>
      <c r="X729" s="105"/>
      <c r="Y729" s="105"/>
      <c r="Z729" s="105"/>
    </row>
    <row r="730" spans="1:26" ht="9.75" customHeight="1">
      <c r="A730" s="105"/>
      <c r="B730" s="106"/>
      <c r="C730" s="106"/>
      <c r="D730" s="106"/>
      <c r="E730" s="107"/>
      <c r="F730" s="107"/>
      <c r="G730" s="107"/>
      <c r="H730" s="106"/>
      <c r="I730" s="106"/>
      <c r="J730" s="106"/>
      <c r="K730" s="106"/>
      <c r="L730" s="106"/>
      <c r="M730" s="106"/>
      <c r="N730" s="105"/>
      <c r="O730" s="105"/>
      <c r="P730" s="105"/>
      <c r="Q730" s="105"/>
      <c r="R730" s="105"/>
      <c r="S730" s="105"/>
      <c r="T730" s="105"/>
      <c r="U730" s="105"/>
      <c r="V730" s="105"/>
      <c r="W730" s="105"/>
      <c r="X730" s="105"/>
      <c r="Y730" s="105"/>
      <c r="Z730" s="105"/>
    </row>
    <row r="731" spans="1:26" ht="9.75" customHeight="1">
      <c r="A731" s="105"/>
      <c r="B731" s="106"/>
      <c r="C731" s="106"/>
      <c r="D731" s="106"/>
      <c r="E731" s="107"/>
      <c r="F731" s="107"/>
      <c r="G731" s="107"/>
      <c r="H731" s="106"/>
      <c r="I731" s="106"/>
      <c r="J731" s="106"/>
      <c r="K731" s="106"/>
      <c r="L731" s="106"/>
      <c r="M731" s="106"/>
      <c r="N731" s="105"/>
      <c r="O731" s="105"/>
      <c r="P731" s="105"/>
      <c r="Q731" s="105"/>
      <c r="R731" s="105"/>
      <c r="S731" s="105"/>
      <c r="T731" s="105"/>
      <c r="U731" s="105"/>
      <c r="V731" s="105"/>
      <c r="W731" s="105"/>
      <c r="X731" s="105"/>
      <c r="Y731" s="105"/>
      <c r="Z731" s="105"/>
    </row>
    <row r="732" spans="1:26" ht="9.75" customHeight="1">
      <c r="A732" s="105"/>
      <c r="B732" s="106"/>
      <c r="C732" s="106"/>
      <c r="D732" s="106"/>
      <c r="E732" s="107"/>
      <c r="F732" s="107"/>
      <c r="G732" s="107"/>
      <c r="H732" s="106"/>
      <c r="I732" s="106"/>
      <c r="J732" s="106"/>
      <c r="K732" s="106"/>
      <c r="L732" s="106"/>
      <c r="M732" s="106"/>
      <c r="N732" s="105"/>
      <c r="O732" s="105"/>
      <c r="P732" s="105"/>
      <c r="Q732" s="105"/>
      <c r="R732" s="105"/>
      <c r="S732" s="105"/>
      <c r="T732" s="105"/>
      <c r="U732" s="105"/>
      <c r="V732" s="105"/>
      <c r="W732" s="105"/>
      <c r="X732" s="105"/>
      <c r="Y732" s="105"/>
      <c r="Z732" s="105"/>
    </row>
    <row r="733" spans="1:26" ht="9.75" customHeight="1">
      <c r="A733" s="105"/>
      <c r="B733" s="106"/>
      <c r="C733" s="106"/>
      <c r="D733" s="106"/>
      <c r="E733" s="107"/>
      <c r="F733" s="107"/>
      <c r="G733" s="107"/>
      <c r="H733" s="106"/>
      <c r="I733" s="106"/>
      <c r="J733" s="106"/>
      <c r="K733" s="106"/>
      <c r="L733" s="106"/>
      <c r="M733" s="106"/>
      <c r="N733" s="105"/>
      <c r="O733" s="105"/>
      <c r="P733" s="105"/>
      <c r="Q733" s="105"/>
      <c r="R733" s="105"/>
      <c r="S733" s="105"/>
      <c r="T733" s="105"/>
      <c r="U733" s="105"/>
      <c r="V733" s="105"/>
      <c r="W733" s="105"/>
      <c r="X733" s="105"/>
      <c r="Y733" s="105"/>
      <c r="Z733" s="105"/>
    </row>
    <row r="734" spans="1:26" ht="9.75" customHeight="1">
      <c r="A734" s="105"/>
      <c r="B734" s="106"/>
      <c r="C734" s="106"/>
      <c r="D734" s="106"/>
      <c r="E734" s="107"/>
      <c r="F734" s="107"/>
      <c r="G734" s="107"/>
      <c r="H734" s="106"/>
      <c r="I734" s="106"/>
      <c r="J734" s="106"/>
      <c r="K734" s="106"/>
      <c r="L734" s="106"/>
      <c r="M734" s="106"/>
      <c r="N734" s="105"/>
      <c r="O734" s="105"/>
      <c r="P734" s="105"/>
      <c r="Q734" s="105"/>
      <c r="R734" s="105"/>
      <c r="S734" s="105"/>
      <c r="T734" s="105"/>
      <c r="U734" s="105"/>
      <c r="V734" s="105"/>
      <c r="W734" s="105"/>
      <c r="X734" s="105"/>
      <c r="Y734" s="105"/>
      <c r="Z734" s="105"/>
    </row>
    <row r="735" spans="1:26" ht="9.75" customHeight="1">
      <c r="A735" s="105"/>
      <c r="B735" s="106"/>
      <c r="C735" s="106"/>
      <c r="D735" s="106"/>
      <c r="E735" s="107"/>
      <c r="F735" s="107"/>
      <c r="G735" s="107"/>
      <c r="H735" s="106"/>
      <c r="I735" s="106"/>
      <c r="J735" s="106"/>
      <c r="K735" s="106"/>
      <c r="L735" s="106"/>
      <c r="M735" s="106"/>
      <c r="N735" s="105"/>
      <c r="O735" s="105"/>
      <c r="P735" s="105"/>
      <c r="Q735" s="105"/>
      <c r="R735" s="105"/>
      <c r="S735" s="105"/>
      <c r="T735" s="105"/>
      <c r="U735" s="105"/>
      <c r="V735" s="105"/>
      <c r="W735" s="105"/>
      <c r="X735" s="105"/>
      <c r="Y735" s="105"/>
      <c r="Z735" s="105"/>
    </row>
    <row r="736" spans="1:26" ht="9.75" customHeight="1">
      <c r="A736" s="105"/>
      <c r="B736" s="106"/>
      <c r="C736" s="106"/>
      <c r="D736" s="106"/>
      <c r="E736" s="107"/>
      <c r="F736" s="107"/>
      <c r="G736" s="107"/>
      <c r="H736" s="106"/>
      <c r="I736" s="106"/>
      <c r="J736" s="106"/>
      <c r="K736" s="106"/>
      <c r="L736" s="106"/>
      <c r="M736" s="106"/>
      <c r="N736" s="105"/>
      <c r="O736" s="105"/>
      <c r="P736" s="105"/>
      <c r="Q736" s="105"/>
      <c r="R736" s="105"/>
      <c r="S736" s="105"/>
      <c r="T736" s="105"/>
      <c r="U736" s="105"/>
      <c r="V736" s="105"/>
      <c r="W736" s="105"/>
      <c r="X736" s="105"/>
      <c r="Y736" s="105"/>
      <c r="Z736" s="105"/>
    </row>
    <row r="737" spans="1:26" ht="9.75" customHeight="1">
      <c r="A737" s="105"/>
      <c r="B737" s="106"/>
      <c r="C737" s="106"/>
      <c r="D737" s="106"/>
      <c r="E737" s="107"/>
      <c r="F737" s="107"/>
      <c r="G737" s="107"/>
      <c r="H737" s="106"/>
      <c r="I737" s="106"/>
      <c r="J737" s="106"/>
      <c r="K737" s="106"/>
      <c r="L737" s="106"/>
      <c r="M737" s="106"/>
      <c r="N737" s="105"/>
      <c r="O737" s="105"/>
      <c r="P737" s="105"/>
      <c r="Q737" s="105"/>
      <c r="R737" s="105"/>
      <c r="S737" s="105"/>
      <c r="T737" s="105"/>
      <c r="U737" s="105"/>
      <c r="V737" s="105"/>
      <c r="W737" s="105"/>
      <c r="X737" s="105"/>
      <c r="Y737" s="105"/>
      <c r="Z737" s="105"/>
    </row>
    <row r="738" spans="1:26" ht="9.75" customHeight="1">
      <c r="A738" s="105"/>
      <c r="B738" s="106"/>
      <c r="C738" s="106"/>
      <c r="D738" s="106"/>
      <c r="E738" s="107"/>
      <c r="F738" s="107"/>
      <c r="G738" s="107"/>
      <c r="H738" s="106"/>
      <c r="I738" s="106"/>
      <c r="J738" s="106"/>
      <c r="K738" s="106"/>
      <c r="L738" s="106"/>
      <c r="M738" s="106"/>
      <c r="N738" s="105"/>
      <c r="O738" s="105"/>
      <c r="P738" s="105"/>
      <c r="Q738" s="105"/>
      <c r="R738" s="105"/>
      <c r="S738" s="105"/>
      <c r="T738" s="105"/>
      <c r="U738" s="105"/>
      <c r="V738" s="105"/>
      <c r="W738" s="105"/>
      <c r="X738" s="105"/>
      <c r="Y738" s="105"/>
      <c r="Z738" s="105"/>
    </row>
    <row r="739" spans="1:26" ht="9.75" customHeight="1">
      <c r="A739" s="105"/>
      <c r="B739" s="106"/>
      <c r="C739" s="106"/>
      <c r="D739" s="106"/>
      <c r="E739" s="107"/>
      <c r="F739" s="107"/>
      <c r="G739" s="107"/>
      <c r="H739" s="106"/>
      <c r="I739" s="106"/>
      <c r="J739" s="106"/>
      <c r="K739" s="106"/>
      <c r="L739" s="106"/>
      <c r="M739" s="106"/>
      <c r="N739" s="105"/>
      <c r="O739" s="105"/>
      <c r="P739" s="105"/>
      <c r="Q739" s="105"/>
      <c r="R739" s="105"/>
      <c r="S739" s="105"/>
      <c r="T739" s="105"/>
      <c r="U739" s="105"/>
      <c r="V739" s="105"/>
      <c r="W739" s="105"/>
      <c r="X739" s="105"/>
      <c r="Y739" s="105"/>
      <c r="Z739" s="105"/>
    </row>
    <row r="740" spans="1:26" ht="9.75" customHeight="1">
      <c r="A740" s="105"/>
      <c r="B740" s="106"/>
      <c r="C740" s="106"/>
      <c r="D740" s="106"/>
      <c r="E740" s="107"/>
      <c r="F740" s="107"/>
      <c r="G740" s="107"/>
      <c r="H740" s="106"/>
      <c r="I740" s="106"/>
      <c r="J740" s="106"/>
      <c r="K740" s="106"/>
      <c r="L740" s="106"/>
      <c r="M740" s="106"/>
      <c r="N740" s="105"/>
      <c r="O740" s="105"/>
      <c r="P740" s="105"/>
      <c r="Q740" s="105"/>
      <c r="R740" s="105"/>
      <c r="S740" s="105"/>
      <c r="T740" s="105"/>
      <c r="U740" s="105"/>
      <c r="V740" s="105"/>
      <c r="W740" s="105"/>
      <c r="X740" s="105"/>
      <c r="Y740" s="105"/>
      <c r="Z740" s="105"/>
    </row>
    <row r="741" spans="1:26" ht="9.75" customHeight="1">
      <c r="A741" s="105"/>
      <c r="B741" s="106"/>
      <c r="C741" s="106"/>
      <c r="D741" s="106"/>
      <c r="E741" s="107"/>
      <c r="F741" s="107"/>
      <c r="G741" s="107"/>
      <c r="H741" s="106"/>
      <c r="I741" s="106"/>
      <c r="J741" s="106"/>
      <c r="K741" s="106"/>
      <c r="L741" s="106"/>
      <c r="M741" s="106"/>
      <c r="N741" s="105"/>
      <c r="O741" s="105"/>
      <c r="P741" s="105"/>
      <c r="Q741" s="105"/>
      <c r="R741" s="105"/>
      <c r="S741" s="105"/>
      <c r="T741" s="105"/>
      <c r="U741" s="105"/>
      <c r="V741" s="105"/>
      <c r="W741" s="105"/>
      <c r="X741" s="105"/>
      <c r="Y741" s="105"/>
      <c r="Z741" s="105"/>
    </row>
    <row r="742" spans="1:26" ht="9.75" customHeight="1">
      <c r="A742" s="105"/>
      <c r="B742" s="106"/>
      <c r="C742" s="106"/>
      <c r="D742" s="106"/>
      <c r="E742" s="107"/>
      <c r="F742" s="107"/>
      <c r="G742" s="107"/>
      <c r="H742" s="106"/>
      <c r="I742" s="106"/>
      <c r="J742" s="106"/>
      <c r="K742" s="106"/>
      <c r="L742" s="106"/>
      <c r="M742" s="106"/>
      <c r="N742" s="105"/>
      <c r="O742" s="105"/>
      <c r="P742" s="105"/>
      <c r="Q742" s="105"/>
      <c r="R742" s="105"/>
      <c r="S742" s="105"/>
      <c r="T742" s="105"/>
      <c r="U742" s="105"/>
      <c r="V742" s="105"/>
      <c r="W742" s="105"/>
      <c r="X742" s="105"/>
      <c r="Y742" s="105"/>
      <c r="Z742" s="105"/>
    </row>
    <row r="743" spans="1:26" ht="9.75" customHeight="1">
      <c r="A743" s="105"/>
      <c r="B743" s="106"/>
      <c r="C743" s="106"/>
      <c r="D743" s="106"/>
      <c r="E743" s="107"/>
      <c r="F743" s="107"/>
      <c r="G743" s="107"/>
      <c r="H743" s="106"/>
      <c r="I743" s="106"/>
      <c r="J743" s="106"/>
      <c r="K743" s="106"/>
      <c r="L743" s="106"/>
      <c r="M743" s="106"/>
      <c r="N743" s="105"/>
      <c r="O743" s="105"/>
      <c r="P743" s="105"/>
      <c r="Q743" s="105"/>
      <c r="R743" s="105"/>
      <c r="S743" s="105"/>
      <c r="T743" s="105"/>
      <c r="U743" s="105"/>
      <c r="V743" s="105"/>
      <c r="W743" s="105"/>
      <c r="X743" s="105"/>
      <c r="Y743" s="105"/>
      <c r="Z743" s="105"/>
    </row>
    <row r="744" spans="1:26" ht="9.75" customHeight="1">
      <c r="A744" s="105"/>
      <c r="B744" s="106"/>
      <c r="C744" s="106"/>
      <c r="D744" s="106"/>
      <c r="E744" s="107"/>
      <c r="F744" s="107"/>
      <c r="G744" s="107"/>
      <c r="H744" s="106"/>
      <c r="I744" s="106"/>
      <c r="J744" s="106"/>
      <c r="K744" s="106"/>
      <c r="L744" s="106"/>
      <c r="M744" s="106"/>
      <c r="N744" s="105"/>
      <c r="O744" s="105"/>
      <c r="P744" s="105"/>
      <c r="Q744" s="105"/>
      <c r="R744" s="105"/>
      <c r="S744" s="105"/>
      <c r="T744" s="105"/>
      <c r="U744" s="105"/>
      <c r="V744" s="105"/>
      <c r="W744" s="105"/>
      <c r="X744" s="105"/>
      <c r="Y744" s="105"/>
      <c r="Z744" s="105"/>
    </row>
    <row r="745" spans="1:26" ht="9.75" customHeight="1">
      <c r="A745" s="105"/>
      <c r="B745" s="106"/>
      <c r="C745" s="106"/>
      <c r="D745" s="106"/>
      <c r="E745" s="107"/>
      <c r="F745" s="107"/>
      <c r="G745" s="107"/>
      <c r="H745" s="106"/>
      <c r="I745" s="106"/>
      <c r="J745" s="106"/>
      <c r="K745" s="106"/>
      <c r="L745" s="106"/>
      <c r="M745" s="106"/>
      <c r="N745" s="105"/>
      <c r="O745" s="105"/>
      <c r="P745" s="105"/>
      <c r="Q745" s="105"/>
      <c r="R745" s="105"/>
      <c r="S745" s="105"/>
      <c r="T745" s="105"/>
      <c r="U745" s="105"/>
      <c r="V745" s="105"/>
      <c r="W745" s="105"/>
      <c r="X745" s="105"/>
      <c r="Y745" s="105"/>
      <c r="Z745" s="105"/>
    </row>
    <row r="746" spans="1:26" ht="9.75" customHeight="1">
      <c r="A746" s="105"/>
      <c r="B746" s="106"/>
      <c r="C746" s="106"/>
      <c r="D746" s="106"/>
      <c r="E746" s="107"/>
      <c r="F746" s="107"/>
      <c r="G746" s="107"/>
      <c r="H746" s="106"/>
      <c r="I746" s="106"/>
      <c r="J746" s="106"/>
      <c r="K746" s="106"/>
      <c r="L746" s="106"/>
      <c r="M746" s="106"/>
      <c r="N746" s="105"/>
      <c r="O746" s="105"/>
      <c r="P746" s="105"/>
      <c r="Q746" s="105"/>
      <c r="R746" s="105"/>
      <c r="S746" s="105"/>
      <c r="T746" s="105"/>
      <c r="U746" s="105"/>
      <c r="V746" s="105"/>
      <c r="W746" s="105"/>
      <c r="X746" s="105"/>
      <c r="Y746" s="105"/>
      <c r="Z746" s="105"/>
    </row>
    <row r="747" spans="1:26" ht="9.75" customHeight="1">
      <c r="A747" s="105"/>
      <c r="B747" s="106"/>
      <c r="C747" s="106"/>
      <c r="D747" s="106"/>
      <c r="E747" s="107"/>
      <c r="F747" s="107"/>
      <c r="G747" s="107"/>
      <c r="H747" s="106"/>
      <c r="I747" s="106"/>
      <c r="J747" s="106"/>
      <c r="K747" s="106"/>
      <c r="L747" s="106"/>
      <c r="M747" s="106"/>
      <c r="N747" s="105"/>
      <c r="O747" s="105"/>
      <c r="P747" s="105"/>
      <c r="Q747" s="105"/>
      <c r="R747" s="105"/>
      <c r="S747" s="105"/>
      <c r="T747" s="105"/>
      <c r="U747" s="105"/>
      <c r="V747" s="105"/>
      <c r="W747" s="105"/>
      <c r="X747" s="105"/>
      <c r="Y747" s="105"/>
      <c r="Z747" s="105"/>
    </row>
    <row r="748" spans="1:26" ht="9.75" customHeight="1">
      <c r="A748" s="105"/>
      <c r="B748" s="106"/>
      <c r="C748" s="106"/>
      <c r="D748" s="106"/>
      <c r="E748" s="107"/>
      <c r="F748" s="107"/>
      <c r="G748" s="107"/>
      <c r="H748" s="106"/>
      <c r="I748" s="106"/>
      <c r="J748" s="106"/>
      <c r="K748" s="106"/>
      <c r="L748" s="106"/>
      <c r="M748" s="106"/>
      <c r="N748" s="105"/>
      <c r="O748" s="105"/>
      <c r="P748" s="105"/>
      <c r="Q748" s="105"/>
      <c r="R748" s="105"/>
      <c r="S748" s="105"/>
      <c r="T748" s="105"/>
      <c r="U748" s="105"/>
      <c r="V748" s="105"/>
      <c r="W748" s="105"/>
      <c r="X748" s="105"/>
      <c r="Y748" s="105"/>
      <c r="Z748" s="105"/>
    </row>
    <row r="749" spans="1:26" ht="9.75" customHeight="1">
      <c r="A749" s="105"/>
      <c r="B749" s="106"/>
      <c r="C749" s="106"/>
      <c r="D749" s="106"/>
      <c r="E749" s="107"/>
      <c r="F749" s="107"/>
      <c r="G749" s="107"/>
      <c r="H749" s="106"/>
      <c r="I749" s="106"/>
      <c r="J749" s="106"/>
      <c r="K749" s="106"/>
      <c r="L749" s="106"/>
      <c r="M749" s="106"/>
      <c r="N749" s="105"/>
      <c r="O749" s="105"/>
      <c r="P749" s="105"/>
      <c r="Q749" s="105"/>
      <c r="R749" s="105"/>
      <c r="S749" s="105"/>
      <c r="T749" s="105"/>
      <c r="U749" s="105"/>
      <c r="V749" s="105"/>
      <c r="W749" s="105"/>
      <c r="X749" s="105"/>
      <c r="Y749" s="105"/>
      <c r="Z749" s="105"/>
    </row>
    <row r="750" spans="1:26" ht="9.75" customHeight="1">
      <c r="A750" s="105"/>
      <c r="B750" s="106"/>
      <c r="C750" s="106"/>
      <c r="D750" s="106"/>
      <c r="E750" s="107"/>
      <c r="F750" s="107"/>
      <c r="G750" s="107"/>
      <c r="H750" s="106"/>
      <c r="I750" s="106"/>
      <c r="J750" s="106"/>
      <c r="K750" s="106"/>
      <c r="L750" s="106"/>
      <c r="M750" s="106"/>
      <c r="N750" s="105"/>
      <c r="O750" s="105"/>
      <c r="P750" s="105"/>
      <c r="Q750" s="105"/>
      <c r="R750" s="105"/>
      <c r="S750" s="105"/>
      <c r="T750" s="105"/>
      <c r="U750" s="105"/>
      <c r="V750" s="105"/>
      <c r="W750" s="105"/>
      <c r="X750" s="105"/>
      <c r="Y750" s="105"/>
      <c r="Z750" s="105"/>
    </row>
    <row r="751" spans="1:26" ht="9.75" customHeight="1">
      <c r="A751" s="105"/>
      <c r="B751" s="106"/>
      <c r="C751" s="106"/>
      <c r="D751" s="106"/>
      <c r="E751" s="107"/>
      <c r="F751" s="107"/>
      <c r="G751" s="107"/>
      <c r="H751" s="106"/>
      <c r="I751" s="106"/>
      <c r="J751" s="106"/>
      <c r="K751" s="106"/>
      <c r="L751" s="106"/>
      <c r="M751" s="106"/>
      <c r="N751" s="105"/>
      <c r="O751" s="105"/>
      <c r="P751" s="105"/>
      <c r="Q751" s="105"/>
      <c r="R751" s="105"/>
      <c r="S751" s="105"/>
      <c r="T751" s="105"/>
      <c r="U751" s="105"/>
      <c r="V751" s="105"/>
      <c r="W751" s="105"/>
      <c r="X751" s="105"/>
      <c r="Y751" s="105"/>
      <c r="Z751" s="105"/>
    </row>
    <row r="752" spans="1:26" ht="9.75" customHeight="1">
      <c r="A752" s="105"/>
      <c r="B752" s="106"/>
      <c r="C752" s="106"/>
      <c r="D752" s="106"/>
      <c r="E752" s="107"/>
      <c r="F752" s="107"/>
      <c r="G752" s="107"/>
      <c r="H752" s="106"/>
      <c r="I752" s="106"/>
      <c r="J752" s="106"/>
      <c r="K752" s="106"/>
      <c r="L752" s="106"/>
      <c r="M752" s="106"/>
      <c r="N752" s="105"/>
      <c r="O752" s="105"/>
      <c r="P752" s="105"/>
      <c r="Q752" s="105"/>
      <c r="R752" s="105"/>
      <c r="S752" s="105"/>
      <c r="T752" s="105"/>
      <c r="U752" s="105"/>
      <c r="V752" s="105"/>
      <c r="W752" s="105"/>
      <c r="X752" s="105"/>
      <c r="Y752" s="105"/>
      <c r="Z752" s="105"/>
    </row>
    <row r="753" spans="1:26" ht="9.75" customHeight="1">
      <c r="A753" s="105"/>
      <c r="B753" s="106"/>
      <c r="C753" s="106"/>
      <c r="D753" s="106"/>
      <c r="E753" s="107"/>
      <c r="F753" s="107"/>
      <c r="G753" s="107"/>
      <c r="H753" s="106"/>
      <c r="I753" s="106"/>
      <c r="J753" s="106"/>
      <c r="K753" s="106"/>
      <c r="L753" s="106"/>
      <c r="M753" s="106"/>
      <c r="N753" s="105"/>
      <c r="O753" s="105"/>
      <c r="P753" s="105"/>
      <c r="Q753" s="105"/>
      <c r="R753" s="105"/>
      <c r="S753" s="105"/>
      <c r="T753" s="105"/>
      <c r="U753" s="105"/>
      <c r="V753" s="105"/>
      <c r="W753" s="105"/>
      <c r="X753" s="105"/>
      <c r="Y753" s="105"/>
      <c r="Z753" s="105"/>
    </row>
    <row r="754" spans="1:26" ht="9.75" customHeight="1">
      <c r="A754" s="105"/>
      <c r="B754" s="106"/>
      <c r="C754" s="106"/>
      <c r="D754" s="106"/>
      <c r="E754" s="107"/>
      <c r="F754" s="107"/>
      <c r="G754" s="107"/>
      <c r="H754" s="106"/>
      <c r="I754" s="106"/>
      <c r="J754" s="106"/>
      <c r="K754" s="106"/>
      <c r="L754" s="106"/>
      <c r="M754" s="106"/>
      <c r="N754" s="105"/>
      <c r="O754" s="105"/>
      <c r="P754" s="105"/>
      <c r="Q754" s="105"/>
      <c r="R754" s="105"/>
      <c r="S754" s="105"/>
      <c r="T754" s="105"/>
      <c r="U754" s="105"/>
      <c r="V754" s="105"/>
      <c r="W754" s="105"/>
      <c r="X754" s="105"/>
      <c r="Y754" s="105"/>
      <c r="Z754" s="105"/>
    </row>
    <row r="755" spans="1:26" ht="9.75" customHeight="1">
      <c r="A755" s="105"/>
      <c r="B755" s="106"/>
      <c r="C755" s="106"/>
      <c r="D755" s="106"/>
      <c r="E755" s="107"/>
      <c r="F755" s="107"/>
      <c r="G755" s="107"/>
      <c r="H755" s="106"/>
      <c r="I755" s="106"/>
      <c r="J755" s="106"/>
      <c r="K755" s="106"/>
      <c r="L755" s="106"/>
      <c r="M755" s="106"/>
      <c r="N755" s="105"/>
      <c r="O755" s="105"/>
      <c r="P755" s="105"/>
      <c r="Q755" s="105"/>
      <c r="R755" s="105"/>
      <c r="S755" s="105"/>
      <c r="T755" s="105"/>
      <c r="U755" s="105"/>
      <c r="V755" s="105"/>
      <c r="W755" s="105"/>
      <c r="X755" s="105"/>
      <c r="Y755" s="105"/>
      <c r="Z755" s="105"/>
    </row>
    <row r="756" spans="1:26" ht="9.75" customHeight="1">
      <c r="A756" s="105"/>
      <c r="B756" s="106"/>
      <c r="C756" s="106"/>
      <c r="D756" s="106"/>
      <c r="E756" s="107"/>
      <c r="F756" s="107"/>
      <c r="G756" s="107"/>
      <c r="H756" s="106"/>
      <c r="I756" s="106"/>
      <c r="J756" s="106"/>
      <c r="K756" s="106"/>
      <c r="L756" s="106"/>
      <c r="M756" s="106"/>
      <c r="N756" s="105"/>
      <c r="O756" s="105"/>
      <c r="P756" s="105"/>
      <c r="Q756" s="105"/>
      <c r="R756" s="105"/>
      <c r="S756" s="105"/>
      <c r="T756" s="105"/>
      <c r="U756" s="105"/>
      <c r="V756" s="105"/>
      <c r="W756" s="105"/>
      <c r="X756" s="105"/>
      <c r="Y756" s="105"/>
      <c r="Z756" s="105"/>
    </row>
    <row r="757" spans="1:26" ht="9.75" customHeight="1">
      <c r="A757" s="105"/>
      <c r="B757" s="106"/>
      <c r="C757" s="106"/>
      <c r="D757" s="106"/>
      <c r="E757" s="107"/>
      <c r="F757" s="107"/>
      <c r="G757" s="107"/>
      <c r="H757" s="106"/>
      <c r="I757" s="106"/>
      <c r="J757" s="106"/>
      <c r="K757" s="106"/>
      <c r="L757" s="106"/>
      <c r="M757" s="106"/>
      <c r="N757" s="105"/>
      <c r="O757" s="105"/>
      <c r="P757" s="105"/>
      <c r="Q757" s="105"/>
      <c r="R757" s="105"/>
      <c r="S757" s="105"/>
      <c r="T757" s="105"/>
      <c r="U757" s="105"/>
      <c r="V757" s="105"/>
      <c r="W757" s="105"/>
      <c r="X757" s="105"/>
      <c r="Y757" s="105"/>
      <c r="Z757" s="105"/>
    </row>
    <row r="758" spans="1:26" ht="9.75" customHeight="1">
      <c r="A758" s="105"/>
      <c r="B758" s="106"/>
      <c r="C758" s="106"/>
      <c r="D758" s="106"/>
      <c r="E758" s="107"/>
      <c r="F758" s="107"/>
      <c r="G758" s="107"/>
      <c r="H758" s="106"/>
      <c r="I758" s="106"/>
      <c r="J758" s="106"/>
      <c r="K758" s="106"/>
      <c r="L758" s="106"/>
      <c r="M758" s="106"/>
      <c r="N758" s="105"/>
      <c r="O758" s="105"/>
      <c r="P758" s="105"/>
      <c r="Q758" s="105"/>
      <c r="R758" s="105"/>
      <c r="S758" s="105"/>
      <c r="T758" s="105"/>
      <c r="U758" s="105"/>
      <c r="V758" s="105"/>
      <c r="W758" s="105"/>
      <c r="X758" s="105"/>
      <c r="Y758" s="105"/>
      <c r="Z758" s="105"/>
    </row>
    <row r="759" spans="1:26" ht="9.75" customHeight="1">
      <c r="A759" s="105"/>
      <c r="B759" s="106"/>
      <c r="C759" s="106"/>
      <c r="D759" s="106"/>
      <c r="E759" s="107"/>
      <c r="F759" s="107"/>
      <c r="G759" s="107"/>
      <c r="H759" s="106"/>
      <c r="I759" s="106"/>
      <c r="J759" s="106"/>
      <c r="K759" s="106"/>
      <c r="L759" s="106"/>
      <c r="M759" s="106"/>
      <c r="N759" s="105"/>
      <c r="O759" s="105"/>
      <c r="P759" s="105"/>
      <c r="Q759" s="105"/>
      <c r="R759" s="105"/>
      <c r="S759" s="105"/>
      <c r="T759" s="105"/>
      <c r="U759" s="105"/>
      <c r="V759" s="105"/>
      <c r="W759" s="105"/>
      <c r="X759" s="105"/>
      <c r="Y759" s="105"/>
      <c r="Z759" s="105"/>
    </row>
    <row r="760" spans="1:26" ht="9.75" customHeight="1">
      <c r="A760" s="105"/>
      <c r="B760" s="106"/>
      <c r="C760" s="106"/>
      <c r="D760" s="106"/>
      <c r="E760" s="107"/>
      <c r="F760" s="107"/>
      <c r="G760" s="107"/>
      <c r="H760" s="106"/>
      <c r="I760" s="106"/>
      <c r="J760" s="106"/>
      <c r="K760" s="106"/>
      <c r="L760" s="106"/>
      <c r="M760" s="106"/>
      <c r="N760" s="105"/>
      <c r="O760" s="105"/>
      <c r="P760" s="105"/>
      <c r="Q760" s="105"/>
      <c r="R760" s="105"/>
      <c r="S760" s="105"/>
      <c r="T760" s="105"/>
      <c r="U760" s="105"/>
      <c r="V760" s="105"/>
      <c r="W760" s="105"/>
      <c r="X760" s="105"/>
      <c r="Y760" s="105"/>
      <c r="Z760" s="105"/>
    </row>
    <row r="761" spans="1:26" ht="9.75" customHeight="1">
      <c r="A761" s="105"/>
      <c r="B761" s="106"/>
      <c r="C761" s="106"/>
      <c r="D761" s="106"/>
      <c r="E761" s="107"/>
      <c r="F761" s="107"/>
      <c r="G761" s="107"/>
      <c r="H761" s="106"/>
      <c r="I761" s="106"/>
      <c r="J761" s="106"/>
      <c r="K761" s="106"/>
      <c r="L761" s="106"/>
      <c r="M761" s="106"/>
      <c r="N761" s="105"/>
      <c r="O761" s="105"/>
      <c r="P761" s="105"/>
      <c r="Q761" s="105"/>
      <c r="R761" s="105"/>
      <c r="S761" s="105"/>
      <c r="T761" s="105"/>
      <c r="U761" s="105"/>
      <c r="V761" s="105"/>
      <c r="W761" s="105"/>
      <c r="X761" s="105"/>
      <c r="Y761" s="105"/>
      <c r="Z761" s="105"/>
    </row>
    <row r="762" spans="1:26" ht="9.75" customHeight="1">
      <c r="A762" s="105"/>
      <c r="B762" s="106"/>
      <c r="C762" s="106"/>
      <c r="D762" s="106"/>
      <c r="E762" s="107"/>
      <c r="F762" s="107"/>
      <c r="G762" s="107"/>
      <c r="H762" s="106"/>
      <c r="I762" s="106"/>
      <c r="J762" s="106"/>
      <c r="K762" s="106"/>
      <c r="L762" s="106"/>
      <c r="M762" s="106"/>
      <c r="N762" s="105"/>
      <c r="O762" s="105"/>
      <c r="P762" s="105"/>
      <c r="Q762" s="105"/>
      <c r="R762" s="105"/>
      <c r="S762" s="105"/>
      <c r="T762" s="105"/>
      <c r="U762" s="105"/>
      <c r="V762" s="105"/>
      <c r="W762" s="105"/>
      <c r="X762" s="105"/>
      <c r="Y762" s="105"/>
      <c r="Z762" s="105"/>
    </row>
    <row r="763" spans="1:26" ht="9.75" customHeight="1">
      <c r="A763" s="105"/>
      <c r="B763" s="106"/>
      <c r="C763" s="106"/>
      <c r="D763" s="106"/>
      <c r="E763" s="107"/>
      <c r="F763" s="107"/>
      <c r="G763" s="107"/>
      <c r="H763" s="106"/>
      <c r="I763" s="106"/>
      <c r="J763" s="106"/>
      <c r="K763" s="106"/>
      <c r="L763" s="106"/>
      <c r="M763" s="106"/>
      <c r="N763" s="105"/>
      <c r="O763" s="105"/>
      <c r="P763" s="105"/>
      <c r="Q763" s="105"/>
      <c r="R763" s="105"/>
      <c r="S763" s="105"/>
      <c r="T763" s="105"/>
      <c r="U763" s="105"/>
      <c r="V763" s="105"/>
      <c r="W763" s="105"/>
      <c r="X763" s="105"/>
      <c r="Y763" s="105"/>
      <c r="Z763" s="105"/>
    </row>
    <row r="764" spans="1:26" ht="9.75" customHeight="1">
      <c r="A764" s="105"/>
      <c r="B764" s="106"/>
      <c r="C764" s="106"/>
      <c r="D764" s="106"/>
      <c r="E764" s="107"/>
      <c r="F764" s="107"/>
      <c r="G764" s="107"/>
      <c r="H764" s="106"/>
      <c r="I764" s="106"/>
      <c r="J764" s="106"/>
      <c r="K764" s="106"/>
      <c r="L764" s="106"/>
      <c r="M764" s="106"/>
      <c r="N764" s="105"/>
      <c r="O764" s="105"/>
      <c r="P764" s="105"/>
      <c r="Q764" s="105"/>
      <c r="R764" s="105"/>
      <c r="S764" s="105"/>
      <c r="T764" s="105"/>
      <c r="U764" s="105"/>
      <c r="V764" s="105"/>
      <c r="W764" s="105"/>
      <c r="X764" s="105"/>
      <c r="Y764" s="105"/>
      <c r="Z764" s="105"/>
    </row>
    <row r="765" spans="1:26" ht="9.75" customHeight="1">
      <c r="A765" s="105"/>
      <c r="B765" s="106"/>
      <c r="C765" s="106"/>
      <c r="D765" s="106"/>
      <c r="E765" s="107"/>
      <c r="F765" s="107"/>
      <c r="G765" s="107"/>
      <c r="H765" s="106"/>
      <c r="I765" s="106"/>
      <c r="J765" s="106"/>
      <c r="K765" s="106"/>
      <c r="L765" s="106"/>
      <c r="M765" s="106"/>
      <c r="N765" s="105"/>
      <c r="O765" s="105"/>
      <c r="P765" s="105"/>
      <c r="Q765" s="105"/>
      <c r="R765" s="105"/>
      <c r="S765" s="105"/>
      <c r="T765" s="105"/>
      <c r="U765" s="105"/>
      <c r="V765" s="105"/>
      <c r="W765" s="105"/>
      <c r="X765" s="105"/>
      <c r="Y765" s="105"/>
      <c r="Z765" s="105"/>
    </row>
    <row r="766" spans="1:26" ht="9.75" customHeight="1">
      <c r="A766" s="105"/>
      <c r="B766" s="106"/>
      <c r="C766" s="106"/>
      <c r="D766" s="106"/>
      <c r="E766" s="107"/>
      <c r="F766" s="107"/>
      <c r="G766" s="107"/>
      <c r="H766" s="106"/>
      <c r="I766" s="106"/>
      <c r="J766" s="106"/>
      <c r="K766" s="106"/>
      <c r="L766" s="106"/>
      <c r="M766" s="106"/>
      <c r="N766" s="105"/>
      <c r="O766" s="105"/>
      <c r="P766" s="105"/>
      <c r="Q766" s="105"/>
      <c r="R766" s="105"/>
      <c r="S766" s="105"/>
      <c r="T766" s="105"/>
      <c r="U766" s="105"/>
      <c r="V766" s="105"/>
      <c r="W766" s="105"/>
      <c r="X766" s="105"/>
      <c r="Y766" s="105"/>
      <c r="Z766" s="105"/>
    </row>
    <row r="767" spans="1:26" ht="9.75" customHeight="1">
      <c r="A767" s="105"/>
      <c r="B767" s="106"/>
      <c r="C767" s="106"/>
      <c r="D767" s="106"/>
      <c r="E767" s="107"/>
      <c r="F767" s="107"/>
      <c r="G767" s="107"/>
      <c r="H767" s="106"/>
      <c r="I767" s="106"/>
      <c r="J767" s="106"/>
      <c r="K767" s="106"/>
      <c r="L767" s="106"/>
      <c r="M767" s="106"/>
      <c r="N767" s="105"/>
      <c r="O767" s="105"/>
      <c r="P767" s="105"/>
      <c r="Q767" s="105"/>
      <c r="R767" s="105"/>
      <c r="S767" s="105"/>
      <c r="T767" s="105"/>
      <c r="U767" s="105"/>
      <c r="V767" s="105"/>
      <c r="W767" s="105"/>
      <c r="X767" s="105"/>
      <c r="Y767" s="105"/>
      <c r="Z767" s="105"/>
    </row>
    <row r="768" spans="1:26" ht="9.75" customHeight="1">
      <c r="A768" s="105"/>
      <c r="B768" s="106"/>
      <c r="C768" s="106"/>
      <c r="D768" s="106"/>
      <c r="E768" s="107"/>
      <c r="F768" s="107"/>
      <c r="G768" s="107"/>
      <c r="H768" s="106"/>
      <c r="I768" s="106"/>
      <c r="J768" s="106"/>
      <c r="K768" s="106"/>
      <c r="L768" s="106"/>
      <c r="M768" s="106"/>
      <c r="N768" s="105"/>
      <c r="O768" s="105"/>
      <c r="P768" s="105"/>
      <c r="Q768" s="105"/>
      <c r="R768" s="105"/>
      <c r="S768" s="105"/>
      <c r="T768" s="105"/>
      <c r="U768" s="105"/>
      <c r="V768" s="105"/>
      <c r="W768" s="105"/>
      <c r="X768" s="105"/>
      <c r="Y768" s="105"/>
      <c r="Z768" s="105"/>
    </row>
    <row r="769" spans="1:26" ht="9.75" customHeight="1">
      <c r="A769" s="105"/>
      <c r="B769" s="106"/>
      <c r="C769" s="106"/>
      <c r="D769" s="106"/>
      <c r="E769" s="107"/>
      <c r="F769" s="107"/>
      <c r="G769" s="107"/>
      <c r="H769" s="106"/>
      <c r="I769" s="106"/>
      <c r="J769" s="106"/>
      <c r="K769" s="106"/>
      <c r="L769" s="106"/>
      <c r="M769" s="106"/>
      <c r="N769" s="105"/>
      <c r="O769" s="105"/>
      <c r="P769" s="105"/>
      <c r="Q769" s="105"/>
      <c r="R769" s="105"/>
      <c r="S769" s="105"/>
      <c r="T769" s="105"/>
      <c r="U769" s="105"/>
      <c r="V769" s="105"/>
      <c r="W769" s="105"/>
      <c r="X769" s="105"/>
      <c r="Y769" s="105"/>
      <c r="Z769" s="105"/>
    </row>
    <row r="770" spans="1:26" ht="9.75" customHeight="1">
      <c r="A770" s="105"/>
      <c r="B770" s="106"/>
      <c r="C770" s="106"/>
      <c r="D770" s="106"/>
      <c r="E770" s="107"/>
      <c r="F770" s="107"/>
      <c r="G770" s="107"/>
      <c r="H770" s="106"/>
      <c r="I770" s="106"/>
      <c r="J770" s="106"/>
      <c r="K770" s="106"/>
      <c r="L770" s="106"/>
      <c r="M770" s="106"/>
      <c r="N770" s="105"/>
      <c r="O770" s="105"/>
      <c r="P770" s="105"/>
      <c r="Q770" s="105"/>
      <c r="R770" s="105"/>
      <c r="S770" s="105"/>
      <c r="T770" s="105"/>
      <c r="U770" s="105"/>
      <c r="V770" s="105"/>
      <c r="W770" s="105"/>
      <c r="X770" s="105"/>
      <c r="Y770" s="105"/>
      <c r="Z770" s="105"/>
    </row>
    <row r="771" spans="1:26" ht="9.75" customHeight="1">
      <c r="A771" s="105"/>
      <c r="B771" s="106"/>
      <c r="C771" s="106"/>
      <c r="D771" s="106"/>
      <c r="E771" s="107"/>
      <c r="F771" s="107"/>
      <c r="G771" s="107"/>
      <c r="H771" s="106"/>
      <c r="I771" s="106"/>
      <c r="J771" s="106"/>
      <c r="K771" s="106"/>
      <c r="L771" s="106"/>
      <c r="M771" s="106"/>
      <c r="N771" s="105"/>
      <c r="O771" s="105"/>
      <c r="P771" s="105"/>
      <c r="Q771" s="105"/>
      <c r="R771" s="105"/>
      <c r="S771" s="105"/>
      <c r="T771" s="105"/>
      <c r="U771" s="105"/>
      <c r="V771" s="105"/>
      <c r="W771" s="105"/>
      <c r="X771" s="105"/>
      <c r="Y771" s="105"/>
      <c r="Z771" s="105"/>
    </row>
    <row r="772" spans="1:26" ht="9.75" customHeight="1">
      <c r="A772" s="105"/>
      <c r="B772" s="106"/>
      <c r="C772" s="106"/>
      <c r="D772" s="106"/>
      <c r="E772" s="107"/>
      <c r="F772" s="107"/>
      <c r="G772" s="107"/>
      <c r="H772" s="106"/>
      <c r="I772" s="106"/>
      <c r="J772" s="106"/>
      <c r="K772" s="106"/>
      <c r="L772" s="106"/>
      <c r="M772" s="106"/>
      <c r="N772" s="105"/>
      <c r="O772" s="105"/>
      <c r="P772" s="105"/>
      <c r="Q772" s="105"/>
      <c r="R772" s="105"/>
      <c r="S772" s="105"/>
      <c r="T772" s="105"/>
      <c r="U772" s="105"/>
      <c r="V772" s="105"/>
      <c r="W772" s="105"/>
      <c r="X772" s="105"/>
      <c r="Y772" s="105"/>
      <c r="Z772" s="105"/>
    </row>
    <row r="773" spans="1:26" ht="9.75" customHeight="1">
      <c r="A773" s="105"/>
      <c r="B773" s="106"/>
      <c r="C773" s="106"/>
      <c r="D773" s="106"/>
      <c r="E773" s="107"/>
      <c r="F773" s="107"/>
      <c r="G773" s="107"/>
      <c r="H773" s="106"/>
      <c r="I773" s="106"/>
      <c r="J773" s="106"/>
      <c r="K773" s="106"/>
      <c r="L773" s="106"/>
      <c r="M773" s="106"/>
      <c r="N773" s="105"/>
      <c r="O773" s="105"/>
      <c r="P773" s="105"/>
      <c r="Q773" s="105"/>
      <c r="R773" s="105"/>
      <c r="S773" s="105"/>
      <c r="T773" s="105"/>
      <c r="U773" s="105"/>
      <c r="V773" s="105"/>
      <c r="W773" s="105"/>
      <c r="X773" s="105"/>
      <c r="Y773" s="105"/>
      <c r="Z773" s="105"/>
    </row>
    <row r="774" spans="1:26" ht="9.75" customHeight="1">
      <c r="A774" s="105"/>
      <c r="B774" s="106"/>
      <c r="C774" s="106"/>
      <c r="D774" s="106"/>
      <c r="E774" s="107"/>
      <c r="F774" s="107"/>
      <c r="G774" s="107"/>
      <c r="H774" s="106"/>
      <c r="I774" s="106"/>
      <c r="J774" s="106"/>
      <c r="K774" s="106"/>
      <c r="L774" s="106"/>
      <c r="M774" s="106"/>
      <c r="N774" s="105"/>
      <c r="O774" s="105"/>
      <c r="P774" s="105"/>
      <c r="Q774" s="105"/>
      <c r="R774" s="105"/>
      <c r="S774" s="105"/>
      <c r="T774" s="105"/>
      <c r="U774" s="105"/>
      <c r="V774" s="105"/>
      <c r="W774" s="105"/>
      <c r="X774" s="105"/>
      <c r="Y774" s="105"/>
      <c r="Z774" s="105"/>
    </row>
    <row r="775" spans="1:26" ht="9.75" customHeight="1">
      <c r="A775" s="105"/>
      <c r="B775" s="106"/>
      <c r="C775" s="106"/>
      <c r="D775" s="106"/>
      <c r="E775" s="107"/>
      <c r="F775" s="107"/>
      <c r="G775" s="107"/>
      <c r="H775" s="106"/>
      <c r="I775" s="106"/>
      <c r="J775" s="106"/>
      <c r="K775" s="106"/>
      <c r="L775" s="106"/>
      <c r="M775" s="106"/>
      <c r="N775" s="105"/>
      <c r="O775" s="105"/>
      <c r="P775" s="105"/>
      <c r="Q775" s="105"/>
      <c r="R775" s="105"/>
      <c r="S775" s="105"/>
      <c r="T775" s="105"/>
      <c r="U775" s="105"/>
      <c r="V775" s="105"/>
      <c r="W775" s="105"/>
      <c r="X775" s="105"/>
      <c r="Y775" s="105"/>
      <c r="Z775" s="105"/>
    </row>
    <row r="776" spans="1:26" ht="9.75" customHeight="1">
      <c r="A776" s="105"/>
      <c r="B776" s="106"/>
      <c r="C776" s="106"/>
      <c r="D776" s="106"/>
      <c r="E776" s="107"/>
      <c r="F776" s="107"/>
      <c r="G776" s="107"/>
      <c r="H776" s="106"/>
      <c r="I776" s="106"/>
      <c r="J776" s="106"/>
      <c r="K776" s="106"/>
      <c r="L776" s="106"/>
      <c r="M776" s="106"/>
      <c r="N776" s="105"/>
      <c r="O776" s="105"/>
      <c r="P776" s="105"/>
      <c r="Q776" s="105"/>
      <c r="R776" s="105"/>
      <c r="S776" s="105"/>
      <c r="T776" s="105"/>
      <c r="U776" s="105"/>
      <c r="V776" s="105"/>
      <c r="W776" s="105"/>
      <c r="X776" s="105"/>
      <c r="Y776" s="105"/>
      <c r="Z776" s="105"/>
    </row>
    <row r="777" spans="1:26" ht="9.75" customHeight="1">
      <c r="A777" s="105"/>
      <c r="B777" s="106"/>
      <c r="C777" s="106"/>
      <c r="D777" s="106"/>
      <c r="E777" s="107"/>
      <c r="F777" s="107"/>
      <c r="G777" s="107"/>
      <c r="H777" s="106"/>
      <c r="I777" s="106"/>
      <c r="J777" s="106"/>
      <c r="K777" s="106"/>
      <c r="L777" s="106"/>
      <c r="M777" s="106"/>
      <c r="N777" s="105"/>
      <c r="O777" s="105"/>
      <c r="P777" s="105"/>
      <c r="Q777" s="105"/>
      <c r="R777" s="105"/>
      <c r="S777" s="105"/>
      <c r="T777" s="105"/>
      <c r="U777" s="105"/>
      <c r="V777" s="105"/>
      <c r="W777" s="105"/>
      <c r="X777" s="105"/>
      <c r="Y777" s="105"/>
      <c r="Z777" s="105"/>
    </row>
    <row r="778" spans="1:26" ht="9.75" customHeight="1">
      <c r="A778" s="105"/>
      <c r="B778" s="106"/>
      <c r="C778" s="106"/>
      <c r="D778" s="106"/>
      <c r="E778" s="107"/>
      <c r="F778" s="107"/>
      <c r="G778" s="107"/>
      <c r="H778" s="106"/>
      <c r="I778" s="106"/>
      <c r="J778" s="106"/>
      <c r="K778" s="106"/>
      <c r="L778" s="106"/>
      <c r="M778" s="106"/>
      <c r="N778" s="105"/>
      <c r="O778" s="105"/>
      <c r="P778" s="105"/>
      <c r="Q778" s="105"/>
      <c r="R778" s="105"/>
      <c r="S778" s="105"/>
      <c r="T778" s="105"/>
      <c r="U778" s="105"/>
      <c r="V778" s="105"/>
      <c r="W778" s="105"/>
      <c r="X778" s="105"/>
      <c r="Y778" s="105"/>
      <c r="Z778" s="105"/>
    </row>
    <row r="779" spans="1:26" ht="9.75" customHeight="1">
      <c r="A779" s="105"/>
      <c r="B779" s="106"/>
      <c r="C779" s="106"/>
      <c r="D779" s="106"/>
      <c r="E779" s="107"/>
      <c r="F779" s="107"/>
      <c r="G779" s="107"/>
      <c r="H779" s="106"/>
      <c r="I779" s="106"/>
      <c r="J779" s="106"/>
      <c r="K779" s="106"/>
      <c r="L779" s="106"/>
      <c r="M779" s="106"/>
      <c r="N779" s="105"/>
      <c r="O779" s="105"/>
      <c r="P779" s="105"/>
      <c r="Q779" s="105"/>
      <c r="R779" s="105"/>
      <c r="S779" s="105"/>
      <c r="T779" s="105"/>
      <c r="U779" s="105"/>
      <c r="V779" s="105"/>
      <c r="W779" s="105"/>
      <c r="X779" s="105"/>
      <c r="Y779" s="105"/>
      <c r="Z779" s="105"/>
    </row>
    <row r="780" spans="1:26" ht="9.75" customHeight="1">
      <c r="A780" s="105"/>
      <c r="B780" s="106"/>
      <c r="C780" s="106"/>
      <c r="D780" s="106"/>
      <c r="E780" s="107"/>
      <c r="F780" s="107"/>
      <c r="G780" s="107"/>
      <c r="H780" s="106"/>
      <c r="I780" s="106"/>
      <c r="J780" s="106"/>
      <c r="K780" s="106"/>
      <c r="L780" s="106"/>
      <c r="M780" s="106"/>
      <c r="N780" s="105"/>
      <c r="O780" s="105"/>
      <c r="P780" s="105"/>
      <c r="Q780" s="105"/>
      <c r="R780" s="105"/>
      <c r="S780" s="105"/>
      <c r="T780" s="105"/>
      <c r="U780" s="105"/>
      <c r="V780" s="105"/>
      <c r="W780" s="105"/>
      <c r="X780" s="105"/>
      <c r="Y780" s="105"/>
      <c r="Z780" s="105"/>
    </row>
    <row r="781" spans="1:26" ht="9.75" customHeight="1">
      <c r="A781" s="105"/>
      <c r="B781" s="106"/>
      <c r="C781" s="106"/>
      <c r="D781" s="106"/>
      <c r="E781" s="107"/>
      <c r="F781" s="107"/>
      <c r="G781" s="107"/>
      <c r="H781" s="106"/>
      <c r="I781" s="106"/>
      <c r="J781" s="106"/>
      <c r="K781" s="106"/>
      <c r="L781" s="106"/>
      <c r="M781" s="106"/>
      <c r="N781" s="105"/>
      <c r="O781" s="105"/>
      <c r="P781" s="105"/>
      <c r="Q781" s="105"/>
      <c r="R781" s="105"/>
      <c r="S781" s="105"/>
      <c r="T781" s="105"/>
      <c r="U781" s="105"/>
      <c r="V781" s="105"/>
      <c r="W781" s="105"/>
      <c r="X781" s="105"/>
      <c r="Y781" s="105"/>
      <c r="Z781" s="105"/>
    </row>
    <row r="782" spans="1:26" ht="9.75" customHeight="1">
      <c r="A782" s="105"/>
      <c r="B782" s="106"/>
      <c r="C782" s="106"/>
      <c r="D782" s="106"/>
      <c r="E782" s="107"/>
      <c r="F782" s="107"/>
      <c r="G782" s="107"/>
      <c r="H782" s="106"/>
      <c r="I782" s="106"/>
      <c r="J782" s="106"/>
      <c r="K782" s="106"/>
      <c r="L782" s="106"/>
      <c r="M782" s="106"/>
      <c r="N782" s="105"/>
      <c r="O782" s="105"/>
      <c r="P782" s="105"/>
      <c r="Q782" s="105"/>
      <c r="R782" s="105"/>
      <c r="S782" s="105"/>
      <c r="T782" s="105"/>
      <c r="U782" s="105"/>
      <c r="V782" s="105"/>
      <c r="W782" s="105"/>
      <c r="X782" s="105"/>
      <c r="Y782" s="105"/>
      <c r="Z782" s="105"/>
    </row>
    <row r="783" spans="1:26" ht="9.75" customHeight="1">
      <c r="A783" s="105"/>
      <c r="B783" s="106"/>
      <c r="C783" s="106"/>
      <c r="D783" s="106"/>
      <c r="E783" s="107"/>
      <c r="F783" s="107"/>
      <c r="G783" s="107"/>
      <c r="H783" s="106"/>
      <c r="I783" s="106"/>
      <c r="J783" s="106"/>
      <c r="K783" s="106"/>
      <c r="L783" s="106"/>
      <c r="M783" s="106"/>
      <c r="N783" s="105"/>
      <c r="O783" s="105"/>
      <c r="P783" s="105"/>
      <c r="Q783" s="105"/>
      <c r="R783" s="105"/>
      <c r="S783" s="105"/>
      <c r="T783" s="105"/>
      <c r="U783" s="105"/>
      <c r="V783" s="105"/>
      <c r="W783" s="105"/>
      <c r="X783" s="105"/>
      <c r="Y783" s="105"/>
      <c r="Z783" s="105"/>
    </row>
    <row r="784" spans="1:26" ht="9.75" customHeight="1">
      <c r="A784" s="105"/>
      <c r="B784" s="106"/>
      <c r="C784" s="106"/>
      <c r="D784" s="106"/>
      <c r="E784" s="107"/>
      <c r="F784" s="107"/>
      <c r="G784" s="107"/>
      <c r="H784" s="106"/>
      <c r="I784" s="106"/>
      <c r="J784" s="106"/>
      <c r="K784" s="106"/>
      <c r="L784" s="106"/>
      <c r="M784" s="106"/>
      <c r="N784" s="105"/>
      <c r="O784" s="105"/>
      <c r="P784" s="105"/>
      <c r="Q784" s="105"/>
      <c r="R784" s="105"/>
      <c r="S784" s="105"/>
      <c r="T784" s="105"/>
      <c r="U784" s="105"/>
      <c r="V784" s="105"/>
      <c r="W784" s="105"/>
      <c r="X784" s="105"/>
      <c r="Y784" s="105"/>
      <c r="Z784" s="105"/>
    </row>
    <row r="785" spans="1:26" ht="9.75" customHeight="1">
      <c r="A785" s="105"/>
      <c r="B785" s="106"/>
      <c r="C785" s="106"/>
      <c r="D785" s="106"/>
      <c r="E785" s="107"/>
      <c r="F785" s="107"/>
      <c r="G785" s="107"/>
      <c r="H785" s="106"/>
      <c r="I785" s="106"/>
      <c r="J785" s="106"/>
      <c r="K785" s="106"/>
      <c r="L785" s="106"/>
      <c r="M785" s="106"/>
      <c r="N785" s="105"/>
      <c r="O785" s="105"/>
      <c r="P785" s="105"/>
      <c r="Q785" s="105"/>
      <c r="R785" s="105"/>
      <c r="S785" s="105"/>
      <c r="T785" s="105"/>
      <c r="U785" s="105"/>
      <c r="V785" s="105"/>
      <c r="W785" s="105"/>
      <c r="X785" s="105"/>
      <c r="Y785" s="105"/>
      <c r="Z785" s="105"/>
    </row>
    <row r="786" spans="1:26" ht="9.75" customHeight="1">
      <c r="A786" s="105"/>
      <c r="B786" s="106"/>
      <c r="C786" s="106"/>
      <c r="D786" s="106"/>
      <c r="E786" s="107"/>
      <c r="F786" s="107"/>
      <c r="G786" s="107"/>
      <c r="H786" s="106"/>
      <c r="I786" s="106"/>
      <c r="J786" s="106"/>
      <c r="K786" s="106"/>
      <c r="L786" s="106"/>
      <c r="M786" s="106"/>
      <c r="N786" s="105"/>
      <c r="O786" s="105"/>
      <c r="P786" s="105"/>
      <c r="Q786" s="105"/>
      <c r="R786" s="105"/>
      <c r="S786" s="105"/>
      <c r="T786" s="105"/>
      <c r="U786" s="105"/>
      <c r="V786" s="105"/>
      <c r="W786" s="105"/>
      <c r="X786" s="105"/>
      <c r="Y786" s="105"/>
      <c r="Z786" s="105"/>
    </row>
    <row r="787" spans="1:26" ht="9.75" customHeight="1">
      <c r="A787" s="105"/>
      <c r="B787" s="106"/>
      <c r="C787" s="106"/>
      <c r="D787" s="106"/>
      <c r="E787" s="107"/>
      <c r="F787" s="107"/>
      <c r="G787" s="107"/>
      <c r="H787" s="106"/>
      <c r="I787" s="106"/>
      <c r="J787" s="106"/>
      <c r="K787" s="106"/>
      <c r="L787" s="106"/>
      <c r="M787" s="106"/>
      <c r="N787" s="105"/>
      <c r="O787" s="105"/>
      <c r="P787" s="105"/>
      <c r="Q787" s="105"/>
      <c r="R787" s="105"/>
      <c r="S787" s="105"/>
      <c r="T787" s="105"/>
      <c r="U787" s="105"/>
      <c r="V787" s="105"/>
      <c r="W787" s="105"/>
      <c r="X787" s="105"/>
      <c r="Y787" s="105"/>
      <c r="Z787" s="105"/>
    </row>
    <row r="788" spans="1:26" ht="9.75" customHeight="1">
      <c r="A788" s="105"/>
      <c r="B788" s="106"/>
      <c r="C788" s="106"/>
      <c r="D788" s="106"/>
      <c r="E788" s="107"/>
      <c r="F788" s="107"/>
      <c r="G788" s="107"/>
      <c r="H788" s="106"/>
      <c r="I788" s="106"/>
      <c r="J788" s="106"/>
      <c r="K788" s="106"/>
      <c r="L788" s="106"/>
      <c r="M788" s="106"/>
      <c r="N788" s="105"/>
      <c r="O788" s="105"/>
      <c r="P788" s="105"/>
      <c r="Q788" s="105"/>
      <c r="R788" s="105"/>
      <c r="S788" s="105"/>
      <c r="T788" s="105"/>
      <c r="U788" s="105"/>
      <c r="V788" s="105"/>
      <c r="W788" s="105"/>
      <c r="X788" s="105"/>
      <c r="Y788" s="105"/>
      <c r="Z788" s="105"/>
    </row>
    <row r="789" spans="1:26" ht="9.75" customHeight="1">
      <c r="A789" s="105"/>
      <c r="B789" s="106"/>
      <c r="C789" s="106"/>
      <c r="D789" s="106"/>
      <c r="E789" s="107"/>
      <c r="F789" s="107"/>
      <c r="G789" s="107"/>
      <c r="H789" s="106"/>
      <c r="I789" s="106"/>
      <c r="J789" s="106"/>
      <c r="K789" s="106"/>
      <c r="L789" s="106"/>
      <c r="M789" s="106"/>
      <c r="N789" s="105"/>
      <c r="O789" s="105"/>
      <c r="P789" s="105"/>
      <c r="Q789" s="105"/>
      <c r="R789" s="105"/>
      <c r="S789" s="105"/>
      <c r="T789" s="105"/>
      <c r="U789" s="105"/>
      <c r="V789" s="105"/>
      <c r="W789" s="105"/>
      <c r="X789" s="105"/>
      <c r="Y789" s="105"/>
      <c r="Z789" s="105"/>
    </row>
    <row r="790" spans="1:26" ht="9.75" customHeight="1">
      <c r="A790" s="105"/>
      <c r="B790" s="106"/>
      <c r="C790" s="106"/>
      <c r="D790" s="106"/>
      <c r="E790" s="107"/>
      <c r="F790" s="107"/>
      <c r="G790" s="107"/>
      <c r="H790" s="106"/>
      <c r="I790" s="106"/>
      <c r="J790" s="106"/>
      <c r="K790" s="106"/>
      <c r="L790" s="106"/>
      <c r="M790" s="106"/>
      <c r="N790" s="105"/>
      <c r="O790" s="105"/>
      <c r="P790" s="105"/>
      <c r="Q790" s="105"/>
      <c r="R790" s="105"/>
      <c r="S790" s="105"/>
      <c r="T790" s="105"/>
      <c r="U790" s="105"/>
      <c r="V790" s="105"/>
      <c r="W790" s="105"/>
      <c r="X790" s="105"/>
      <c r="Y790" s="105"/>
      <c r="Z790" s="105"/>
    </row>
    <row r="791" spans="1:26" ht="9.75" customHeight="1">
      <c r="A791" s="105"/>
      <c r="B791" s="106"/>
      <c r="C791" s="106"/>
      <c r="D791" s="106"/>
      <c r="E791" s="107"/>
      <c r="F791" s="107"/>
      <c r="G791" s="107"/>
      <c r="H791" s="106"/>
      <c r="I791" s="106"/>
      <c r="J791" s="106"/>
      <c r="K791" s="106"/>
      <c r="L791" s="106"/>
      <c r="M791" s="106"/>
      <c r="N791" s="105"/>
      <c r="O791" s="105"/>
      <c r="P791" s="105"/>
      <c r="Q791" s="105"/>
      <c r="R791" s="105"/>
      <c r="S791" s="105"/>
      <c r="T791" s="105"/>
      <c r="U791" s="105"/>
      <c r="V791" s="105"/>
      <c r="W791" s="105"/>
      <c r="X791" s="105"/>
      <c r="Y791" s="105"/>
      <c r="Z791" s="105"/>
    </row>
    <row r="792" spans="1:26" ht="9.75" customHeight="1">
      <c r="A792" s="105"/>
      <c r="B792" s="106"/>
      <c r="C792" s="106"/>
      <c r="D792" s="106"/>
      <c r="E792" s="107"/>
      <c r="F792" s="107"/>
      <c r="G792" s="107"/>
      <c r="H792" s="106"/>
      <c r="I792" s="106"/>
      <c r="J792" s="106"/>
      <c r="K792" s="106"/>
      <c r="L792" s="106"/>
      <c r="M792" s="106"/>
      <c r="N792" s="105"/>
      <c r="O792" s="105"/>
      <c r="P792" s="105"/>
      <c r="Q792" s="105"/>
      <c r="R792" s="105"/>
      <c r="S792" s="105"/>
      <c r="T792" s="105"/>
      <c r="U792" s="105"/>
      <c r="V792" s="105"/>
      <c r="W792" s="105"/>
      <c r="X792" s="105"/>
      <c r="Y792" s="105"/>
      <c r="Z792" s="105"/>
    </row>
    <row r="793" spans="1:26" ht="9.75" customHeight="1">
      <c r="A793" s="105"/>
      <c r="B793" s="106"/>
      <c r="C793" s="106"/>
      <c r="D793" s="106"/>
      <c r="E793" s="107"/>
      <c r="F793" s="107"/>
      <c r="G793" s="107"/>
      <c r="H793" s="106"/>
      <c r="I793" s="106"/>
      <c r="J793" s="106"/>
      <c r="K793" s="106"/>
      <c r="L793" s="106"/>
      <c r="M793" s="106"/>
      <c r="N793" s="105"/>
      <c r="O793" s="105"/>
      <c r="P793" s="105"/>
      <c r="Q793" s="105"/>
      <c r="R793" s="105"/>
      <c r="S793" s="105"/>
      <c r="T793" s="105"/>
      <c r="U793" s="105"/>
      <c r="V793" s="105"/>
      <c r="W793" s="105"/>
      <c r="X793" s="105"/>
      <c r="Y793" s="105"/>
      <c r="Z793" s="105"/>
    </row>
    <row r="794" spans="1:26" ht="9.75" customHeight="1">
      <c r="A794" s="105"/>
      <c r="B794" s="106"/>
      <c r="C794" s="106"/>
      <c r="D794" s="106"/>
      <c r="E794" s="107"/>
      <c r="F794" s="107"/>
      <c r="G794" s="107"/>
      <c r="H794" s="106"/>
      <c r="I794" s="106"/>
      <c r="J794" s="106"/>
      <c r="K794" s="106"/>
      <c r="L794" s="106"/>
      <c r="M794" s="106"/>
      <c r="N794" s="105"/>
      <c r="O794" s="105"/>
      <c r="P794" s="105"/>
      <c r="Q794" s="105"/>
      <c r="R794" s="105"/>
      <c r="S794" s="105"/>
      <c r="T794" s="105"/>
      <c r="U794" s="105"/>
      <c r="V794" s="105"/>
      <c r="W794" s="105"/>
      <c r="X794" s="105"/>
      <c r="Y794" s="105"/>
      <c r="Z794" s="105"/>
    </row>
    <row r="795" spans="1:26" ht="9.75" customHeight="1">
      <c r="A795" s="105"/>
      <c r="B795" s="106"/>
      <c r="C795" s="106"/>
      <c r="D795" s="106"/>
      <c r="E795" s="107"/>
      <c r="F795" s="107"/>
      <c r="G795" s="107"/>
      <c r="H795" s="106"/>
      <c r="I795" s="106"/>
      <c r="J795" s="106"/>
      <c r="K795" s="106"/>
      <c r="L795" s="106"/>
      <c r="M795" s="106"/>
      <c r="N795" s="105"/>
      <c r="O795" s="105"/>
      <c r="P795" s="105"/>
      <c r="Q795" s="105"/>
      <c r="R795" s="105"/>
      <c r="S795" s="105"/>
      <c r="T795" s="105"/>
      <c r="U795" s="105"/>
      <c r="V795" s="105"/>
      <c r="W795" s="105"/>
      <c r="X795" s="105"/>
      <c r="Y795" s="105"/>
      <c r="Z795" s="105"/>
    </row>
    <row r="796" spans="1:26" ht="9.75" customHeight="1">
      <c r="A796" s="105"/>
      <c r="B796" s="106"/>
      <c r="C796" s="106"/>
      <c r="D796" s="106"/>
      <c r="E796" s="107"/>
      <c r="F796" s="107"/>
      <c r="G796" s="107"/>
      <c r="H796" s="106"/>
      <c r="I796" s="106"/>
      <c r="J796" s="106"/>
      <c r="K796" s="106"/>
      <c r="L796" s="106"/>
      <c r="M796" s="106"/>
      <c r="N796" s="105"/>
      <c r="O796" s="105"/>
      <c r="P796" s="105"/>
      <c r="Q796" s="105"/>
      <c r="R796" s="105"/>
      <c r="S796" s="105"/>
      <c r="T796" s="105"/>
      <c r="U796" s="105"/>
      <c r="V796" s="105"/>
      <c r="W796" s="105"/>
      <c r="X796" s="105"/>
      <c r="Y796" s="105"/>
      <c r="Z796" s="105"/>
    </row>
    <row r="797" spans="1:26" ht="9.75" customHeight="1">
      <c r="A797" s="105"/>
      <c r="B797" s="106"/>
      <c r="C797" s="106"/>
      <c r="D797" s="106"/>
      <c r="E797" s="107"/>
      <c r="F797" s="107"/>
      <c r="G797" s="107"/>
      <c r="H797" s="106"/>
      <c r="I797" s="106"/>
      <c r="J797" s="106"/>
      <c r="K797" s="106"/>
      <c r="L797" s="106"/>
      <c r="M797" s="106"/>
      <c r="N797" s="105"/>
      <c r="O797" s="105"/>
      <c r="P797" s="105"/>
      <c r="Q797" s="105"/>
      <c r="R797" s="105"/>
      <c r="S797" s="105"/>
      <c r="T797" s="105"/>
      <c r="U797" s="105"/>
      <c r="V797" s="105"/>
      <c r="W797" s="105"/>
      <c r="X797" s="105"/>
      <c r="Y797" s="105"/>
      <c r="Z797" s="105"/>
    </row>
    <row r="798" spans="1:26" ht="9.75" customHeight="1">
      <c r="A798" s="105"/>
      <c r="B798" s="106"/>
      <c r="C798" s="106"/>
      <c r="D798" s="106"/>
      <c r="E798" s="107"/>
      <c r="F798" s="107"/>
      <c r="G798" s="107"/>
      <c r="H798" s="106"/>
      <c r="I798" s="106"/>
      <c r="J798" s="106"/>
      <c r="K798" s="106"/>
      <c r="L798" s="106"/>
      <c r="M798" s="106"/>
      <c r="N798" s="105"/>
      <c r="O798" s="105"/>
      <c r="P798" s="105"/>
      <c r="Q798" s="105"/>
      <c r="R798" s="105"/>
      <c r="S798" s="105"/>
      <c r="T798" s="105"/>
      <c r="U798" s="105"/>
      <c r="V798" s="105"/>
      <c r="W798" s="105"/>
      <c r="X798" s="105"/>
      <c r="Y798" s="105"/>
      <c r="Z798" s="105"/>
    </row>
    <row r="799" spans="1:26" ht="9.75" customHeight="1">
      <c r="A799" s="105"/>
      <c r="B799" s="106"/>
      <c r="C799" s="106"/>
      <c r="D799" s="106"/>
      <c r="E799" s="107"/>
      <c r="F799" s="107"/>
      <c r="G799" s="107"/>
      <c r="H799" s="106"/>
      <c r="I799" s="106"/>
      <c r="J799" s="106"/>
      <c r="K799" s="106"/>
      <c r="L799" s="106"/>
      <c r="M799" s="106"/>
      <c r="N799" s="105"/>
      <c r="O799" s="105"/>
      <c r="P799" s="105"/>
      <c r="Q799" s="105"/>
      <c r="R799" s="105"/>
      <c r="S799" s="105"/>
      <c r="T799" s="105"/>
      <c r="U799" s="105"/>
      <c r="V799" s="105"/>
      <c r="W799" s="105"/>
      <c r="X799" s="105"/>
      <c r="Y799" s="105"/>
      <c r="Z799" s="105"/>
    </row>
    <row r="800" spans="1:26" ht="9.75" customHeight="1">
      <c r="A800" s="105"/>
      <c r="B800" s="106"/>
      <c r="C800" s="106"/>
      <c r="D800" s="106"/>
      <c r="E800" s="107"/>
      <c r="F800" s="107"/>
      <c r="G800" s="107"/>
      <c r="H800" s="106"/>
      <c r="I800" s="106"/>
      <c r="J800" s="106"/>
      <c r="K800" s="106"/>
      <c r="L800" s="106"/>
      <c r="M800" s="106"/>
      <c r="N800" s="105"/>
      <c r="O800" s="105"/>
      <c r="P800" s="105"/>
      <c r="Q800" s="105"/>
      <c r="R800" s="105"/>
      <c r="S800" s="105"/>
      <c r="T800" s="105"/>
      <c r="U800" s="105"/>
      <c r="V800" s="105"/>
      <c r="W800" s="105"/>
      <c r="X800" s="105"/>
      <c r="Y800" s="105"/>
      <c r="Z800" s="105"/>
    </row>
    <row r="801" spans="1:26" ht="9.75" customHeight="1">
      <c r="A801" s="105"/>
      <c r="B801" s="106"/>
      <c r="C801" s="106"/>
      <c r="D801" s="106"/>
      <c r="E801" s="107"/>
      <c r="F801" s="107"/>
      <c r="G801" s="107"/>
      <c r="H801" s="106"/>
      <c r="I801" s="106"/>
      <c r="J801" s="106"/>
      <c r="K801" s="106"/>
      <c r="L801" s="106"/>
      <c r="M801" s="106"/>
      <c r="N801" s="105"/>
      <c r="O801" s="105"/>
      <c r="P801" s="105"/>
      <c r="Q801" s="105"/>
      <c r="R801" s="105"/>
      <c r="S801" s="105"/>
      <c r="T801" s="105"/>
      <c r="U801" s="105"/>
      <c r="V801" s="105"/>
      <c r="W801" s="105"/>
      <c r="X801" s="105"/>
      <c r="Y801" s="105"/>
      <c r="Z801" s="105"/>
    </row>
    <row r="802" spans="1:26" ht="9.75" customHeight="1">
      <c r="A802" s="105"/>
      <c r="B802" s="106"/>
      <c r="C802" s="106"/>
      <c r="D802" s="106"/>
      <c r="E802" s="107"/>
      <c r="F802" s="107"/>
      <c r="G802" s="107"/>
      <c r="H802" s="106"/>
      <c r="I802" s="106"/>
      <c r="J802" s="106"/>
      <c r="K802" s="106"/>
      <c r="L802" s="106"/>
      <c r="M802" s="106"/>
      <c r="N802" s="105"/>
      <c r="O802" s="105"/>
      <c r="P802" s="105"/>
      <c r="Q802" s="105"/>
      <c r="R802" s="105"/>
      <c r="S802" s="105"/>
      <c r="T802" s="105"/>
      <c r="U802" s="105"/>
      <c r="V802" s="105"/>
      <c r="W802" s="105"/>
      <c r="X802" s="105"/>
      <c r="Y802" s="105"/>
      <c r="Z802" s="105"/>
    </row>
    <row r="803" spans="1:26" ht="9.75" customHeight="1">
      <c r="A803" s="105"/>
      <c r="B803" s="106"/>
      <c r="C803" s="106"/>
      <c r="D803" s="106"/>
      <c r="E803" s="107"/>
      <c r="F803" s="107"/>
      <c r="G803" s="107"/>
      <c r="H803" s="106"/>
      <c r="I803" s="106"/>
      <c r="J803" s="106"/>
      <c r="K803" s="106"/>
      <c r="L803" s="106"/>
      <c r="M803" s="106"/>
      <c r="N803" s="105"/>
      <c r="O803" s="105"/>
      <c r="P803" s="105"/>
      <c r="Q803" s="105"/>
      <c r="R803" s="105"/>
      <c r="S803" s="105"/>
      <c r="T803" s="105"/>
      <c r="U803" s="105"/>
      <c r="V803" s="105"/>
      <c r="W803" s="105"/>
      <c r="X803" s="105"/>
      <c r="Y803" s="105"/>
      <c r="Z803" s="105"/>
    </row>
    <row r="804" spans="1:26" ht="9.75" customHeight="1">
      <c r="A804" s="105"/>
      <c r="B804" s="106"/>
      <c r="C804" s="106"/>
      <c r="D804" s="106"/>
      <c r="E804" s="107"/>
      <c r="F804" s="107"/>
      <c r="G804" s="107"/>
      <c r="H804" s="106"/>
      <c r="I804" s="106"/>
      <c r="J804" s="106"/>
      <c r="K804" s="106"/>
      <c r="L804" s="106"/>
      <c r="M804" s="106"/>
      <c r="N804" s="105"/>
      <c r="O804" s="105"/>
      <c r="P804" s="105"/>
      <c r="Q804" s="105"/>
      <c r="R804" s="105"/>
      <c r="S804" s="105"/>
      <c r="T804" s="105"/>
      <c r="U804" s="105"/>
      <c r="V804" s="105"/>
      <c r="W804" s="105"/>
      <c r="X804" s="105"/>
      <c r="Y804" s="105"/>
      <c r="Z804" s="105"/>
    </row>
    <row r="805" spans="1:26" ht="9.75" customHeight="1">
      <c r="A805" s="105"/>
      <c r="B805" s="106"/>
      <c r="C805" s="106"/>
      <c r="D805" s="106"/>
      <c r="E805" s="107"/>
      <c r="F805" s="107"/>
      <c r="G805" s="107"/>
      <c r="H805" s="106"/>
      <c r="I805" s="106"/>
      <c r="J805" s="106"/>
      <c r="K805" s="106"/>
      <c r="L805" s="106"/>
      <c r="M805" s="106"/>
      <c r="N805" s="105"/>
      <c r="O805" s="105"/>
      <c r="P805" s="105"/>
      <c r="Q805" s="105"/>
      <c r="R805" s="105"/>
      <c r="S805" s="105"/>
      <c r="T805" s="105"/>
      <c r="U805" s="105"/>
      <c r="V805" s="105"/>
      <c r="W805" s="105"/>
      <c r="X805" s="105"/>
      <c r="Y805" s="105"/>
      <c r="Z805" s="105"/>
    </row>
    <row r="806" spans="1:26" ht="9.75" customHeight="1">
      <c r="A806" s="105"/>
      <c r="B806" s="106"/>
      <c r="C806" s="106"/>
      <c r="D806" s="106"/>
      <c r="E806" s="107"/>
      <c r="F806" s="107"/>
      <c r="G806" s="107"/>
      <c r="H806" s="106"/>
      <c r="I806" s="106"/>
      <c r="J806" s="106"/>
      <c r="K806" s="106"/>
      <c r="L806" s="106"/>
      <c r="M806" s="106"/>
      <c r="N806" s="105"/>
      <c r="O806" s="105"/>
      <c r="P806" s="105"/>
      <c r="Q806" s="105"/>
      <c r="R806" s="105"/>
      <c r="S806" s="105"/>
      <c r="T806" s="105"/>
      <c r="U806" s="105"/>
      <c r="V806" s="105"/>
      <c r="W806" s="105"/>
      <c r="X806" s="105"/>
      <c r="Y806" s="105"/>
      <c r="Z806" s="105"/>
    </row>
    <row r="807" spans="1:26" ht="9.75" customHeight="1">
      <c r="A807" s="105"/>
      <c r="B807" s="106"/>
      <c r="C807" s="106"/>
      <c r="D807" s="106"/>
      <c r="E807" s="107"/>
      <c r="F807" s="107"/>
      <c r="G807" s="107"/>
      <c r="H807" s="106"/>
      <c r="I807" s="106"/>
      <c r="J807" s="106"/>
      <c r="K807" s="106"/>
      <c r="L807" s="106"/>
      <c r="M807" s="106"/>
      <c r="N807" s="105"/>
      <c r="O807" s="105"/>
      <c r="P807" s="105"/>
      <c r="Q807" s="105"/>
      <c r="R807" s="105"/>
      <c r="S807" s="105"/>
      <c r="T807" s="105"/>
      <c r="U807" s="105"/>
      <c r="V807" s="105"/>
      <c r="W807" s="105"/>
      <c r="X807" s="105"/>
      <c r="Y807" s="105"/>
      <c r="Z807" s="105"/>
    </row>
    <row r="808" spans="1:26" ht="9.75" customHeight="1">
      <c r="A808" s="105"/>
      <c r="B808" s="106"/>
      <c r="C808" s="106"/>
      <c r="D808" s="106"/>
      <c r="E808" s="107"/>
      <c r="F808" s="107"/>
      <c r="G808" s="107"/>
      <c r="H808" s="106"/>
      <c r="I808" s="106"/>
      <c r="J808" s="106"/>
      <c r="K808" s="106"/>
      <c r="L808" s="106"/>
      <c r="M808" s="106"/>
      <c r="N808" s="105"/>
      <c r="O808" s="105"/>
      <c r="P808" s="105"/>
      <c r="Q808" s="105"/>
      <c r="R808" s="105"/>
      <c r="S808" s="105"/>
      <c r="T808" s="105"/>
      <c r="U808" s="105"/>
      <c r="V808" s="105"/>
      <c r="W808" s="105"/>
      <c r="X808" s="105"/>
      <c r="Y808" s="105"/>
      <c r="Z808" s="105"/>
    </row>
    <row r="809" spans="1:26" ht="9.75" customHeight="1">
      <c r="A809" s="105"/>
      <c r="B809" s="106"/>
      <c r="C809" s="106"/>
      <c r="D809" s="106"/>
      <c r="E809" s="107"/>
      <c r="F809" s="107"/>
      <c r="G809" s="107"/>
      <c r="H809" s="106"/>
      <c r="I809" s="106"/>
      <c r="J809" s="106"/>
      <c r="K809" s="106"/>
      <c r="L809" s="106"/>
      <c r="M809" s="106"/>
      <c r="N809" s="105"/>
      <c r="O809" s="105"/>
      <c r="P809" s="105"/>
      <c r="Q809" s="105"/>
      <c r="R809" s="105"/>
      <c r="S809" s="105"/>
      <c r="T809" s="105"/>
      <c r="U809" s="105"/>
      <c r="V809" s="105"/>
      <c r="W809" s="105"/>
      <c r="X809" s="105"/>
      <c r="Y809" s="105"/>
      <c r="Z809" s="105"/>
    </row>
    <row r="810" spans="1:26" ht="9.75" customHeight="1">
      <c r="A810" s="105"/>
      <c r="B810" s="106"/>
      <c r="C810" s="106"/>
      <c r="D810" s="106"/>
      <c r="E810" s="107"/>
      <c r="F810" s="107"/>
      <c r="G810" s="107"/>
      <c r="H810" s="106"/>
      <c r="I810" s="106"/>
      <c r="J810" s="106"/>
      <c r="K810" s="106"/>
      <c r="L810" s="106"/>
      <c r="M810" s="106"/>
      <c r="N810" s="105"/>
      <c r="O810" s="105"/>
      <c r="P810" s="105"/>
      <c r="Q810" s="105"/>
      <c r="R810" s="105"/>
      <c r="S810" s="105"/>
      <c r="T810" s="105"/>
      <c r="U810" s="105"/>
      <c r="V810" s="105"/>
      <c r="W810" s="105"/>
      <c r="X810" s="105"/>
      <c r="Y810" s="105"/>
      <c r="Z810" s="105"/>
    </row>
    <row r="811" spans="1:26" ht="9.75" customHeight="1">
      <c r="A811" s="105"/>
      <c r="B811" s="106"/>
      <c r="C811" s="106"/>
      <c r="D811" s="106"/>
      <c r="E811" s="107"/>
      <c r="F811" s="107"/>
      <c r="G811" s="107"/>
      <c r="H811" s="106"/>
      <c r="I811" s="106"/>
      <c r="J811" s="106"/>
      <c r="K811" s="106"/>
      <c r="L811" s="106"/>
      <c r="M811" s="106"/>
      <c r="N811" s="105"/>
      <c r="O811" s="105"/>
      <c r="P811" s="105"/>
      <c r="Q811" s="105"/>
      <c r="R811" s="105"/>
      <c r="S811" s="105"/>
      <c r="T811" s="105"/>
      <c r="U811" s="105"/>
      <c r="V811" s="105"/>
      <c r="W811" s="105"/>
      <c r="X811" s="105"/>
      <c r="Y811" s="105"/>
      <c r="Z811" s="105"/>
    </row>
    <row r="812" spans="1:26" ht="9.75" customHeight="1">
      <c r="A812" s="105"/>
      <c r="B812" s="106"/>
      <c r="C812" s="106"/>
      <c r="D812" s="106"/>
      <c r="E812" s="107"/>
      <c r="F812" s="107"/>
      <c r="G812" s="107"/>
      <c r="H812" s="106"/>
      <c r="I812" s="106"/>
      <c r="J812" s="106"/>
      <c r="K812" s="106"/>
      <c r="L812" s="106"/>
      <c r="M812" s="106"/>
      <c r="N812" s="105"/>
      <c r="O812" s="105"/>
      <c r="P812" s="105"/>
      <c r="Q812" s="105"/>
      <c r="R812" s="105"/>
      <c r="S812" s="105"/>
      <c r="T812" s="105"/>
      <c r="U812" s="105"/>
      <c r="V812" s="105"/>
      <c r="W812" s="105"/>
      <c r="X812" s="105"/>
      <c r="Y812" s="105"/>
      <c r="Z812" s="105"/>
    </row>
    <row r="813" spans="1:26" ht="9.75" customHeight="1">
      <c r="A813" s="105"/>
      <c r="B813" s="106"/>
      <c r="C813" s="106"/>
      <c r="D813" s="106"/>
      <c r="E813" s="107"/>
      <c r="F813" s="107"/>
      <c r="G813" s="107"/>
      <c r="H813" s="106"/>
      <c r="I813" s="106"/>
      <c r="J813" s="106"/>
      <c r="K813" s="106"/>
      <c r="L813" s="106"/>
      <c r="M813" s="106"/>
      <c r="N813" s="105"/>
      <c r="O813" s="105"/>
      <c r="P813" s="105"/>
      <c r="Q813" s="105"/>
      <c r="R813" s="105"/>
      <c r="S813" s="105"/>
      <c r="T813" s="105"/>
      <c r="U813" s="105"/>
      <c r="V813" s="105"/>
      <c r="W813" s="105"/>
      <c r="X813" s="105"/>
      <c r="Y813" s="105"/>
      <c r="Z813" s="105"/>
    </row>
    <row r="814" spans="1:26" ht="9.75" customHeight="1">
      <c r="A814" s="105"/>
      <c r="B814" s="106"/>
      <c r="C814" s="106"/>
      <c r="D814" s="106"/>
      <c r="E814" s="107"/>
      <c r="F814" s="107"/>
      <c r="G814" s="107"/>
      <c r="H814" s="106"/>
      <c r="I814" s="106"/>
      <c r="J814" s="106"/>
      <c r="K814" s="106"/>
      <c r="L814" s="106"/>
      <c r="M814" s="106"/>
      <c r="N814" s="105"/>
      <c r="O814" s="105"/>
      <c r="P814" s="105"/>
      <c r="Q814" s="105"/>
      <c r="R814" s="105"/>
      <c r="S814" s="105"/>
      <c r="T814" s="105"/>
      <c r="U814" s="105"/>
      <c r="V814" s="105"/>
      <c r="W814" s="105"/>
      <c r="X814" s="105"/>
      <c r="Y814" s="105"/>
      <c r="Z814" s="105"/>
    </row>
    <row r="815" spans="1:26" ht="9.75" customHeight="1">
      <c r="A815" s="105"/>
      <c r="B815" s="106"/>
      <c r="C815" s="106"/>
      <c r="D815" s="106"/>
      <c r="E815" s="107"/>
      <c r="F815" s="107"/>
      <c r="G815" s="107"/>
      <c r="H815" s="106"/>
      <c r="I815" s="106"/>
      <c r="J815" s="106"/>
      <c r="K815" s="106"/>
      <c r="L815" s="106"/>
      <c r="M815" s="106"/>
      <c r="N815" s="105"/>
      <c r="O815" s="105"/>
      <c r="P815" s="105"/>
      <c r="Q815" s="105"/>
      <c r="R815" s="105"/>
      <c r="S815" s="105"/>
      <c r="T815" s="105"/>
      <c r="U815" s="105"/>
      <c r="V815" s="105"/>
      <c r="W815" s="105"/>
      <c r="X815" s="105"/>
      <c r="Y815" s="105"/>
      <c r="Z815" s="105"/>
    </row>
    <row r="816" spans="1:26" ht="9.75" customHeight="1">
      <c r="A816" s="105"/>
      <c r="B816" s="106"/>
      <c r="C816" s="106"/>
      <c r="D816" s="106"/>
      <c r="E816" s="107"/>
      <c r="F816" s="107"/>
      <c r="G816" s="107"/>
      <c r="H816" s="106"/>
      <c r="I816" s="106"/>
      <c r="J816" s="106"/>
      <c r="K816" s="106"/>
      <c r="L816" s="106"/>
      <c r="M816" s="106"/>
      <c r="N816" s="105"/>
      <c r="O816" s="105"/>
      <c r="P816" s="105"/>
      <c r="Q816" s="105"/>
      <c r="R816" s="105"/>
      <c r="S816" s="105"/>
      <c r="T816" s="105"/>
      <c r="U816" s="105"/>
      <c r="V816" s="105"/>
      <c r="W816" s="105"/>
      <c r="X816" s="105"/>
      <c r="Y816" s="105"/>
      <c r="Z816" s="105"/>
    </row>
    <row r="817" spans="1:26" ht="9.75" customHeight="1">
      <c r="A817" s="105"/>
      <c r="B817" s="106"/>
      <c r="C817" s="106"/>
      <c r="D817" s="106"/>
      <c r="E817" s="107"/>
      <c r="F817" s="107"/>
      <c r="G817" s="107"/>
      <c r="H817" s="106"/>
      <c r="I817" s="106"/>
      <c r="J817" s="106"/>
      <c r="K817" s="106"/>
      <c r="L817" s="106"/>
      <c r="M817" s="106"/>
      <c r="N817" s="105"/>
      <c r="O817" s="105"/>
      <c r="P817" s="105"/>
      <c r="Q817" s="105"/>
      <c r="R817" s="105"/>
      <c r="S817" s="105"/>
      <c r="T817" s="105"/>
      <c r="U817" s="105"/>
      <c r="V817" s="105"/>
      <c r="W817" s="105"/>
      <c r="X817" s="105"/>
      <c r="Y817" s="105"/>
      <c r="Z817" s="105"/>
    </row>
    <row r="818" spans="1:26" ht="9.75" customHeight="1">
      <c r="A818" s="105"/>
      <c r="B818" s="106"/>
      <c r="C818" s="106"/>
      <c r="D818" s="106"/>
      <c r="E818" s="107"/>
      <c r="F818" s="107"/>
      <c r="G818" s="107"/>
      <c r="H818" s="106"/>
      <c r="I818" s="106"/>
      <c r="J818" s="106"/>
      <c r="K818" s="106"/>
      <c r="L818" s="106"/>
      <c r="M818" s="106"/>
      <c r="N818" s="105"/>
      <c r="O818" s="105"/>
      <c r="P818" s="105"/>
      <c r="Q818" s="105"/>
      <c r="R818" s="105"/>
      <c r="S818" s="105"/>
      <c r="T818" s="105"/>
      <c r="U818" s="105"/>
      <c r="V818" s="105"/>
      <c r="W818" s="105"/>
      <c r="X818" s="105"/>
      <c r="Y818" s="105"/>
      <c r="Z818" s="105"/>
    </row>
    <row r="819" spans="1:26" ht="9.75" customHeight="1">
      <c r="A819" s="105"/>
      <c r="B819" s="106"/>
      <c r="C819" s="106"/>
      <c r="D819" s="106"/>
      <c r="E819" s="107"/>
      <c r="F819" s="107"/>
      <c r="G819" s="107"/>
      <c r="H819" s="106"/>
      <c r="I819" s="106"/>
      <c r="J819" s="106"/>
      <c r="K819" s="106"/>
      <c r="L819" s="106"/>
      <c r="M819" s="106"/>
      <c r="N819" s="105"/>
      <c r="O819" s="105"/>
      <c r="P819" s="105"/>
      <c r="Q819" s="105"/>
      <c r="R819" s="105"/>
      <c r="S819" s="105"/>
      <c r="T819" s="105"/>
      <c r="U819" s="105"/>
      <c r="V819" s="105"/>
      <c r="W819" s="105"/>
      <c r="X819" s="105"/>
      <c r="Y819" s="105"/>
      <c r="Z819" s="105"/>
    </row>
    <row r="820" spans="1:26" ht="9.75" customHeight="1">
      <c r="A820" s="105"/>
      <c r="B820" s="106"/>
      <c r="C820" s="106"/>
      <c r="D820" s="106"/>
      <c r="E820" s="107"/>
      <c r="F820" s="107"/>
      <c r="G820" s="107"/>
      <c r="H820" s="106"/>
      <c r="I820" s="106"/>
      <c r="J820" s="106"/>
      <c r="K820" s="106"/>
      <c r="L820" s="106"/>
      <c r="M820" s="106"/>
      <c r="N820" s="105"/>
      <c r="O820" s="105"/>
      <c r="P820" s="105"/>
      <c r="Q820" s="105"/>
      <c r="R820" s="105"/>
      <c r="S820" s="105"/>
      <c r="T820" s="105"/>
      <c r="U820" s="105"/>
      <c r="V820" s="105"/>
      <c r="W820" s="105"/>
      <c r="X820" s="105"/>
      <c r="Y820" s="105"/>
      <c r="Z820" s="105"/>
    </row>
    <row r="821" spans="1:26" ht="9.75" customHeight="1">
      <c r="A821" s="105"/>
      <c r="B821" s="106"/>
      <c r="C821" s="106"/>
      <c r="D821" s="106"/>
      <c r="E821" s="107"/>
      <c r="F821" s="107"/>
      <c r="G821" s="107"/>
      <c r="H821" s="106"/>
      <c r="I821" s="106"/>
      <c r="J821" s="106"/>
      <c r="K821" s="106"/>
      <c r="L821" s="106"/>
      <c r="M821" s="106"/>
      <c r="N821" s="105"/>
      <c r="O821" s="105"/>
      <c r="P821" s="105"/>
      <c r="Q821" s="105"/>
      <c r="R821" s="105"/>
      <c r="S821" s="105"/>
      <c r="T821" s="105"/>
      <c r="U821" s="105"/>
      <c r="V821" s="105"/>
      <c r="W821" s="105"/>
      <c r="X821" s="105"/>
      <c r="Y821" s="105"/>
      <c r="Z821" s="105"/>
    </row>
    <row r="822" spans="1:26" ht="9.75" customHeight="1">
      <c r="A822" s="105"/>
      <c r="B822" s="106"/>
      <c r="C822" s="106"/>
      <c r="D822" s="106"/>
      <c r="E822" s="107"/>
      <c r="F822" s="107"/>
      <c r="G822" s="107"/>
      <c r="H822" s="106"/>
      <c r="I822" s="106"/>
      <c r="J822" s="106"/>
      <c r="K822" s="106"/>
      <c r="L822" s="106"/>
      <c r="M822" s="106"/>
      <c r="N822" s="105"/>
      <c r="O822" s="105"/>
      <c r="P822" s="105"/>
      <c r="Q822" s="105"/>
      <c r="R822" s="105"/>
      <c r="S822" s="105"/>
      <c r="T822" s="105"/>
      <c r="U822" s="105"/>
      <c r="V822" s="105"/>
      <c r="W822" s="105"/>
      <c r="X822" s="105"/>
      <c r="Y822" s="105"/>
      <c r="Z822" s="105"/>
    </row>
    <row r="823" spans="1:26" ht="9.75" customHeight="1">
      <c r="A823" s="105"/>
      <c r="B823" s="106"/>
      <c r="C823" s="106"/>
      <c r="D823" s="106"/>
      <c r="E823" s="107"/>
      <c r="F823" s="107"/>
      <c r="G823" s="107"/>
      <c r="H823" s="106"/>
      <c r="I823" s="106"/>
      <c r="J823" s="106"/>
      <c r="K823" s="106"/>
      <c r="L823" s="106"/>
      <c r="M823" s="106"/>
      <c r="N823" s="105"/>
      <c r="O823" s="105"/>
      <c r="P823" s="105"/>
      <c r="Q823" s="105"/>
      <c r="R823" s="105"/>
      <c r="S823" s="105"/>
      <c r="T823" s="105"/>
      <c r="U823" s="105"/>
      <c r="V823" s="105"/>
      <c r="W823" s="105"/>
      <c r="X823" s="105"/>
      <c r="Y823" s="105"/>
      <c r="Z823" s="105"/>
    </row>
    <row r="824" spans="1:26" ht="9.75" customHeight="1">
      <c r="A824" s="105"/>
      <c r="B824" s="106"/>
      <c r="C824" s="106"/>
      <c r="D824" s="106"/>
      <c r="E824" s="107"/>
      <c r="F824" s="107"/>
      <c r="G824" s="107"/>
      <c r="H824" s="106"/>
      <c r="I824" s="106"/>
      <c r="J824" s="106"/>
      <c r="K824" s="106"/>
      <c r="L824" s="106"/>
      <c r="M824" s="106"/>
      <c r="N824" s="105"/>
      <c r="O824" s="105"/>
      <c r="P824" s="105"/>
      <c r="Q824" s="105"/>
      <c r="R824" s="105"/>
      <c r="S824" s="105"/>
      <c r="T824" s="105"/>
      <c r="U824" s="105"/>
      <c r="V824" s="105"/>
      <c r="W824" s="105"/>
      <c r="X824" s="105"/>
      <c r="Y824" s="105"/>
      <c r="Z824" s="105"/>
    </row>
    <row r="825" spans="1:26" ht="9.75" customHeight="1">
      <c r="A825" s="105"/>
      <c r="B825" s="106"/>
      <c r="C825" s="106"/>
      <c r="D825" s="106"/>
      <c r="E825" s="107"/>
      <c r="F825" s="107"/>
      <c r="G825" s="107"/>
      <c r="H825" s="106"/>
      <c r="I825" s="106"/>
      <c r="J825" s="106"/>
      <c r="K825" s="106"/>
      <c r="L825" s="106"/>
      <c r="M825" s="106"/>
      <c r="N825" s="105"/>
      <c r="O825" s="105"/>
      <c r="P825" s="105"/>
      <c r="Q825" s="105"/>
      <c r="R825" s="105"/>
      <c r="S825" s="105"/>
      <c r="T825" s="105"/>
      <c r="U825" s="105"/>
      <c r="V825" s="105"/>
      <c r="W825" s="105"/>
      <c r="X825" s="105"/>
      <c r="Y825" s="105"/>
      <c r="Z825" s="105"/>
    </row>
    <row r="826" spans="1:26" ht="9.75" customHeight="1">
      <c r="A826" s="105"/>
      <c r="B826" s="106"/>
      <c r="C826" s="106"/>
      <c r="D826" s="106"/>
      <c r="E826" s="107"/>
      <c r="F826" s="107"/>
      <c r="G826" s="107"/>
      <c r="H826" s="106"/>
      <c r="I826" s="106"/>
      <c r="J826" s="106"/>
      <c r="K826" s="106"/>
      <c r="L826" s="106"/>
      <c r="M826" s="106"/>
      <c r="N826" s="105"/>
      <c r="O826" s="105"/>
      <c r="P826" s="105"/>
      <c r="Q826" s="105"/>
      <c r="R826" s="105"/>
      <c r="S826" s="105"/>
      <c r="T826" s="105"/>
      <c r="U826" s="105"/>
      <c r="V826" s="105"/>
      <c r="W826" s="105"/>
      <c r="X826" s="105"/>
      <c r="Y826" s="105"/>
      <c r="Z826" s="105"/>
    </row>
    <row r="827" spans="1:26" ht="9.75" customHeight="1">
      <c r="A827" s="105"/>
      <c r="B827" s="106"/>
      <c r="C827" s="106"/>
      <c r="D827" s="106"/>
      <c r="E827" s="107"/>
      <c r="F827" s="107"/>
      <c r="G827" s="107"/>
      <c r="H827" s="106"/>
      <c r="I827" s="106"/>
      <c r="J827" s="106"/>
      <c r="K827" s="106"/>
      <c r="L827" s="106"/>
      <c r="M827" s="106"/>
      <c r="N827" s="105"/>
      <c r="O827" s="105"/>
      <c r="P827" s="105"/>
      <c r="Q827" s="105"/>
      <c r="R827" s="105"/>
      <c r="S827" s="105"/>
      <c r="T827" s="105"/>
      <c r="U827" s="105"/>
      <c r="V827" s="105"/>
      <c r="W827" s="105"/>
      <c r="X827" s="105"/>
      <c r="Y827" s="105"/>
      <c r="Z827" s="105"/>
    </row>
    <row r="828" spans="1:26" ht="9.75" customHeight="1">
      <c r="A828" s="105"/>
      <c r="B828" s="106"/>
      <c r="C828" s="106"/>
      <c r="D828" s="106"/>
      <c r="E828" s="107"/>
      <c r="F828" s="107"/>
      <c r="G828" s="107"/>
      <c r="H828" s="106"/>
      <c r="I828" s="106"/>
      <c r="J828" s="106"/>
      <c r="K828" s="106"/>
      <c r="L828" s="106"/>
      <c r="M828" s="106"/>
      <c r="N828" s="105"/>
      <c r="O828" s="105"/>
      <c r="P828" s="105"/>
      <c r="Q828" s="105"/>
      <c r="R828" s="105"/>
      <c r="S828" s="105"/>
      <c r="T828" s="105"/>
      <c r="U828" s="105"/>
      <c r="V828" s="105"/>
      <c r="W828" s="105"/>
      <c r="X828" s="105"/>
      <c r="Y828" s="105"/>
      <c r="Z828" s="105"/>
    </row>
    <row r="829" spans="1:26" ht="9.75" customHeight="1">
      <c r="A829" s="105"/>
      <c r="B829" s="106"/>
      <c r="C829" s="106"/>
      <c r="D829" s="106"/>
      <c r="E829" s="107"/>
      <c r="F829" s="107"/>
      <c r="G829" s="107"/>
      <c r="H829" s="106"/>
      <c r="I829" s="106"/>
      <c r="J829" s="106"/>
      <c r="K829" s="106"/>
      <c r="L829" s="106"/>
      <c r="M829" s="106"/>
      <c r="N829" s="105"/>
      <c r="O829" s="105"/>
      <c r="P829" s="105"/>
      <c r="Q829" s="105"/>
      <c r="R829" s="105"/>
      <c r="S829" s="105"/>
      <c r="T829" s="105"/>
      <c r="U829" s="105"/>
      <c r="V829" s="105"/>
      <c r="W829" s="105"/>
      <c r="X829" s="105"/>
      <c r="Y829" s="105"/>
      <c r="Z829" s="105"/>
    </row>
    <row r="830" spans="1:26" ht="9.75" customHeight="1">
      <c r="A830" s="105"/>
      <c r="B830" s="106"/>
      <c r="C830" s="106"/>
      <c r="D830" s="106"/>
      <c r="E830" s="107"/>
      <c r="F830" s="107"/>
      <c r="G830" s="107"/>
      <c r="H830" s="106"/>
      <c r="I830" s="106"/>
      <c r="J830" s="106"/>
      <c r="K830" s="106"/>
      <c r="L830" s="106"/>
      <c r="M830" s="106"/>
      <c r="N830" s="105"/>
      <c r="O830" s="105"/>
      <c r="P830" s="105"/>
      <c r="Q830" s="105"/>
      <c r="R830" s="105"/>
      <c r="S830" s="105"/>
      <c r="T830" s="105"/>
      <c r="U830" s="105"/>
      <c r="V830" s="105"/>
      <c r="W830" s="105"/>
      <c r="X830" s="105"/>
      <c r="Y830" s="105"/>
      <c r="Z830" s="105"/>
    </row>
    <row r="831" spans="1:26" ht="9.75" customHeight="1">
      <c r="A831" s="105"/>
      <c r="B831" s="106"/>
      <c r="C831" s="106"/>
      <c r="D831" s="106"/>
      <c r="E831" s="107"/>
      <c r="F831" s="107"/>
      <c r="G831" s="107"/>
      <c r="H831" s="106"/>
      <c r="I831" s="106"/>
      <c r="J831" s="106"/>
      <c r="K831" s="106"/>
      <c r="L831" s="106"/>
      <c r="M831" s="106"/>
      <c r="N831" s="105"/>
      <c r="O831" s="105"/>
      <c r="P831" s="105"/>
      <c r="Q831" s="105"/>
      <c r="R831" s="105"/>
      <c r="S831" s="105"/>
      <c r="T831" s="105"/>
      <c r="U831" s="105"/>
      <c r="V831" s="105"/>
      <c r="W831" s="105"/>
      <c r="X831" s="105"/>
      <c r="Y831" s="105"/>
      <c r="Z831" s="105"/>
    </row>
    <row r="832" spans="1:26" ht="9.75" customHeight="1">
      <c r="A832" s="105"/>
      <c r="B832" s="106"/>
      <c r="C832" s="106"/>
      <c r="D832" s="106"/>
      <c r="E832" s="107"/>
      <c r="F832" s="107"/>
      <c r="G832" s="107"/>
      <c r="H832" s="106"/>
      <c r="I832" s="106"/>
      <c r="J832" s="106"/>
      <c r="K832" s="106"/>
      <c r="L832" s="106"/>
      <c r="M832" s="106"/>
      <c r="N832" s="105"/>
      <c r="O832" s="105"/>
      <c r="P832" s="105"/>
      <c r="Q832" s="105"/>
      <c r="R832" s="105"/>
      <c r="S832" s="105"/>
      <c r="T832" s="105"/>
      <c r="U832" s="105"/>
      <c r="V832" s="105"/>
      <c r="W832" s="105"/>
      <c r="X832" s="105"/>
      <c r="Y832" s="105"/>
      <c r="Z832" s="105"/>
    </row>
    <row r="833" spans="1:26" ht="9.75" customHeight="1">
      <c r="A833" s="105"/>
      <c r="B833" s="106"/>
      <c r="C833" s="106"/>
      <c r="D833" s="106"/>
      <c r="E833" s="107"/>
      <c r="F833" s="107"/>
      <c r="G833" s="107"/>
      <c r="H833" s="106"/>
      <c r="I833" s="106"/>
      <c r="J833" s="106"/>
      <c r="K833" s="106"/>
      <c r="L833" s="106"/>
      <c r="M833" s="106"/>
      <c r="N833" s="105"/>
      <c r="O833" s="105"/>
      <c r="P833" s="105"/>
      <c r="Q833" s="105"/>
      <c r="R833" s="105"/>
      <c r="S833" s="105"/>
      <c r="T833" s="105"/>
      <c r="U833" s="105"/>
      <c r="V833" s="105"/>
      <c r="W833" s="105"/>
      <c r="X833" s="105"/>
      <c r="Y833" s="105"/>
      <c r="Z833" s="105"/>
    </row>
    <row r="834" spans="1:26" ht="9.75" customHeight="1">
      <c r="A834" s="105"/>
      <c r="B834" s="106"/>
      <c r="C834" s="106"/>
      <c r="D834" s="106"/>
      <c r="E834" s="107"/>
      <c r="F834" s="107"/>
      <c r="G834" s="107"/>
      <c r="H834" s="106"/>
      <c r="I834" s="106"/>
      <c r="J834" s="106"/>
      <c r="K834" s="106"/>
      <c r="L834" s="106"/>
      <c r="M834" s="106"/>
      <c r="N834" s="105"/>
      <c r="O834" s="105"/>
      <c r="P834" s="105"/>
      <c r="Q834" s="105"/>
      <c r="R834" s="105"/>
      <c r="S834" s="105"/>
      <c r="T834" s="105"/>
      <c r="U834" s="105"/>
      <c r="V834" s="105"/>
      <c r="W834" s="105"/>
      <c r="X834" s="105"/>
      <c r="Y834" s="105"/>
      <c r="Z834" s="105"/>
    </row>
    <row r="835" spans="1:26" ht="9.75" customHeight="1">
      <c r="A835" s="105"/>
      <c r="B835" s="106"/>
      <c r="C835" s="106"/>
      <c r="D835" s="106"/>
      <c r="E835" s="107"/>
      <c r="F835" s="107"/>
      <c r="G835" s="107"/>
      <c r="H835" s="106"/>
      <c r="I835" s="106"/>
      <c r="J835" s="106"/>
      <c r="K835" s="106"/>
      <c r="L835" s="106"/>
      <c r="M835" s="106"/>
      <c r="N835" s="105"/>
      <c r="O835" s="105"/>
      <c r="P835" s="105"/>
      <c r="Q835" s="105"/>
      <c r="R835" s="105"/>
      <c r="S835" s="105"/>
      <c r="T835" s="105"/>
      <c r="U835" s="105"/>
      <c r="V835" s="105"/>
      <c r="W835" s="105"/>
      <c r="X835" s="105"/>
      <c r="Y835" s="105"/>
      <c r="Z835" s="105"/>
    </row>
    <row r="836" spans="1:26" ht="9.75" customHeight="1">
      <c r="A836" s="105"/>
      <c r="B836" s="106"/>
      <c r="C836" s="106"/>
      <c r="D836" s="106"/>
      <c r="E836" s="107"/>
      <c r="F836" s="107"/>
      <c r="G836" s="107"/>
      <c r="H836" s="106"/>
      <c r="I836" s="106"/>
      <c r="J836" s="106"/>
      <c r="K836" s="106"/>
      <c r="L836" s="106"/>
      <c r="M836" s="106"/>
      <c r="N836" s="105"/>
      <c r="O836" s="105"/>
      <c r="P836" s="105"/>
      <c r="Q836" s="105"/>
      <c r="R836" s="105"/>
      <c r="S836" s="105"/>
      <c r="T836" s="105"/>
      <c r="U836" s="105"/>
      <c r="V836" s="105"/>
      <c r="W836" s="105"/>
      <c r="X836" s="105"/>
      <c r="Y836" s="105"/>
      <c r="Z836" s="105"/>
    </row>
    <row r="837" spans="1:26" ht="9.75" customHeight="1">
      <c r="A837" s="105"/>
      <c r="B837" s="106"/>
      <c r="C837" s="106"/>
      <c r="D837" s="106"/>
      <c r="E837" s="107"/>
      <c r="F837" s="107"/>
      <c r="G837" s="107"/>
      <c r="H837" s="106"/>
      <c r="I837" s="106"/>
      <c r="J837" s="106"/>
      <c r="K837" s="106"/>
      <c r="L837" s="106"/>
      <c r="M837" s="106"/>
      <c r="N837" s="105"/>
      <c r="O837" s="105"/>
      <c r="P837" s="105"/>
      <c r="Q837" s="105"/>
      <c r="R837" s="105"/>
      <c r="S837" s="105"/>
      <c r="T837" s="105"/>
      <c r="U837" s="105"/>
      <c r="V837" s="105"/>
      <c r="W837" s="105"/>
      <c r="X837" s="105"/>
      <c r="Y837" s="105"/>
      <c r="Z837" s="105"/>
    </row>
    <row r="838" spans="1:26" ht="9.75" customHeight="1">
      <c r="A838" s="105"/>
      <c r="B838" s="106"/>
      <c r="C838" s="106"/>
      <c r="D838" s="106"/>
      <c r="E838" s="107"/>
      <c r="F838" s="107"/>
      <c r="G838" s="107"/>
      <c r="H838" s="106"/>
      <c r="I838" s="106"/>
      <c r="J838" s="106"/>
      <c r="K838" s="106"/>
      <c r="L838" s="106"/>
      <c r="M838" s="106"/>
      <c r="N838" s="105"/>
      <c r="O838" s="105"/>
      <c r="P838" s="105"/>
      <c r="Q838" s="105"/>
      <c r="R838" s="105"/>
      <c r="S838" s="105"/>
      <c r="T838" s="105"/>
      <c r="U838" s="105"/>
      <c r="V838" s="105"/>
      <c r="W838" s="105"/>
      <c r="X838" s="105"/>
      <c r="Y838" s="105"/>
      <c r="Z838" s="105"/>
    </row>
    <row r="839" spans="1:26" ht="9.75" customHeight="1">
      <c r="A839" s="105"/>
      <c r="B839" s="106"/>
      <c r="C839" s="106"/>
      <c r="D839" s="106"/>
      <c r="E839" s="107"/>
      <c r="F839" s="107"/>
      <c r="G839" s="107"/>
      <c r="H839" s="106"/>
      <c r="I839" s="106"/>
      <c r="J839" s="106"/>
      <c r="K839" s="106"/>
      <c r="L839" s="106"/>
      <c r="M839" s="106"/>
      <c r="N839" s="105"/>
      <c r="O839" s="105"/>
      <c r="P839" s="105"/>
      <c r="Q839" s="105"/>
      <c r="R839" s="105"/>
      <c r="S839" s="105"/>
      <c r="T839" s="105"/>
      <c r="U839" s="105"/>
      <c r="V839" s="105"/>
      <c r="W839" s="105"/>
      <c r="X839" s="105"/>
      <c r="Y839" s="105"/>
      <c r="Z839" s="105"/>
    </row>
    <row r="840" spans="1:26" ht="9.75" customHeight="1">
      <c r="A840" s="105"/>
      <c r="B840" s="106"/>
      <c r="C840" s="106"/>
      <c r="D840" s="106"/>
      <c r="E840" s="107"/>
      <c r="F840" s="107"/>
      <c r="G840" s="107"/>
      <c r="H840" s="106"/>
      <c r="I840" s="106"/>
      <c r="J840" s="106"/>
      <c r="K840" s="106"/>
      <c r="L840" s="106"/>
      <c r="M840" s="106"/>
      <c r="N840" s="105"/>
      <c r="O840" s="105"/>
      <c r="P840" s="105"/>
      <c r="Q840" s="105"/>
      <c r="R840" s="105"/>
      <c r="S840" s="105"/>
      <c r="T840" s="105"/>
      <c r="U840" s="105"/>
      <c r="V840" s="105"/>
      <c r="W840" s="105"/>
      <c r="X840" s="105"/>
      <c r="Y840" s="105"/>
      <c r="Z840" s="105"/>
    </row>
    <row r="841" spans="1:26" ht="9.75" customHeight="1">
      <c r="A841" s="105"/>
      <c r="B841" s="106"/>
      <c r="C841" s="106"/>
      <c r="D841" s="106"/>
      <c r="E841" s="107"/>
      <c r="F841" s="107"/>
      <c r="G841" s="107"/>
      <c r="H841" s="106"/>
      <c r="I841" s="106"/>
      <c r="J841" s="106"/>
      <c r="K841" s="106"/>
      <c r="L841" s="106"/>
      <c r="M841" s="106"/>
      <c r="N841" s="105"/>
      <c r="O841" s="105"/>
      <c r="P841" s="105"/>
      <c r="Q841" s="105"/>
      <c r="R841" s="105"/>
      <c r="S841" s="105"/>
      <c r="T841" s="105"/>
      <c r="U841" s="105"/>
      <c r="V841" s="105"/>
      <c r="W841" s="105"/>
      <c r="X841" s="105"/>
      <c r="Y841" s="105"/>
      <c r="Z841" s="105"/>
    </row>
    <row r="842" spans="1:26" ht="9.75" customHeight="1">
      <c r="A842" s="105"/>
      <c r="B842" s="106"/>
      <c r="C842" s="106"/>
      <c r="D842" s="106"/>
      <c r="E842" s="107"/>
      <c r="F842" s="107"/>
      <c r="G842" s="107"/>
      <c r="H842" s="106"/>
      <c r="I842" s="106"/>
      <c r="J842" s="106"/>
      <c r="K842" s="106"/>
      <c r="L842" s="106"/>
      <c r="M842" s="106"/>
      <c r="N842" s="105"/>
      <c r="O842" s="105"/>
      <c r="P842" s="105"/>
      <c r="Q842" s="105"/>
      <c r="R842" s="105"/>
      <c r="S842" s="105"/>
      <c r="T842" s="105"/>
      <c r="U842" s="105"/>
      <c r="V842" s="105"/>
      <c r="W842" s="105"/>
      <c r="X842" s="105"/>
      <c r="Y842" s="105"/>
      <c r="Z842" s="105"/>
    </row>
    <row r="843" spans="1:26" ht="9.75" customHeight="1">
      <c r="A843" s="105"/>
      <c r="B843" s="106"/>
      <c r="C843" s="106"/>
      <c r="D843" s="106"/>
      <c r="E843" s="107"/>
      <c r="F843" s="107"/>
      <c r="G843" s="107"/>
      <c r="H843" s="106"/>
      <c r="I843" s="106"/>
      <c r="J843" s="106"/>
      <c r="K843" s="106"/>
      <c r="L843" s="106"/>
      <c r="M843" s="106"/>
      <c r="N843" s="105"/>
      <c r="O843" s="105"/>
      <c r="P843" s="105"/>
      <c r="Q843" s="105"/>
      <c r="R843" s="105"/>
      <c r="S843" s="105"/>
      <c r="T843" s="105"/>
      <c r="U843" s="105"/>
      <c r="V843" s="105"/>
      <c r="W843" s="105"/>
      <c r="X843" s="105"/>
      <c r="Y843" s="105"/>
      <c r="Z843" s="105"/>
    </row>
    <row r="844" spans="1:26" ht="9.75" customHeight="1">
      <c r="A844" s="105"/>
      <c r="B844" s="106"/>
      <c r="C844" s="106"/>
      <c r="D844" s="106"/>
      <c r="E844" s="107"/>
      <c r="F844" s="107"/>
      <c r="G844" s="107"/>
      <c r="H844" s="106"/>
      <c r="I844" s="106"/>
      <c r="J844" s="106"/>
      <c r="K844" s="106"/>
      <c r="L844" s="106"/>
      <c r="M844" s="106"/>
      <c r="N844" s="105"/>
      <c r="O844" s="105"/>
      <c r="P844" s="105"/>
      <c r="Q844" s="105"/>
      <c r="R844" s="105"/>
      <c r="S844" s="105"/>
      <c r="T844" s="105"/>
      <c r="U844" s="105"/>
      <c r="V844" s="105"/>
      <c r="W844" s="105"/>
      <c r="X844" s="105"/>
      <c r="Y844" s="105"/>
      <c r="Z844" s="105"/>
    </row>
    <row r="845" spans="1:26" ht="9.75" customHeight="1">
      <c r="A845" s="105"/>
      <c r="B845" s="106"/>
      <c r="C845" s="106"/>
      <c r="D845" s="106"/>
      <c r="E845" s="107"/>
      <c r="F845" s="107"/>
      <c r="G845" s="107"/>
      <c r="H845" s="106"/>
      <c r="I845" s="106"/>
      <c r="J845" s="106"/>
      <c r="K845" s="106"/>
      <c r="L845" s="106"/>
      <c r="M845" s="106"/>
      <c r="N845" s="105"/>
      <c r="O845" s="105"/>
      <c r="P845" s="105"/>
      <c r="Q845" s="105"/>
      <c r="R845" s="105"/>
      <c r="S845" s="105"/>
      <c r="T845" s="105"/>
      <c r="U845" s="105"/>
      <c r="V845" s="105"/>
      <c r="W845" s="105"/>
      <c r="X845" s="105"/>
      <c r="Y845" s="105"/>
      <c r="Z845" s="105"/>
    </row>
    <row r="846" spans="1:26" ht="9.75" customHeight="1">
      <c r="A846" s="105"/>
      <c r="B846" s="106"/>
      <c r="C846" s="106"/>
      <c r="D846" s="106"/>
      <c r="E846" s="107"/>
      <c r="F846" s="107"/>
      <c r="G846" s="107"/>
      <c r="H846" s="106"/>
      <c r="I846" s="106"/>
      <c r="J846" s="106"/>
      <c r="K846" s="106"/>
      <c r="L846" s="106"/>
      <c r="M846" s="106"/>
      <c r="N846" s="105"/>
      <c r="O846" s="105"/>
      <c r="P846" s="105"/>
      <c r="Q846" s="105"/>
      <c r="R846" s="105"/>
      <c r="S846" s="105"/>
      <c r="T846" s="105"/>
      <c r="U846" s="105"/>
      <c r="V846" s="105"/>
      <c r="W846" s="105"/>
      <c r="X846" s="105"/>
      <c r="Y846" s="105"/>
      <c r="Z846" s="105"/>
    </row>
    <row r="847" spans="1:26" ht="9.75" customHeight="1">
      <c r="A847" s="105"/>
      <c r="B847" s="106"/>
      <c r="C847" s="106"/>
      <c r="D847" s="106"/>
      <c r="E847" s="107"/>
      <c r="F847" s="107"/>
      <c r="G847" s="107"/>
      <c r="H847" s="106"/>
      <c r="I847" s="106"/>
      <c r="J847" s="106"/>
      <c r="K847" s="106"/>
      <c r="L847" s="106"/>
      <c r="M847" s="106"/>
      <c r="N847" s="105"/>
      <c r="O847" s="105"/>
      <c r="P847" s="105"/>
      <c r="Q847" s="105"/>
      <c r="R847" s="105"/>
      <c r="S847" s="105"/>
      <c r="T847" s="105"/>
      <c r="U847" s="105"/>
      <c r="V847" s="105"/>
      <c r="W847" s="105"/>
      <c r="X847" s="105"/>
      <c r="Y847" s="105"/>
      <c r="Z847" s="105"/>
    </row>
    <row r="848" spans="1:26" ht="9.75" customHeight="1">
      <c r="A848" s="105"/>
      <c r="B848" s="106"/>
      <c r="C848" s="106"/>
      <c r="D848" s="106"/>
      <c r="E848" s="107"/>
      <c r="F848" s="107"/>
      <c r="G848" s="107"/>
      <c r="H848" s="106"/>
      <c r="I848" s="106"/>
      <c r="J848" s="106"/>
      <c r="K848" s="106"/>
      <c r="L848" s="106"/>
      <c r="M848" s="106"/>
      <c r="N848" s="105"/>
      <c r="O848" s="105"/>
      <c r="P848" s="105"/>
      <c r="Q848" s="105"/>
      <c r="R848" s="105"/>
      <c r="S848" s="105"/>
      <c r="T848" s="105"/>
      <c r="U848" s="105"/>
      <c r="V848" s="105"/>
      <c r="W848" s="105"/>
      <c r="X848" s="105"/>
      <c r="Y848" s="105"/>
      <c r="Z848" s="105"/>
    </row>
    <row r="849" spans="1:26" ht="9.75" customHeight="1">
      <c r="A849" s="105"/>
      <c r="B849" s="106"/>
      <c r="C849" s="106"/>
      <c r="D849" s="106"/>
      <c r="E849" s="107"/>
      <c r="F849" s="107"/>
      <c r="G849" s="107"/>
      <c r="H849" s="106"/>
      <c r="I849" s="106"/>
      <c r="J849" s="106"/>
      <c r="K849" s="106"/>
      <c r="L849" s="106"/>
      <c r="M849" s="106"/>
      <c r="N849" s="105"/>
      <c r="O849" s="105"/>
      <c r="P849" s="105"/>
      <c r="Q849" s="105"/>
      <c r="R849" s="105"/>
      <c r="S849" s="105"/>
      <c r="T849" s="105"/>
      <c r="U849" s="105"/>
      <c r="V849" s="105"/>
      <c r="W849" s="105"/>
      <c r="X849" s="105"/>
      <c r="Y849" s="105"/>
      <c r="Z849" s="105"/>
    </row>
    <row r="850" spans="1:26" ht="9.75" customHeight="1">
      <c r="A850" s="105"/>
      <c r="B850" s="106"/>
      <c r="C850" s="106"/>
      <c r="D850" s="106"/>
      <c r="E850" s="107"/>
      <c r="F850" s="107"/>
      <c r="G850" s="107"/>
      <c r="H850" s="106"/>
      <c r="I850" s="106"/>
      <c r="J850" s="106"/>
      <c r="K850" s="106"/>
      <c r="L850" s="106"/>
      <c r="M850" s="106"/>
      <c r="N850" s="105"/>
      <c r="O850" s="105"/>
      <c r="P850" s="105"/>
      <c r="Q850" s="105"/>
      <c r="R850" s="105"/>
      <c r="S850" s="105"/>
      <c r="T850" s="105"/>
      <c r="U850" s="105"/>
      <c r="V850" s="105"/>
      <c r="W850" s="105"/>
      <c r="X850" s="105"/>
      <c r="Y850" s="105"/>
      <c r="Z850" s="105"/>
    </row>
    <row r="851" spans="1:26" ht="9.75" customHeight="1">
      <c r="A851" s="105"/>
      <c r="B851" s="106"/>
      <c r="C851" s="106"/>
      <c r="D851" s="106"/>
      <c r="E851" s="107"/>
      <c r="F851" s="107"/>
      <c r="G851" s="107"/>
      <c r="H851" s="106"/>
      <c r="I851" s="106"/>
      <c r="J851" s="106"/>
      <c r="K851" s="106"/>
      <c r="L851" s="106"/>
      <c r="M851" s="106"/>
      <c r="N851" s="105"/>
      <c r="O851" s="105"/>
      <c r="P851" s="105"/>
      <c r="Q851" s="105"/>
      <c r="R851" s="105"/>
      <c r="S851" s="105"/>
      <c r="T851" s="105"/>
      <c r="U851" s="105"/>
      <c r="V851" s="105"/>
      <c r="W851" s="105"/>
      <c r="X851" s="105"/>
      <c r="Y851" s="105"/>
      <c r="Z851" s="105"/>
    </row>
    <row r="852" spans="1:26" ht="9.75" customHeight="1">
      <c r="A852" s="105"/>
      <c r="B852" s="106"/>
      <c r="C852" s="106"/>
      <c r="D852" s="106"/>
      <c r="E852" s="107"/>
      <c r="F852" s="107"/>
      <c r="G852" s="107"/>
      <c r="H852" s="106"/>
      <c r="I852" s="106"/>
      <c r="J852" s="106"/>
      <c r="K852" s="106"/>
      <c r="L852" s="106"/>
      <c r="M852" s="106"/>
      <c r="N852" s="105"/>
      <c r="O852" s="105"/>
      <c r="P852" s="105"/>
      <c r="Q852" s="105"/>
      <c r="R852" s="105"/>
      <c r="S852" s="105"/>
      <c r="T852" s="105"/>
      <c r="U852" s="105"/>
      <c r="V852" s="105"/>
      <c r="W852" s="105"/>
      <c r="X852" s="105"/>
      <c r="Y852" s="105"/>
      <c r="Z852" s="105"/>
    </row>
    <row r="853" spans="1:26" ht="9.75" customHeight="1">
      <c r="A853" s="105"/>
      <c r="B853" s="106"/>
      <c r="C853" s="106"/>
      <c r="D853" s="106"/>
      <c r="E853" s="107"/>
      <c r="F853" s="107"/>
      <c r="G853" s="107"/>
      <c r="H853" s="106"/>
      <c r="I853" s="106"/>
      <c r="J853" s="106"/>
      <c r="K853" s="106"/>
      <c r="L853" s="106"/>
      <c r="M853" s="106"/>
      <c r="N853" s="105"/>
      <c r="O853" s="105"/>
      <c r="P853" s="105"/>
      <c r="Q853" s="105"/>
      <c r="R853" s="105"/>
      <c r="S853" s="105"/>
      <c r="T853" s="105"/>
      <c r="U853" s="105"/>
      <c r="V853" s="105"/>
      <c r="W853" s="105"/>
      <c r="X853" s="105"/>
      <c r="Y853" s="105"/>
      <c r="Z853" s="105"/>
    </row>
    <row r="854" spans="1:26" ht="9.75" customHeight="1">
      <c r="A854" s="105"/>
      <c r="B854" s="106"/>
      <c r="C854" s="106"/>
      <c r="D854" s="106"/>
      <c r="E854" s="107"/>
      <c r="F854" s="107"/>
      <c r="G854" s="107"/>
      <c r="H854" s="106"/>
      <c r="I854" s="106"/>
      <c r="J854" s="106"/>
      <c r="K854" s="106"/>
      <c r="L854" s="106"/>
      <c r="M854" s="106"/>
      <c r="N854" s="105"/>
      <c r="O854" s="105"/>
      <c r="P854" s="105"/>
      <c r="Q854" s="105"/>
      <c r="R854" s="105"/>
      <c r="S854" s="105"/>
      <c r="T854" s="105"/>
      <c r="U854" s="105"/>
      <c r="V854" s="105"/>
      <c r="W854" s="105"/>
      <c r="X854" s="105"/>
      <c r="Y854" s="105"/>
      <c r="Z854" s="105"/>
    </row>
    <row r="855" spans="1:26" ht="9.75" customHeight="1">
      <c r="A855" s="105"/>
      <c r="B855" s="106"/>
      <c r="C855" s="106"/>
      <c r="D855" s="106"/>
      <c r="E855" s="107"/>
      <c r="F855" s="107"/>
      <c r="G855" s="107"/>
      <c r="H855" s="106"/>
      <c r="I855" s="106"/>
      <c r="J855" s="106"/>
      <c r="K855" s="106"/>
      <c r="L855" s="106"/>
      <c r="M855" s="106"/>
      <c r="N855" s="105"/>
      <c r="O855" s="105"/>
      <c r="P855" s="105"/>
      <c r="Q855" s="105"/>
      <c r="R855" s="105"/>
      <c r="S855" s="105"/>
      <c r="T855" s="105"/>
      <c r="U855" s="105"/>
      <c r="V855" s="105"/>
      <c r="W855" s="105"/>
      <c r="X855" s="105"/>
      <c r="Y855" s="105"/>
      <c r="Z855" s="105"/>
    </row>
    <row r="856" spans="1:26" ht="9.75" customHeight="1">
      <c r="A856" s="105"/>
      <c r="B856" s="106"/>
      <c r="C856" s="106"/>
      <c r="D856" s="106"/>
      <c r="E856" s="107"/>
      <c r="F856" s="107"/>
      <c r="G856" s="107"/>
      <c r="H856" s="106"/>
      <c r="I856" s="106"/>
      <c r="J856" s="106"/>
      <c r="K856" s="106"/>
      <c r="L856" s="106"/>
      <c r="M856" s="106"/>
      <c r="N856" s="105"/>
      <c r="O856" s="105"/>
      <c r="P856" s="105"/>
      <c r="Q856" s="105"/>
      <c r="R856" s="105"/>
      <c r="S856" s="105"/>
      <c r="T856" s="105"/>
      <c r="U856" s="105"/>
      <c r="V856" s="105"/>
      <c r="W856" s="105"/>
      <c r="X856" s="105"/>
      <c r="Y856" s="105"/>
      <c r="Z856" s="105"/>
    </row>
    <row r="857" spans="1:26" ht="9.75" customHeight="1">
      <c r="A857" s="105"/>
      <c r="B857" s="106"/>
      <c r="C857" s="106"/>
      <c r="D857" s="106"/>
      <c r="E857" s="107"/>
      <c r="F857" s="107"/>
      <c r="G857" s="107"/>
      <c r="H857" s="106"/>
      <c r="I857" s="106"/>
      <c r="J857" s="106"/>
      <c r="K857" s="106"/>
      <c r="L857" s="106"/>
      <c r="M857" s="106"/>
      <c r="N857" s="105"/>
      <c r="O857" s="105"/>
      <c r="P857" s="105"/>
      <c r="Q857" s="105"/>
      <c r="R857" s="105"/>
      <c r="S857" s="105"/>
      <c r="T857" s="105"/>
      <c r="U857" s="105"/>
      <c r="V857" s="105"/>
      <c r="W857" s="105"/>
      <c r="X857" s="105"/>
      <c r="Y857" s="105"/>
      <c r="Z857" s="105"/>
    </row>
    <row r="858" spans="1:26" ht="9.75" customHeight="1">
      <c r="A858" s="105"/>
      <c r="B858" s="106"/>
      <c r="C858" s="106"/>
      <c r="D858" s="106"/>
      <c r="E858" s="107"/>
      <c r="F858" s="107"/>
      <c r="G858" s="107"/>
      <c r="H858" s="106"/>
      <c r="I858" s="106"/>
      <c r="J858" s="106"/>
      <c r="K858" s="106"/>
      <c r="L858" s="106"/>
      <c r="M858" s="106"/>
      <c r="N858" s="105"/>
      <c r="O858" s="105"/>
      <c r="P858" s="105"/>
      <c r="Q858" s="105"/>
      <c r="R858" s="105"/>
      <c r="S858" s="105"/>
      <c r="T858" s="105"/>
      <c r="U858" s="105"/>
      <c r="V858" s="105"/>
      <c r="W858" s="105"/>
      <c r="X858" s="105"/>
      <c r="Y858" s="105"/>
      <c r="Z858" s="105"/>
    </row>
    <row r="859" spans="1:26" ht="9.75" customHeight="1">
      <c r="A859" s="105"/>
      <c r="B859" s="106"/>
      <c r="C859" s="106"/>
      <c r="D859" s="106"/>
      <c r="E859" s="107"/>
      <c r="F859" s="107"/>
      <c r="G859" s="107"/>
      <c r="H859" s="106"/>
      <c r="I859" s="106"/>
      <c r="J859" s="106"/>
      <c r="K859" s="106"/>
      <c r="L859" s="106"/>
      <c r="M859" s="106"/>
      <c r="N859" s="105"/>
      <c r="O859" s="105"/>
      <c r="P859" s="105"/>
      <c r="Q859" s="105"/>
      <c r="R859" s="105"/>
      <c r="S859" s="105"/>
      <c r="T859" s="105"/>
      <c r="U859" s="105"/>
      <c r="V859" s="105"/>
      <c r="W859" s="105"/>
      <c r="X859" s="105"/>
      <c r="Y859" s="105"/>
      <c r="Z859" s="105"/>
    </row>
    <row r="860" spans="1:26" ht="9.75" customHeight="1">
      <c r="A860" s="105"/>
      <c r="B860" s="106"/>
      <c r="C860" s="106"/>
      <c r="D860" s="106"/>
      <c r="E860" s="107"/>
      <c r="F860" s="107"/>
      <c r="G860" s="107"/>
      <c r="H860" s="106"/>
      <c r="I860" s="106"/>
      <c r="J860" s="106"/>
      <c r="K860" s="106"/>
      <c r="L860" s="106"/>
      <c r="M860" s="106"/>
      <c r="N860" s="105"/>
      <c r="O860" s="105"/>
      <c r="P860" s="105"/>
      <c r="Q860" s="105"/>
      <c r="R860" s="105"/>
      <c r="S860" s="105"/>
      <c r="T860" s="105"/>
      <c r="U860" s="105"/>
      <c r="V860" s="105"/>
      <c r="W860" s="105"/>
      <c r="X860" s="105"/>
      <c r="Y860" s="105"/>
      <c r="Z860" s="105"/>
    </row>
    <row r="861" spans="1:26" ht="9.75" customHeight="1">
      <c r="A861" s="105"/>
      <c r="B861" s="106"/>
      <c r="C861" s="106"/>
      <c r="D861" s="106"/>
      <c r="E861" s="107"/>
      <c r="F861" s="107"/>
      <c r="G861" s="107"/>
      <c r="H861" s="106"/>
      <c r="I861" s="106"/>
      <c r="J861" s="106"/>
      <c r="K861" s="106"/>
      <c r="L861" s="106"/>
      <c r="M861" s="106"/>
      <c r="N861" s="105"/>
      <c r="O861" s="105"/>
      <c r="P861" s="105"/>
      <c r="Q861" s="105"/>
      <c r="R861" s="105"/>
      <c r="S861" s="105"/>
      <c r="T861" s="105"/>
      <c r="U861" s="105"/>
      <c r="V861" s="105"/>
      <c r="W861" s="105"/>
      <c r="X861" s="105"/>
      <c r="Y861" s="105"/>
      <c r="Z861" s="105"/>
    </row>
    <row r="862" spans="1:26" ht="9.75" customHeight="1">
      <c r="A862" s="105"/>
      <c r="B862" s="106"/>
      <c r="C862" s="106"/>
      <c r="D862" s="106"/>
      <c r="E862" s="107"/>
      <c r="F862" s="107"/>
      <c r="G862" s="107"/>
      <c r="H862" s="106"/>
      <c r="I862" s="106"/>
      <c r="J862" s="106"/>
      <c r="K862" s="106"/>
      <c r="L862" s="106"/>
      <c r="M862" s="106"/>
      <c r="N862" s="105"/>
      <c r="O862" s="105"/>
      <c r="P862" s="105"/>
      <c r="Q862" s="105"/>
      <c r="R862" s="105"/>
      <c r="S862" s="105"/>
      <c r="T862" s="105"/>
      <c r="U862" s="105"/>
      <c r="V862" s="105"/>
      <c r="W862" s="105"/>
      <c r="X862" s="105"/>
      <c r="Y862" s="105"/>
      <c r="Z862" s="105"/>
    </row>
    <row r="863" spans="1:26" ht="9.75" customHeight="1">
      <c r="A863" s="105"/>
      <c r="B863" s="106"/>
      <c r="C863" s="106"/>
      <c r="D863" s="106"/>
      <c r="E863" s="107"/>
      <c r="F863" s="107"/>
      <c r="G863" s="107"/>
      <c r="H863" s="106"/>
      <c r="I863" s="106"/>
      <c r="J863" s="106"/>
      <c r="K863" s="106"/>
      <c r="L863" s="106"/>
      <c r="M863" s="106"/>
      <c r="N863" s="105"/>
      <c r="O863" s="105"/>
      <c r="P863" s="105"/>
      <c r="Q863" s="105"/>
      <c r="R863" s="105"/>
      <c r="S863" s="105"/>
      <c r="T863" s="105"/>
      <c r="U863" s="105"/>
      <c r="V863" s="105"/>
      <c r="W863" s="105"/>
      <c r="X863" s="105"/>
      <c r="Y863" s="105"/>
      <c r="Z863" s="105"/>
    </row>
    <row r="864" spans="1:26" ht="9.75" customHeight="1">
      <c r="A864" s="105"/>
      <c r="B864" s="106"/>
      <c r="C864" s="106"/>
      <c r="D864" s="106"/>
      <c r="E864" s="107"/>
      <c r="F864" s="107"/>
      <c r="G864" s="107"/>
      <c r="H864" s="106"/>
      <c r="I864" s="106"/>
      <c r="J864" s="106"/>
      <c r="K864" s="106"/>
      <c r="L864" s="106"/>
      <c r="M864" s="106"/>
      <c r="N864" s="105"/>
      <c r="O864" s="105"/>
      <c r="P864" s="105"/>
      <c r="Q864" s="105"/>
      <c r="R864" s="105"/>
      <c r="S864" s="105"/>
      <c r="T864" s="105"/>
      <c r="U864" s="105"/>
      <c r="V864" s="105"/>
      <c r="W864" s="105"/>
      <c r="X864" s="105"/>
      <c r="Y864" s="105"/>
      <c r="Z864" s="105"/>
    </row>
    <row r="865" spans="1:26" ht="9.75" customHeight="1">
      <c r="A865" s="105"/>
      <c r="B865" s="106"/>
      <c r="C865" s="106"/>
      <c r="D865" s="106"/>
      <c r="E865" s="107"/>
      <c r="F865" s="107"/>
      <c r="G865" s="107"/>
      <c r="H865" s="106"/>
      <c r="I865" s="106"/>
      <c r="J865" s="106"/>
      <c r="K865" s="106"/>
      <c r="L865" s="106"/>
      <c r="M865" s="106"/>
      <c r="N865" s="105"/>
      <c r="O865" s="105"/>
      <c r="P865" s="105"/>
      <c r="Q865" s="105"/>
      <c r="R865" s="105"/>
      <c r="S865" s="105"/>
      <c r="T865" s="105"/>
      <c r="U865" s="105"/>
      <c r="V865" s="105"/>
      <c r="W865" s="105"/>
      <c r="X865" s="105"/>
      <c r="Y865" s="105"/>
      <c r="Z865" s="105"/>
    </row>
    <row r="866" spans="1:26" ht="9.75" customHeight="1">
      <c r="A866" s="105"/>
      <c r="B866" s="106"/>
      <c r="C866" s="106"/>
      <c r="D866" s="106"/>
      <c r="E866" s="107"/>
      <c r="F866" s="107"/>
      <c r="G866" s="107"/>
      <c r="H866" s="106"/>
      <c r="I866" s="106"/>
      <c r="J866" s="106"/>
      <c r="K866" s="106"/>
      <c r="L866" s="106"/>
      <c r="M866" s="106"/>
      <c r="N866" s="105"/>
      <c r="O866" s="105"/>
      <c r="P866" s="105"/>
      <c r="Q866" s="105"/>
      <c r="R866" s="105"/>
      <c r="S866" s="105"/>
      <c r="T866" s="105"/>
      <c r="U866" s="105"/>
      <c r="V866" s="105"/>
      <c r="W866" s="105"/>
      <c r="X866" s="105"/>
      <c r="Y866" s="105"/>
      <c r="Z866" s="105"/>
    </row>
    <row r="867" spans="1:26" ht="9.75" customHeight="1">
      <c r="A867" s="105"/>
      <c r="B867" s="106"/>
      <c r="C867" s="106"/>
      <c r="D867" s="106"/>
      <c r="E867" s="107"/>
      <c r="F867" s="107"/>
      <c r="G867" s="107"/>
      <c r="H867" s="106"/>
      <c r="I867" s="106"/>
      <c r="J867" s="106"/>
      <c r="K867" s="106"/>
      <c r="L867" s="106"/>
      <c r="M867" s="106"/>
      <c r="N867" s="105"/>
      <c r="O867" s="105"/>
      <c r="P867" s="105"/>
      <c r="Q867" s="105"/>
      <c r="R867" s="105"/>
      <c r="S867" s="105"/>
      <c r="T867" s="105"/>
      <c r="U867" s="105"/>
      <c r="V867" s="105"/>
      <c r="W867" s="105"/>
      <c r="X867" s="105"/>
      <c r="Y867" s="105"/>
      <c r="Z867" s="105"/>
    </row>
    <row r="868" spans="1:26" ht="9.75" customHeight="1">
      <c r="A868" s="105"/>
      <c r="B868" s="106"/>
      <c r="C868" s="106"/>
      <c r="D868" s="106"/>
      <c r="E868" s="107"/>
      <c r="F868" s="107"/>
      <c r="G868" s="107"/>
      <c r="H868" s="106"/>
      <c r="I868" s="106"/>
      <c r="J868" s="106"/>
      <c r="K868" s="106"/>
      <c r="L868" s="106"/>
      <c r="M868" s="106"/>
      <c r="N868" s="105"/>
      <c r="O868" s="105"/>
      <c r="P868" s="105"/>
      <c r="Q868" s="105"/>
      <c r="R868" s="105"/>
      <c r="S868" s="105"/>
      <c r="T868" s="105"/>
      <c r="U868" s="105"/>
      <c r="V868" s="105"/>
      <c r="W868" s="105"/>
      <c r="X868" s="105"/>
      <c r="Y868" s="105"/>
      <c r="Z868" s="105"/>
    </row>
    <row r="869" spans="1:26" ht="9.75" customHeight="1">
      <c r="A869" s="105"/>
      <c r="B869" s="106"/>
      <c r="C869" s="106"/>
      <c r="D869" s="106"/>
      <c r="E869" s="107"/>
      <c r="F869" s="107"/>
      <c r="G869" s="107"/>
      <c r="H869" s="106"/>
      <c r="I869" s="106"/>
      <c r="J869" s="106"/>
      <c r="K869" s="106"/>
      <c r="L869" s="106"/>
      <c r="M869" s="106"/>
      <c r="N869" s="105"/>
      <c r="O869" s="105"/>
      <c r="P869" s="105"/>
      <c r="Q869" s="105"/>
      <c r="R869" s="105"/>
      <c r="S869" s="105"/>
      <c r="T869" s="105"/>
      <c r="U869" s="105"/>
      <c r="V869" s="105"/>
      <c r="W869" s="105"/>
      <c r="X869" s="105"/>
      <c r="Y869" s="105"/>
      <c r="Z869" s="105"/>
    </row>
    <row r="870" spans="1:26" ht="9.75" customHeight="1">
      <c r="A870" s="105"/>
      <c r="B870" s="106"/>
      <c r="C870" s="106"/>
      <c r="D870" s="106"/>
      <c r="E870" s="107"/>
      <c r="F870" s="107"/>
      <c r="G870" s="107"/>
      <c r="H870" s="106"/>
      <c r="I870" s="106"/>
      <c r="J870" s="106"/>
      <c r="K870" s="106"/>
      <c r="L870" s="106"/>
      <c r="M870" s="106"/>
      <c r="N870" s="105"/>
      <c r="O870" s="105"/>
      <c r="P870" s="105"/>
      <c r="Q870" s="105"/>
      <c r="R870" s="105"/>
      <c r="S870" s="105"/>
      <c r="T870" s="105"/>
      <c r="U870" s="105"/>
      <c r="V870" s="105"/>
      <c r="W870" s="105"/>
      <c r="X870" s="105"/>
      <c r="Y870" s="105"/>
      <c r="Z870" s="105"/>
    </row>
    <row r="871" spans="1:26" ht="9.75" customHeight="1">
      <c r="A871" s="105"/>
      <c r="B871" s="106"/>
      <c r="C871" s="106"/>
      <c r="D871" s="106"/>
      <c r="E871" s="107"/>
      <c r="F871" s="107"/>
      <c r="G871" s="107"/>
      <c r="H871" s="106"/>
      <c r="I871" s="106"/>
      <c r="J871" s="106"/>
      <c r="K871" s="106"/>
      <c r="L871" s="106"/>
      <c r="M871" s="106"/>
      <c r="N871" s="105"/>
      <c r="O871" s="105"/>
      <c r="P871" s="105"/>
      <c r="Q871" s="105"/>
      <c r="R871" s="105"/>
      <c r="S871" s="105"/>
      <c r="T871" s="105"/>
      <c r="U871" s="105"/>
      <c r="V871" s="105"/>
      <c r="W871" s="105"/>
      <c r="X871" s="105"/>
      <c r="Y871" s="105"/>
      <c r="Z871" s="105"/>
    </row>
    <row r="872" spans="1:26" ht="9.75" customHeight="1">
      <c r="A872" s="105"/>
      <c r="B872" s="106"/>
      <c r="C872" s="106"/>
      <c r="D872" s="106"/>
      <c r="E872" s="107"/>
      <c r="F872" s="107"/>
      <c r="G872" s="107"/>
      <c r="H872" s="106"/>
      <c r="I872" s="106"/>
      <c r="J872" s="106"/>
      <c r="K872" s="106"/>
      <c r="L872" s="106"/>
      <c r="M872" s="106"/>
      <c r="N872" s="105"/>
      <c r="O872" s="105"/>
      <c r="P872" s="105"/>
      <c r="Q872" s="105"/>
      <c r="R872" s="105"/>
      <c r="S872" s="105"/>
      <c r="T872" s="105"/>
      <c r="U872" s="105"/>
      <c r="V872" s="105"/>
      <c r="W872" s="105"/>
      <c r="X872" s="105"/>
      <c r="Y872" s="105"/>
      <c r="Z872" s="105"/>
    </row>
    <row r="873" spans="1:26" ht="9.75" customHeight="1">
      <c r="A873" s="105"/>
      <c r="B873" s="106"/>
      <c r="C873" s="106"/>
      <c r="D873" s="106"/>
      <c r="E873" s="107"/>
      <c r="F873" s="107"/>
      <c r="G873" s="107"/>
      <c r="H873" s="106"/>
      <c r="I873" s="106"/>
      <c r="J873" s="106"/>
      <c r="K873" s="106"/>
      <c r="L873" s="106"/>
      <c r="M873" s="106"/>
      <c r="N873" s="105"/>
      <c r="O873" s="105"/>
      <c r="P873" s="105"/>
      <c r="Q873" s="105"/>
      <c r="R873" s="105"/>
      <c r="S873" s="105"/>
      <c r="T873" s="105"/>
      <c r="U873" s="105"/>
      <c r="V873" s="105"/>
      <c r="W873" s="105"/>
      <c r="X873" s="105"/>
      <c r="Y873" s="105"/>
      <c r="Z873" s="105"/>
    </row>
    <row r="874" spans="1:26" ht="9.75" customHeight="1">
      <c r="A874" s="105"/>
      <c r="B874" s="106"/>
      <c r="C874" s="106"/>
      <c r="D874" s="106"/>
      <c r="E874" s="107"/>
      <c r="F874" s="107"/>
      <c r="G874" s="107"/>
      <c r="H874" s="106"/>
      <c r="I874" s="106"/>
      <c r="J874" s="106"/>
      <c r="K874" s="106"/>
      <c r="L874" s="106"/>
      <c r="M874" s="106"/>
      <c r="N874" s="105"/>
      <c r="O874" s="105"/>
      <c r="P874" s="105"/>
      <c r="Q874" s="105"/>
      <c r="R874" s="105"/>
      <c r="S874" s="105"/>
      <c r="T874" s="105"/>
      <c r="U874" s="105"/>
      <c r="V874" s="105"/>
      <c r="W874" s="105"/>
      <c r="X874" s="105"/>
      <c r="Y874" s="105"/>
      <c r="Z874" s="105"/>
    </row>
    <row r="875" spans="1:26" ht="9.75" customHeight="1">
      <c r="A875" s="105"/>
      <c r="B875" s="106"/>
      <c r="C875" s="106"/>
      <c r="D875" s="106"/>
      <c r="E875" s="107"/>
      <c r="F875" s="107"/>
      <c r="G875" s="107"/>
      <c r="H875" s="106"/>
      <c r="I875" s="106"/>
      <c r="J875" s="106"/>
      <c r="K875" s="106"/>
      <c r="L875" s="106"/>
      <c r="M875" s="106"/>
      <c r="N875" s="105"/>
      <c r="O875" s="105"/>
      <c r="P875" s="105"/>
      <c r="Q875" s="105"/>
      <c r="R875" s="105"/>
      <c r="S875" s="105"/>
      <c r="T875" s="105"/>
      <c r="U875" s="105"/>
      <c r="V875" s="105"/>
      <c r="W875" s="105"/>
      <c r="X875" s="105"/>
      <c r="Y875" s="105"/>
      <c r="Z875" s="105"/>
    </row>
    <row r="876" spans="1:26" ht="9.75" customHeight="1">
      <c r="A876" s="105"/>
      <c r="B876" s="106"/>
      <c r="C876" s="106"/>
      <c r="D876" s="106"/>
      <c r="E876" s="107"/>
      <c r="F876" s="107"/>
      <c r="G876" s="107"/>
      <c r="H876" s="106"/>
      <c r="I876" s="106"/>
      <c r="J876" s="106"/>
      <c r="K876" s="106"/>
      <c r="L876" s="106"/>
      <c r="M876" s="106"/>
      <c r="N876" s="105"/>
      <c r="O876" s="105"/>
      <c r="P876" s="105"/>
      <c r="Q876" s="105"/>
      <c r="R876" s="105"/>
      <c r="S876" s="105"/>
      <c r="T876" s="105"/>
      <c r="U876" s="105"/>
      <c r="V876" s="105"/>
      <c r="W876" s="105"/>
      <c r="X876" s="105"/>
      <c r="Y876" s="105"/>
      <c r="Z876" s="105"/>
    </row>
    <row r="877" spans="1:26" ht="9.75" customHeight="1">
      <c r="A877" s="105"/>
      <c r="B877" s="106"/>
      <c r="C877" s="106"/>
      <c r="D877" s="106"/>
      <c r="E877" s="107"/>
      <c r="F877" s="107"/>
      <c r="G877" s="107"/>
      <c r="H877" s="106"/>
      <c r="I877" s="106"/>
      <c r="J877" s="106"/>
      <c r="K877" s="106"/>
      <c r="L877" s="106"/>
      <c r="M877" s="106"/>
      <c r="N877" s="105"/>
      <c r="O877" s="105"/>
      <c r="P877" s="105"/>
      <c r="Q877" s="105"/>
      <c r="R877" s="105"/>
      <c r="S877" s="105"/>
      <c r="T877" s="105"/>
      <c r="U877" s="105"/>
      <c r="V877" s="105"/>
      <c r="W877" s="105"/>
      <c r="X877" s="105"/>
      <c r="Y877" s="105"/>
      <c r="Z877" s="105"/>
    </row>
    <row r="878" spans="1:26" ht="9.75" customHeight="1">
      <c r="A878" s="105"/>
      <c r="B878" s="106"/>
      <c r="C878" s="106"/>
      <c r="D878" s="106"/>
      <c r="E878" s="107"/>
      <c r="F878" s="107"/>
      <c r="G878" s="107"/>
      <c r="H878" s="106"/>
      <c r="I878" s="106"/>
      <c r="J878" s="106"/>
      <c r="K878" s="106"/>
      <c r="L878" s="106"/>
      <c r="M878" s="106"/>
      <c r="N878" s="105"/>
      <c r="O878" s="105"/>
      <c r="P878" s="105"/>
      <c r="Q878" s="105"/>
      <c r="R878" s="105"/>
      <c r="S878" s="105"/>
      <c r="T878" s="105"/>
      <c r="U878" s="105"/>
      <c r="V878" s="105"/>
      <c r="W878" s="105"/>
      <c r="X878" s="105"/>
      <c r="Y878" s="105"/>
      <c r="Z878" s="105"/>
    </row>
    <row r="879" spans="1:26" ht="9.75" customHeight="1">
      <c r="A879" s="105"/>
      <c r="B879" s="106"/>
      <c r="C879" s="106"/>
      <c r="D879" s="106"/>
      <c r="E879" s="107"/>
      <c r="F879" s="107"/>
      <c r="G879" s="107"/>
      <c r="H879" s="106"/>
      <c r="I879" s="106"/>
      <c r="J879" s="106"/>
      <c r="K879" s="106"/>
      <c r="L879" s="106"/>
      <c r="M879" s="106"/>
      <c r="N879" s="105"/>
      <c r="O879" s="105"/>
      <c r="P879" s="105"/>
      <c r="Q879" s="105"/>
      <c r="R879" s="105"/>
      <c r="S879" s="105"/>
      <c r="T879" s="105"/>
      <c r="U879" s="105"/>
      <c r="V879" s="105"/>
      <c r="W879" s="105"/>
      <c r="X879" s="105"/>
      <c r="Y879" s="105"/>
      <c r="Z879" s="105"/>
    </row>
    <row r="880" spans="1:26" ht="9.75" customHeight="1">
      <c r="A880" s="105"/>
      <c r="B880" s="106"/>
      <c r="C880" s="106"/>
      <c r="D880" s="106"/>
      <c r="E880" s="107"/>
      <c r="F880" s="107"/>
      <c r="G880" s="107"/>
      <c r="H880" s="106"/>
      <c r="I880" s="106"/>
      <c r="J880" s="106"/>
      <c r="K880" s="106"/>
      <c r="L880" s="106"/>
      <c r="M880" s="106"/>
      <c r="N880" s="105"/>
      <c r="O880" s="105"/>
      <c r="P880" s="105"/>
      <c r="Q880" s="105"/>
      <c r="R880" s="105"/>
      <c r="S880" s="105"/>
      <c r="T880" s="105"/>
      <c r="U880" s="105"/>
      <c r="V880" s="105"/>
      <c r="W880" s="105"/>
      <c r="X880" s="105"/>
      <c r="Y880" s="105"/>
      <c r="Z880" s="105"/>
    </row>
    <row r="881" spans="1:26" ht="9.75" customHeight="1">
      <c r="A881" s="105"/>
      <c r="B881" s="106"/>
      <c r="C881" s="106"/>
      <c r="D881" s="106"/>
      <c r="E881" s="107"/>
      <c r="F881" s="107"/>
      <c r="G881" s="107"/>
      <c r="H881" s="106"/>
      <c r="I881" s="106"/>
      <c r="J881" s="106"/>
      <c r="K881" s="106"/>
      <c r="L881" s="106"/>
      <c r="M881" s="106"/>
      <c r="N881" s="105"/>
      <c r="O881" s="105"/>
      <c r="P881" s="105"/>
      <c r="Q881" s="105"/>
      <c r="R881" s="105"/>
      <c r="S881" s="105"/>
      <c r="T881" s="105"/>
      <c r="U881" s="105"/>
      <c r="V881" s="105"/>
      <c r="W881" s="105"/>
      <c r="X881" s="105"/>
      <c r="Y881" s="105"/>
      <c r="Z881" s="105"/>
    </row>
    <row r="882" spans="1:26" ht="9.75" customHeight="1">
      <c r="A882" s="105"/>
      <c r="B882" s="106"/>
      <c r="C882" s="106"/>
      <c r="D882" s="106"/>
      <c r="E882" s="107"/>
      <c r="F882" s="107"/>
      <c r="G882" s="107"/>
      <c r="H882" s="106"/>
      <c r="I882" s="106"/>
      <c r="J882" s="106"/>
      <c r="K882" s="106"/>
      <c r="L882" s="106"/>
      <c r="M882" s="106"/>
      <c r="N882" s="105"/>
      <c r="O882" s="105"/>
      <c r="P882" s="105"/>
      <c r="Q882" s="105"/>
      <c r="R882" s="105"/>
      <c r="S882" s="105"/>
      <c r="T882" s="105"/>
      <c r="U882" s="105"/>
      <c r="V882" s="105"/>
      <c r="W882" s="105"/>
      <c r="X882" s="105"/>
      <c r="Y882" s="105"/>
      <c r="Z882" s="105"/>
    </row>
    <row r="883" spans="1:26" ht="9.75" customHeight="1">
      <c r="A883" s="105"/>
      <c r="B883" s="106"/>
      <c r="C883" s="106"/>
      <c r="D883" s="106"/>
      <c r="E883" s="107"/>
      <c r="F883" s="107"/>
      <c r="G883" s="107"/>
      <c r="H883" s="106"/>
      <c r="I883" s="106"/>
      <c r="J883" s="106"/>
      <c r="K883" s="106"/>
      <c r="L883" s="106"/>
      <c r="M883" s="106"/>
      <c r="N883" s="105"/>
      <c r="O883" s="105"/>
      <c r="P883" s="105"/>
      <c r="Q883" s="105"/>
      <c r="R883" s="105"/>
      <c r="S883" s="105"/>
      <c r="T883" s="105"/>
      <c r="U883" s="105"/>
      <c r="V883" s="105"/>
      <c r="W883" s="105"/>
      <c r="X883" s="105"/>
      <c r="Y883" s="105"/>
      <c r="Z883" s="105"/>
    </row>
    <row r="884" spans="1:26" ht="9.75" customHeight="1">
      <c r="A884" s="105"/>
      <c r="B884" s="106"/>
      <c r="C884" s="106"/>
      <c r="D884" s="106"/>
      <c r="E884" s="107"/>
      <c r="F884" s="107"/>
      <c r="G884" s="107"/>
      <c r="H884" s="106"/>
      <c r="I884" s="106"/>
      <c r="J884" s="106"/>
      <c r="K884" s="106"/>
      <c r="L884" s="106"/>
      <c r="M884" s="106"/>
      <c r="N884" s="105"/>
      <c r="O884" s="105"/>
      <c r="P884" s="105"/>
      <c r="Q884" s="105"/>
      <c r="R884" s="105"/>
      <c r="S884" s="105"/>
      <c r="T884" s="105"/>
      <c r="U884" s="105"/>
      <c r="V884" s="105"/>
      <c r="W884" s="105"/>
      <c r="X884" s="105"/>
      <c r="Y884" s="105"/>
      <c r="Z884" s="105"/>
    </row>
    <row r="885" spans="1:26" ht="9.75" customHeight="1">
      <c r="A885" s="105"/>
      <c r="B885" s="106"/>
      <c r="C885" s="106"/>
      <c r="D885" s="106"/>
      <c r="E885" s="107"/>
      <c r="F885" s="107"/>
      <c r="G885" s="107"/>
      <c r="H885" s="106"/>
      <c r="I885" s="106"/>
      <c r="J885" s="106"/>
      <c r="K885" s="106"/>
      <c r="L885" s="106"/>
      <c r="M885" s="106"/>
      <c r="N885" s="105"/>
      <c r="O885" s="105"/>
      <c r="P885" s="105"/>
      <c r="Q885" s="105"/>
      <c r="R885" s="105"/>
      <c r="S885" s="105"/>
      <c r="T885" s="105"/>
      <c r="U885" s="105"/>
      <c r="V885" s="105"/>
      <c r="W885" s="105"/>
      <c r="X885" s="105"/>
      <c r="Y885" s="105"/>
      <c r="Z885" s="105"/>
    </row>
    <row r="886" spans="1:26" ht="9.75" customHeight="1">
      <c r="A886" s="105"/>
      <c r="B886" s="106"/>
      <c r="C886" s="106"/>
      <c r="D886" s="106"/>
      <c r="E886" s="107"/>
      <c r="F886" s="107"/>
      <c r="G886" s="107"/>
      <c r="H886" s="106"/>
      <c r="I886" s="106"/>
      <c r="J886" s="106"/>
      <c r="K886" s="106"/>
      <c r="L886" s="106"/>
      <c r="M886" s="106"/>
      <c r="N886" s="105"/>
      <c r="O886" s="105"/>
      <c r="P886" s="105"/>
      <c r="Q886" s="105"/>
      <c r="R886" s="105"/>
      <c r="S886" s="105"/>
      <c r="T886" s="105"/>
      <c r="U886" s="105"/>
      <c r="V886" s="105"/>
      <c r="W886" s="105"/>
      <c r="X886" s="105"/>
      <c r="Y886" s="105"/>
      <c r="Z886" s="105"/>
    </row>
    <row r="887" spans="1:26" ht="9.75" customHeight="1">
      <c r="A887" s="105"/>
      <c r="B887" s="106"/>
      <c r="C887" s="106"/>
      <c r="D887" s="106"/>
      <c r="E887" s="107"/>
      <c r="F887" s="107"/>
      <c r="G887" s="107"/>
      <c r="H887" s="106"/>
      <c r="I887" s="106"/>
      <c r="J887" s="106"/>
      <c r="K887" s="106"/>
      <c r="L887" s="106"/>
      <c r="M887" s="106"/>
      <c r="N887" s="105"/>
      <c r="O887" s="105"/>
      <c r="P887" s="105"/>
      <c r="Q887" s="105"/>
      <c r="R887" s="105"/>
      <c r="S887" s="105"/>
      <c r="T887" s="105"/>
      <c r="U887" s="105"/>
      <c r="V887" s="105"/>
      <c r="W887" s="105"/>
      <c r="X887" s="105"/>
      <c r="Y887" s="105"/>
      <c r="Z887" s="105"/>
    </row>
    <row r="888" spans="1:26" ht="9.75" customHeight="1">
      <c r="A888" s="105"/>
      <c r="B888" s="106"/>
      <c r="C888" s="106"/>
      <c r="D888" s="106"/>
      <c r="E888" s="107"/>
      <c r="F888" s="107"/>
      <c r="G888" s="107"/>
      <c r="H888" s="106"/>
      <c r="I888" s="106"/>
      <c r="J888" s="106"/>
      <c r="K888" s="106"/>
      <c r="L888" s="106"/>
      <c r="M888" s="106"/>
      <c r="N888" s="105"/>
      <c r="O888" s="105"/>
      <c r="P888" s="105"/>
      <c r="Q888" s="105"/>
      <c r="R888" s="105"/>
      <c r="S888" s="105"/>
      <c r="T888" s="105"/>
      <c r="U888" s="105"/>
      <c r="V888" s="105"/>
      <c r="W888" s="105"/>
      <c r="X888" s="105"/>
      <c r="Y888" s="105"/>
      <c r="Z888" s="105"/>
    </row>
    <row r="889" spans="1:26" ht="9.75" customHeight="1">
      <c r="A889" s="105"/>
      <c r="B889" s="106"/>
      <c r="C889" s="106"/>
      <c r="D889" s="106"/>
      <c r="E889" s="107"/>
      <c r="F889" s="107"/>
      <c r="G889" s="107"/>
      <c r="H889" s="106"/>
      <c r="I889" s="106"/>
      <c r="J889" s="106"/>
      <c r="K889" s="106"/>
      <c r="L889" s="106"/>
      <c r="M889" s="106"/>
      <c r="N889" s="105"/>
      <c r="O889" s="105"/>
      <c r="P889" s="105"/>
      <c r="Q889" s="105"/>
      <c r="R889" s="105"/>
      <c r="S889" s="105"/>
      <c r="T889" s="105"/>
      <c r="U889" s="105"/>
      <c r="V889" s="105"/>
      <c r="W889" s="105"/>
      <c r="X889" s="105"/>
      <c r="Y889" s="105"/>
      <c r="Z889" s="105"/>
    </row>
    <row r="890" spans="1:26" ht="9.75" customHeight="1">
      <c r="A890" s="105"/>
      <c r="B890" s="106"/>
      <c r="C890" s="106"/>
      <c r="D890" s="106"/>
      <c r="E890" s="107"/>
      <c r="F890" s="107"/>
      <c r="G890" s="107"/>
      <c r="H890" s="106"/>
      <c r="I890" s="106"/>
      <c r="J890" s="106"/>
      <c r="K890" s="106"/>
      <c r="L890" s="106"/>
      <c r="M890" s="106"/>
      <c r="N890" s="105"/>
      <c r="O890" s="105"/>
      <c r="P890" s="105"/>
      <c r="Q890" s="105"/>
      <c r="R890" s="105"/>
      <c r="S890" s="105"/>
      <c r="T890" s="105"/>
      <c r="U890" s="105"/>
      <c r="V890" s="105"/>
      <c r="W890" s="105"/>
      <c r="X890" s="105"/>
      <c r="Y890" s="105"/>
      <c r="Z890" s="105"/>
    </row>
    <row r="891" spans="1:26" ht="9.75" customHeight="1">
      <c r="A891" s="105"/>
      <c r="B891" s="106"/>
      <c r="C891" s="106"/>
      <c r="D891" s="106"/>
      <c r="E891" s="107"/>
      <c r="F891" s="107"/>
      <c r="G891" s="107"/>
      <c r="H891" s="106"/>
      <c r="I891" s="106"/>
      <c r="J891" s="106"/>
      <c r="K891" s="106"/>
      <c r="L891" s="106"/>
      <c r="M891" s="106"/>
      <c r="N891" s="105"/>
      <c r="O891" s="105"/>
      <c r="P891" s="105"/>
      <c r="Q891" s="105"/>
      <c r="R891" s="105"/>
      <c r="S891" s="105"/>
      <c r="T891" s="105"/>
      <c r="U891" s="105"/>
      <c r="V891" s="105"/>
      <c r="W891" s="105"/>
      <c r="X891" s="105"/>
      <c r="Y891" s="105"/>
      <c r="Z891" s="105"/>
    </row>
    <row r="892" spans="1:26" ht="9.75" customHeight="1">
      <c r="A892" s="105"/>
      <c r="B892" s="106"/>
      <c r="C892" s="106"/>
      <c r="D892" s="106"/>
      <c r="E892" s="107"/>
      <c r="F892" s="107"/>
      <c r="G892" s="107"/>
      <c r="H892" s="106"/>
      <c r="I892" s="106"/>
      <c r="J892" s="106"/>
      <c r="K892" s="106"/>
      <c r="L892" s="106"/>
      <c r="M892" s="106"/>
      <c r="N892" s="105"/>
      <c r="O892" s="105"/>
      <c r="P892" s="105"/>
      <c r="Q892" s="105"/>
      <c r="R892" s="105"/>
      <c r="S892" s="105"/>
      <c r="T892" s="105"/>
      <c r="U892" s="105"/>
      <c r="V892" s="105"/>
      <c r="W892" s="105"/>
      <c r="X892" s="105"/>
      <c r="Y892" s="105"/>
      <c r="Z892" s="105"/>
    </row>
    <row r="893" spans="1:26" ht="9.75" customHeight="1">
      <c r="A893" s="105"/>
      <c r="B893" s="106"/>
      <c r="C893" s="106"/>
      <c r="D893" s="106"/>
      <c r="E893" s="107"/>
      <c r="F893" s="107"/>
      <c r="G893" s="107"/>
      <c r="H893" s="106"/>
      <c r="I893" s="106"/>
      <c r="J893" s="106"/>
      <c r="K893" s="106"/>
      <c r="L893" s="106"/>
      <c r="M893" s="106"/>
      <c r="N893" s="105"/>
      <c r="O893" s="105"/>
      <c r="P893" s="105"/>
      <c r="Q893" s="105"/>
      <c r="R893" s="105"/>
      <c r="S893" s="105"/>
      <c r="T893" s="105"/>
      <c r="U893" s="105"/>
      <c r="V893" s="105"/>
      <c r="W893" s="105"/>
      <c r="X893" s="105"/>
      <c r="Y893" s="105"/>
      <c r="Z893" s="105"/>
    </row>
    <row r="894" spans="1:26" ht="9.75" customHeight="1">
      <c r="A894" s="105"/>
      <c r="B894" s="106"/>
      <c r="C894" s="106"/>
      <c r="D894" s="106"/>
      <c r="E894" s="107"/>
      <c r="F894" s="107"/>
      <c r="G894" s="107"/>
      <c r="H894" s="106"/>
      <c r="I894" s="106"/>
      <c r="J894" s="106"/>
      <c r="K894" s="106"/>
      <c r="L894" s="106"/>
      <c r="M894" s="106"/>
      <c r="N894" s="105"/>
      <c r="O894" s="105"/>
      <c r="P894" s="105"/>
      <c r="Q894" s="105"/>
      <c r="R894" s="105"/>
      <c r="S894" s="105"/>
      <c r="T894" s="105"/>
      <c r="U894" s="105"/>
      <c r="V894" s="105"/>
      <c r="W894" s="105"/>
      <c r="X894" s="105"/>
      <c r="Y894" s="105"/>
      <c r="Z894" s="105"/>
    </row>
    <row r="895" spans="1:26" ht="9.75" customHeight="1">
      <c r="A895" s="105"/>
      <c r="B895" s="106"/>
      <c r="C895" s="106"/>
      <c r="D895" s="106"/>
      <c r="E895" s="107"/>
      <c r="F895" s="107"/>
      <c r="G895" s="107"/>
      <c r="H895" s="106"/>
      <c r="I895" s="106"/>
      <c r="J895" s="106"/>
      <c r="K895" s="106"/>
      <c r="L895" s="106"/>
      <c r="M895" s="106"/>
      <c r="N895" s="105"/>
      <c r="O895" s="105"/>
      <c r="P895" s="105"/>
      <c r="Q895" s="105"/>
      <c r="R895" s="105"/>
      <c r="S895" s="105"/>
      <c r="T895" s="105"/>
      <c r="U895" s="105"/>
      <c r="V895" s="105"/>
      <c r="W895" s="105"/>
      <c r="X895" s="105"/>
      <c r="Y895" s="105"/>
      <c r="Z895" s="105"/>
    </row>
    <row r="896" spans="1:26" ht="9.75" customHeight="1">
      <c r="A896" s="105"/>
      <c r="B896" s="106"/>
      <c r="C896" s="106"/>
      <c r="D896" s="106"/>
      <c r="E896" s="107"/>
      <c r="F896" s="107"/>
      <c r="G896" s="107"/>
      <c r="H896" s="106"/>
      <c r="I896" s="106"/>
      <c r="J896" s="106"/>
      <c r="K896" s="106"/>
      <c r="L896" s="106"/>
      <c r="M896" s="106"/>
      <c r="N896" s="105"/>
      <c r="O896" s="105"/>
      <c r="P896" s="105"/>
      <c r="Q896" s="105"/>
      <c r="R896" s="105"/>
      <c r="S896" s="105"/>
      <c r="T896" s="105"/>
      <c r="U896" s="105"/>
      <c r="V896" s="105"/>
      <c r="W896" s="105"/>
      <c r="X896" s="105"/>
      <c r="Y896" s="105"/>
      <c r="Z896" s="105"/>
    </row>
    <row r="897" spans="1:26" ht="9.75" customHeight="1">
      <c r="A897" s="105"/>
      <c r="B897" s="106"/>
      <c r="C897" s="106"/>
      <c r="D897" s="106"/>
      <c r="E897" s="107"/>
      <c r="F897" s="107"/>
      <c r="G897" s="107"/>
      <c r="H897" s="106"/>
      <c r="I897" s="106"/>
      <c r="J897" s="106"/>
      <c r="K897" s="106"/>
      <c r="L897" s="106"/>
      <c r="M897" s="106"/>
      <c r="N897" s="105"/>
      <c r="O897" s="105"/>
      <c r="P897" s="105"/>
      <c r="Q897" s="105"/>
      <c r="R897" s="105"/>
      <c r="S897" s="105"/>
      <c r="T897" s="105"/>
      <c r="U897" s="105"/>
      <c r="V897" s="105"/>
      <c r="W897" s="105"/>
      <c r="X897" s="105"/>
      <c r="Y897" s="105"/>
      <c r="Z897" s="105"/>
    </row>
    <row r="898" spans="1:26" ht="9.75" customHeight="1">
      <c r="A898" s="105"/>
      <c r="B898" s="106"/>
      <c r="C898" s="106"/>
      <c r="D898" s="106"/>
      <c r="E898" s="107"/>
      <c r="F898" s="107"/>
      <c r="G898" s="107"/>
      <c r="H898" s="106"/>
      <c r="I898" s="106"/>
      <c r="J898" s="106"/>
      <c r="K898" s="106"/>
      <c r="L898" s="106"/>
      <c r="M898" s="106"/>
      <c r="N898" s="105"/>
      <c r="O898" s="105"/>
      <c r="P898" s="105"/>
      <c r="Q898" s="105"/>
      <c r="R898" s="105"/>
      <c r="S898" s="105"/>
      <c r="T898" s="105"/>
      <c r="U898" s="105"/>
      <c r="V898" s="105"/>
      <c r="W898" s="105"/>
      <c r="X898" s="105"/>
      <c r="Y898" s="105"/>
      <c r="Z898" s="105"/>
    </row>
    <row r="899" spans="1:26" ht="9.75" customHeight="1">
      <c r="A899" s="105"/>
      <c r="B899" s="106"/>
      <c r="C899" s="106"/>
      <c r="D899" s="106"/>
      <c r="E899" s="107"/>
      <c r="F899" s="107"/>
      <c r="G899" s="107"/>
      <c r="H899" s="106"/>
      <c r="I899" s="106"/>
      <c r="J899" s="106"/>
      <c r="K899" s="106"/>
      <c r="L899" s="106"/>
      <c r="M899" s="106"/>
      <c r="N899" s="105"/>
      <c r="O899" s="105"/>
      <c r="P899" s="105"/>
      <c r="Q899" s="105"/>
      <c r="R899" s="105"/>
      <c r="S899" s="105"/>
      <c r="T899" s="105"/>
      <c r="U899" s="105"/>
      <c r="V899" s="105"/>
      <c r="W899" s="105"/>
      <c r="X899" s="105"/>
      <c r="Y899" s="105"/>
      <c r="Z899" s="105"/>
    </row>
    <row r="900" spans="1:26" ht="9.75" customHeight="1">
      <c r="A900" s="105"/>
      <c r="B900" s="106"/>
      <c r="C900" s="106"/>
      <c r="D900" s="106"/>
      <c r="E900" s="107"/>
      <c r="F900" s="107"/>
      <c r="G900" s="107"/>
      <c r="H900" s="106"/>
      <c r="I900" s="106"/>
      <c r="J900" s="106"/>
      <c r="K900" s="106"/>
      <c r="L900" s="106"/>
      <c r="M900" s="106"/>
      <c r="N900" s="105"/>
      <c r="O900" s="105"/>
      <c r="P900" s="105"/>
      <c r="Q900" s="105"/>
      <c r="R900" s="105"/>
      <c r="S900" s="105"/>
      <c r="T900" s="105"/>
      <c r="U900" s="105"/>
      <c r="V900" s="105"/>
      <c r="W900" s="105"/>
      <c r="X900" s="105"/>
      <c r="Y900" s="105"/>
      <c r="Z900" s="105"/>
    </row>
    <row r="901" spans="1:26" ht="9.75" customHeight="1">
      <c r="A901" s="105"/>
      <c r="B901" s="106"/>
      <c r="C901" s="106"/>
      <c r="D901" s="106"/>
      <c r="E901" s="107"/>
      <c r="F901" s="107"/>
      <c r="G901" s="107"/>
      <c r="H901" s="106"/>
      <c r="I901" s="106"/>
      <c r="J901" s="106"/>
      <c r="K901" s="106"/>
      <c r="L901" s="106"/>
      <c r="M901" s="106"/>
      <c r="N901" s="105"/>
      <c r="O901" s="105"/>
      <c r="P901" s="105"/>
      <c r="Q901" s="105"/>
      <c r="R901" s="105"/>
      <c r="S901" s="105"/>
      <c r="T901" s="105"/>
      <c r="U901" s="105"/>
      <c r="V901" s="105"/>
      <c r="W901" s="105"/>
      <c r="X901" s="105"/>
      <c r="Y901" s="105"/>
      <c r="Z901" s="105"/>
    </row>
    <row r="902" spans="1:26" ht="9.75" customHeight="1">
      <c r="A902" s="105"/>
      <c r="B902" s="106"/>
      <c r="C902" s="106"/>
      <c r="D902" s="106"/>
      <c r="E902" s="107"/>
      <c r="F902" s="107"/>
      <c r="G902" s="107"/>
      <c r="H902" s="106"/>
      <c r="I902" s="106"/>
      <c r="J902" s="106"/>
      <c r="K902" s="106"/>
      <c r="L902" s="106"/>
      <c r="M902" s="106"/>
      <c r="N902" s="105"/>
      <c r="O902" s="105"/>
      <c r="P902" s="105"/>
      <c r="Q902" s="105"/>
      <c r="R902" s="105"/>
      <c r="S902" s="105"/>
      <c r="T902" s="105"/>
      <c r="U902" s="105"/>
      <c r="V902" s="105"/>
      <c r="W902" s="105"/>
      <c r="X902" s="105"/>
      <c r="Y902" s="105"/>
      <c r="Z902" s="105"/>
    </row>
    <row r="903" spans="1:26" ht="9.75" customHeight="1">
      <c r="A903" s="105"/>
      <c r="B903" s="106"/>
      <c r="C903" s="106"/>
      <c r="D903" s="106"/>
      <c r="E903" s="107"/>
      <c r="F903" s="107"/>
      <c r="G903" s="107"/>
      <c r="H903" s="106"/>
      <c r="I903" s="106"/>
      <c r="J903" s="106"/>
      <c r="K903" s="106"/>
      <c r="L903" s="106"/>
      <c r="M903" s="106"/>
      <c r="N903" s="105"/>
      <c r="O903" s="105"/>
      <c r="P903" s="105"/>
      <c r="Q903" s="105"/>
      <c r="R903" s="105"/>
      <c r="S903" s="105"/>
      <c r="T903" s="105"/>
      <c r="U903" s="105"/>
      <c r="V903" s="105"/>
      <c r="W903" s="105"/>
      <c r="X903" s="105"/>
      <c r="Y903" s="105"/>
      <c r="Z903" s="105"/>
    </row>
    <row r="904" spans="1:26" ht="9.75" customHeight="1">
      <c r="A904" s="105"/>
      <c r="B904" s="106"/>
      <c r="C904" s="106"/>
      <c r="D904" s="106"/>
      <c r="E904" s="107"/>
      <c r="F904" s="107"/>
      <c r="G904" s="107"/>
      <c r="H904" s="106"/>
      <c r="I904" s="106"/>
      <c r="J904" s="106"/>
      <c r="K904" s="106"/>
      <c r="L904" s="106"/>
      <c r="M904" s="106"/>
      <c r="N904" s="105"/>
      <c r="O904" s="105"/>
      <c r="P904" s="105"/>
      <c r="Q904" s="105"/>
      <c r="R904" s="105"/>
      <c r="S904" s="105"/>
      <c r="T904" s="105"/>
      <c r="U904" s="105"/>
      <c r="V904" s="105"/>
      <c r="W904" s="105"/>
      <c r="X904" s="105"/>
      <c r="Y904" s="105"/>
      <c r="Z904" s="105"/>
    </row>
    <row r="905" spans="1:26" ht="9.75" customHeight="1">
      <c r="A905" s="105"/>
      <c r="B905" s="106"/>
      <c r="C905" s="106"/>
      <c r="D905" s="106"/>
      <c r="E905" s="107"/>
      <c r="F905" s="107"/>
      <c r="G905" s="107"/>
      <c r="H905" s="106"/>
      <c r="I905" s="106"/>
      <c r="J905" s="106"/>
      <c r="K905" s="106"/>
      <c r="L905" s="106"/>
      <c r="M905" s="106"/>
      <c r="N905" s="105"/>
      <c r="O905" s="105"/>
      <c r="P905" s="105"/>
      <c r="Q905" s="105"/>
      <c r="R905" s="105"/>
      <c r="S905" s="105"/>
      <c r="T905" s="105"/>
      <c r="U905" s="105"/>
      <c r="V905" s="105"/>
      <c r="W905" s="105"/>
      <c r="X905" s="105"/>
      <c r="Y905" s="105"/>
      <c r="Z905" s="105"/>
    </row>
    <row r="906" spans="1:26" ht="9.75" customHeight="1">
      <c r="A906" s="105"/>
      <c r="B906" s="106"/>
      <c r="C906" s="106"/>
      <c r="D906" s="106"/>
      <c r="E906" s="107"/>
      <c r="F906" s="107"/>
      <c r="G906" s="107"/>
      <c r="H906" s="106"/>
      <c r="I906" s="106"/>
      <c r="J906" s="106"/>
      <c r="K906" s="106"/>
      <c r="L906" s="106"/>
      <c r="M906" s="106"/>
      <c r="N906" s="105"/>
      <c r="O906" s="105"/>
      <c r="P906" s="105"/>
      <c r="Q906" s="105"/>
      <c r="R906" s="105"/>
      <c r="S906" s="105"/>
      <c r="T906" s="105"/>
      <c r="U906" s="105"/>
      <c r="V906" s="105"/>
      <c r="W906" s="105"/>
      <c r="X906" s="105"/>
      <c r="Y906" s="105"/>
      <c r="Z906" s="105"/>
    </row>
    <row r="907" spans="1:26" ht="9.75" customHeight="1">
      <c r="A907" s="105"/>
      <c r="B907" s="106"/>
      <c r="C907" s="106"/>
      <c r="D907" s="106"/>
      <c r="E907" s="107"/>
      <c r="F907" s="107"/>
      <c r="G907" s="107"/>
      <c r="H907" s="106"/>
      <c r="I907" s="106"/>
      <c r="J907" s="106"/>
      <c r="K907" s="106"/>
      <c r="L907" s="106"/>
      <c r="M907" s="106"/>
      <c r="N907" s="105"/>
      <c r="O907" s="105"/>
      <c r="P907" s="105"/>
      <c r="Q907" s="105"/>
      <c r="R907" s="105"/>
      <c r="S907" s="105"/>
      <c r="T907" s="105"/>
      <c r="U907" s="105"/>
      <c r="V907" s="105"/>
      <c r="W907" s="105"/>
      <c r="X907" s="105"/>
      <c r="Y907" s="105"/>
      <c r="Z907" s="105"/>
    </row>
    <row r="908" spans="1:26" ht="9.75" customHeight="1">
      <c r="A908" s="105"/>
      <c r="B908" s="106"/>
      <c r="C908" s="106"/>
      <c r="D908" s="106"/>
      <c r="E908" s="107"/>
      <c r="F908" s="107"/>
      <c r="G908" s="107"/>
      <c r="H908" s="106"/>
      <c r="I908" s="106"/>
      <c r="J908" s="106"/>
      <c r="K908" s="106"/>
      <c r="L908" s="106"/>
      <c r="M908" s="106"/>
      <c r="N908" s="105"/>
      <c r="O908" s="105"/>
      <c r="P908" s="105"/>
      <c r="Q908" s="105"/>
      <c r="R908" s="105"/>
      <c r="S908" s="105"/>
      <c r="T908" s="105"/>
      <c r="U908" s="105"/>
      <c r="V908" s="105"/>
      <c r="W908" s="105"/>
      <c r="X908" s="105"/>
      <c r="Y908" s="105"/>
      <c r="Z908" s="105"/>
    </row>
    <row r="909" spans="1:26" ht="9.75" customHeight="1">
      <c r="A909" s="105"/>
      <c r="B909" s="106"/>
      <c r="C909" s="106"/>
      <c r="D909" s="106"/>
      <c r="E909" s="107"/>
      <c r="F909" s="107"/>
      <c r="G909" s="107"/>
      <c r="H909" s="106"/>
      <c r="I909" s="106"/>
      <c r="J909" s="106"/>
      <c r="K909" s="106"/>
      <c r="L909" s="106"/>
      <c r="M909" s="106"/>
      <c r="N909" s="105"/>
      <c r="O909" s="105"/>
      <c r="P909" s="105"/>
      <c r="Q909" s="105"/>
      <c r="R909" s="105"/>
      <c r="S909" s="105"/>
      <c r="T909" s="105"/>
      <c r="U909" s="105"/>
      <c r="V909" s="105"/>
      <c r="W909" s="105"/>
      <c r="X909" s="105"/>
      <c r="Y909" s="105"/>
      <c r="Z909" s="105"/>
    </row>
    <row r="910" spans="1:26" ht="9.75" customHeight="1">
      <c r="A910" s="105"/>
      <c r="B910" s="106"/>
      <c r="C910" s="106"/>
      <c r="D910" s="106"/>
      <c r="E910" s="107"/>
      <c r="F910" s="107"/>
      <c r="G910" s="107"/>
      <c r="H910" s="106"/>
      <c r="I910" s="106"/>
      <c r="J910" s="106"/>
      <c r="K910" s="106"/>
      <c r="L910" s="106"/>
      <c r="M910" s="106"/>
      <c r="N910" s="105"/>
      <c r="O910" s="105"/>
      <c r="P910" s="105"/>
      <c r="Q910" s="105"/>
      <c r="R910" s="105"/>
      <c r="S910" s="105"/>
      <c r="T910" s="105"/>
      <c r="U910" s="105"/>
      <c r="V910" s="105"/>
      <c r="W910" s="105"/>
      <c r="X910" s="105"/>
      <c r="Y910" s="105"/>
      <c r="Z910" s="105"/>
    </row>
    <row r="911" spans="1:26" ht="9.75" customHeight="1">
      <c r="A911" s="105"/>
      <c r="B911" s="106"/>
      <c r="C911" s="106"/>
      <c r="D911" s="106"/>
      <c r="E911" s="107"/>
      <c r="F911" s="107"/>
      <c r="G911" s="107"/>
      <c r="H911" s="106"/>
      <c r="I911" s="106"/>
      <c r="J911" s="106"/>
      <c r="K911" s="106"/>
      <c r="L911" s="106"/>
      <c r="M911" s="106"/>
      <c r="N911" s="105"/>
      <c r="O911" s="105"/>
      <c r="P911" s="105"/>
      <c r="Q911" s="105"/>
      <c r="R911" s="105"/>
      <c r="S911" s="105"/>
      <c r="T911" s="105"/>
      <c r="U911" s="105"/>
      <c r="V911" s="105"/>
      <c r="W911" s="105"/>
      <c r="X911" s="105"/>
      <c r="Y911" s="105"/>
      <c r="Z911" s="105"/>
    </row>
    <row r="912" spans="1:26" ht="9.75" customHeight="1">
      <c r="A912" s="105"/>
      <c r="B912" s="106"/>
      <c r="C912" s="106"/>
      <c r="D912" s="106"/>
      <c r="E912" s="107"/>
      <c r="F912" s="107"/>
      <c r="G912" s="107"/>
      <c r="H912" s="106"/>
      <c r="I912" s="106"/>
      <c r="J912" s="106"/>
      <c r="K912" s="106"/>
      <c r="L912" s="106"/>
      <c r="M912" s="106"/>
      <c r="N912" s="105"/>
      <c r="O912" s="105"/>
      <c r="P912" s="105"/>
      <c r="Q912" s="105"/>
      <c r="R912" s="105"/>
      <c r="S912" s="105"/>
      <c r="T912" s="105"/>
      <c r="U912" s="105"/>
      <c r="V912" s="105"/>
      <c r="W912" s="105"/>
      <c r="X912" s="105"/>
      <c r="Y912" s="105"/>
      <c r="Z912" s="105"/>
    </row>
    <row r="913" spans="1:26" ht="9.75" customHeight="1">
      <c r="A913" s="105"/>
      <c r="B913" s="106"/>
      <c r="C913" s="106"/>
      <c r="D913" s="106"/>
      <c r="E913" s="107"/>
      <c r="F913" s="107"/>
      <c r="G913" s="107"/>
      <c r="H913" s="106"/>
      <c r="I913" s="106"/>
      <c r="J913" s="106"/>
      <c r="K913" s="106"/>
      <c r="L913" s="106"/>
      <c r="M913" s="106"/>
      <c r="N913" s="105"/>
      <c r="O913" s="105"/>
      <c r="P913" s="105"/>
      <c r="Q913" s="105"/>
      <c r="R913" s="105"/>
      <c r="S913" s="105"/>
      <c r="T913" s="105"/>
      <c r="U913" s="105"/>
      <c r="V913" s="105"/>
      <c r="W913" s="105"/>
      <c r="X913" s="105"/>
      <c r="Y913" s="105"/>
      <c r="Z913" s="105"/>
    </row>
    <row r="914" spans="1:26" ht="9.75" customHeight="1">
      <c r="A914" s="105"/>
      <c r="B914" s="106"/>
      <c r="C914" s="106"/>
      <c r="D914" s="106"/>
      <c r="E914" s="107"/>
      <c r="F914" s="107"/>
      <c r="G914" s="107"/>
      <c r="H914" s="106"/>
      <c r="I914" s="106"/>
      <c r="J914" s="106"/>
      <c r="K914" s="106"/>
      <c r="L914" s="106"/>
      <c r="M914" s="106"/>
      <c r="N914" s="105"/>
      <c r="O914" s="105"/>
      <c r="P914" s="105"/>
      <c r="Q914" s="105"/>
      <c r="R914" s="105"/>
      <c r="S914" s="105"/>
      <c r="T914" s="105"/>
      <c r="U914" s="105"/>
      <c r="V914" s="105"/>
      <c r="W914" s="105"/>
      <c r="X914" s="105"/>
      <c r="Y914" s="105"/>
      <c r="Z914" s="105"/>
    </row>
    <row r="915" spans="1:26" ht="9.75" customHeight="1">
      <c r="A915" s="105"/>
      <c r="B915" s="106"/>
      <c r="C915" s="106"/>
      <c r="D915" s="106"/>
      <c r="E915" s="107"/>
      <c r="F915" s="107"/>
      <c r="G915" s="107"/>
      <c r="H915" s="106"/>
      <c r="I915" s="106"/>
      <c r="J915" s="106"/>
      <c r="K915" s="106"/>
      <c r="L915" s="106"/>
      <c r="M915" s="106"/>
      <c r="N915" s="105"/>
      <c r="O915" s="105"/>
      <c r="P915" s="105"/>
      <c r="Q915" s="105"/>
      <c r="R915" s="105"/>
      <c r="S915" s="105"/>
      <c r="T915" s="105"/>
      <c r="U915" s="105"/>
      <c r="V915" s="105"/>
      <c r="W915" s="105"/>
      <c r="X915" s="105"/>
      <c r="Y915" s="105"/>
      <c r="Z915" s="105"/>
    </row>
    <row r="916" spans="1:26" ht="9.75" customHeight="1">
      <c r="A916" s="105"/>
      <c r="B916" s="106"/>
      <c r="C916" s="106"/>
      <c r="D916" s="106"/>
      <c r="E916" s="107"/>
      <c r="F916" s="107"/>
      <c r="G916" s="107"/>
      <c r="H916" s="106"/>
      <c r="I916" s="106"/>
      <c r="J916" s="106"/>
      <c r="K916" s="106"/>
      <c r="L916" s="106"/>
      <c r="M916" s="106"/>
      <c r="N916" s="105"/>
      <c r="O916" s="105"/>
      <c r="P916" s="105"/>
      <c r="Q916" s="105"/>
      <c r="R916" s="105"/>
      <c r="S916" s="105"/>
      <c r="T916" s="105"/>
      <c r="U916" s="105"/>
      <c r="V916" s="105"/>
      <c r="W916" s="105"/>
      <c r="X916" s="105"/>
      <c r="Y916" s="105"/>
      <c r="Z916" s="105"/>
    </row>
    <row r="917" spans="1:26" ht="9.75" customHeight="1">
      <c r="A917" s="105"/>
      <c r="B917" s="106"/>
      <c r="C917" s="106"/>
      <c r="D917" s="106"/>
      <c r="E917" s="107"/>
      <c r="F917" s="107"/>
      <c r="G917" s="107"/>
      <c r="H917" s="106"/>
      <c r="I917" s="106"/>
      <c r="J917" s="106"/>
      <c r="K917" s="106"/>
      <c r="L917" s="106"/>
      <c r="M917" s="106"/>
      <c r="N917" s="105"/>
      <c r="O917" s="105"/>
      <c r="P917" s="105"/>
      <c r="Q917" s="105"/>
      <c r="R917" s="105"/>
      <c r="S917" s="105"/>
      <c r="T917" s="105"/>
      <c r="U917" s="105"/>
      <c r="V917" s="105"/>
      <c r="W917" s="105"/>
      <c r="X917" s="105"/>
      <c r="Y917" s="105"/>
      <c r="Z917" s="105"/>
    </row>
    <row r="918" spans="1:26" ht="9.75" customHeight="1">
      <c r="A918" s="105"/>
      <c r="B918" s="106"/>
      <c r="C918" s="106"/>
      <c r="D918" s="106"/>
      <c r="E918" s="107"/>
      <c r="F918" s="107"/>
      <c r="G918" s="107"/>
      <c r="H918" s="106"/>
      <c r="I918" s="106"/>
      <c r="J918" s="106"/>
      <c r="K918" s="106"/>
      <c r="L918" s="106"/>
      <c r="M918" s="106"/>
      <c r="N918" s="105"/>
      <c r="O918" s="105"/>
      <c r="P918" s="105"/>
      <c r="Q918" s="105"/>
      <c r="R918" s="105"/>
      <c r="S918" s="105"/>
      <c r="T918" s="105"/>
      <c r="U918" s="105"/>
      <c r="V918" s="105"/>
      <c r="W918" s="105"/>
      <c r="X918" s="105"/>
      <c r="Y918" s="105"/>
      <c r="Z918" s="105"/>
    </row>
    <row r="919" spans="1:26" ht="9.75" customHeight="1">
      <c r="A919" s="105"/>
      <c r="B919" s="106"/>
      <c r="C919" s="106"/>
      <c r="D919" s="106"/>
      <c r="E919" s="107"/>
      <c r="F919" s="107"/>
      <c r="G919" s="107"/>
      <c r="H919" s="106"/>
      <c r="I919" s="106"/>
      <c r="J919" s="106"/>
      <c r="K919" s="106"/>
      <c r="L919" s="106"/>
      <c r="M919" s="106"/>
      <c r="N919" s="105"/>
      <c r="O919" s="105"/>
      <c r="P919" s="105"/>
      <c r="Q919" s="105"/>
      <c r="R919" s="105"/>
      <c r="S919" s="105"/>
      <c r="T919" s="105"/>
      <c r="U919" s="105"/>
      <c r="V919" s="105"/>
      <c r="W919" s="105"/>
      <c r="X919" s="105"/>
      <c r="Y919" s="105"/>
      <c r="Z919" s="105"/>
    </row>
    <row r="920" spans="1:26" ht="9.75" customHeight="1">
      <c r="A920" s="105"/>
      <c r="B920" s="106"/>
      <c r="C920" s="106"/>
      <c r="D920" s="106"/>
      <c r="E920" s="107"/>
      <c r="F920" s="107"/>
      <c r="G920" s="107"/>
      <c r="H920" s="106"/>
      <c r="I920" s="106"/>
      <c r="J920" s="106"/>
      <c r="K920" s="106"/>
      <c r="L920" s="106"/>
      <c r="M920" s="106"/>
      <c r="N920" s="105"/>
      <c r="O920" s="105"/>
      <c r="P920" s="105"/>
      <c r="Q920" s="105"/>
      <c r="R920" s="105"/>
      <c r="S920" s="105"/>
      <c r="T920" s="105"/>
      <c r="U920" s="105"/>
      <c r="V920" s="105"/>
      <c r="W920" s="105"/>
      <c r="X920" s="105"/>
      <c r="Y920" s="105"/>
      <c r="Z920" s="105"/>
    </row>
    <row r="921" spans="1:26" ht="9.75" customHeight="1">
      <c r="A921" s="105"/>
      <c r="B921" s="106"/>
      <c r="C921" s="106"/>
      <c r="D921" s="106"/>
      <c r="E921" s="107"/>
      <c r="F921" s="107"/>
      <c r="G921" s="107"/>
      <c r="H921" s="106"/>
      <c r="I921" s="106"/>
      <c r="J921" s="106"/>
      <c r="K921" s="106"/>
      <c r="L921" s="106"/>
      <c r="M921" s="106"/>
      <c r="N921" s="105"/>
      <c r="O921" s="105"/>
      <c r="P921" s="105"/>
      <c r="Q921" s="105"/>
      <c r="R921" s="105"/>
      <c r="S921" s="105"/>
      <c r="T921" s="105"/>
      <c r="U921" s="105"/>
      <c r="V921" s="105"/>
      <c r="W921" s="105"/>
      <c r="X921" s="105"/>
      <c r="Y921" s="105"/>
      <c r="Z921" s="105"/>
    </row>
    <row r="922" spans="1:26" ht="9.75" customHeight="1">
      <c r="A922" s="105"/>
      <c r="B922" s="106"/>
      <c r="C922" s="106"/>
      <c r="D922" s="106"/>
      <c r="E922" s="107"/>
      <c r="F922" s="107"/>
      <c r="G922" s="107"/>
      <c r="H922" s="106"/>
      <c r="I922" s="106"/>
      <c r="J922" s="106"/>
      <c r="K922" s="106"/>
      <c r="L922" s="106"/>
      <c r="M922" s="106"/>
      <c r="N922" s="105"/>
      <c r="O922" s="105"/>
      <c r="P922" s="105"/>
      <c r="Q922" s="105"/>
      <c r="R922" s="105"/>
      <c r="S922" s="105"/>
      <c r="T922" s="105"/>
      <c r="U922" s="105"/>
      <c r="V922" s="105"/>
      <c r="W922" s="105"/>
      <c r="X922" s="105"/>
      <c r="Y922" s="105"/>
      <c r="Z922" s="105"/>
    </row>
    <row r="923" spans="1:26" ht="9.75" customHeight="1">
      <c r="A923" s="105"/>
      <c r="B923" s="106"/>
      <c r="C923" s="106"/>
      <c r="D923" s="106"/>
      <c r="E923" s="107"/>
      <c r="F923" s="107"/>
      <c r="G923" s="107"/>
      <c r="H923" s="106"/>
      <c r="I923" s="106"/>
      <c r="J923" s="106"/>
      <c r="K923" s="106"/>
      <c r="L923" s="106"/>
      <c r="M923" s="106"/>
      <c r="N923" s="105"/>
      <c r="O923" s="105"/>
      <c r="P923" s="105"/>
      <c r="Q923" s="105"/>
      <c r="R923" s="105"/>
      <c r="S923" s="105"/>
      <c r="T923" s="105"/>
      <c r="U923" s="105"/>
      <c r="V923" s="105"/>
      <c r="W923" s="105"/>
      <c r="X923" s="105"/>
      <c r="Y923" s="105"/>
      <c r="Z923" s="105"/>
    </row>
    <row r="924" spans="1:26" ht="9.75" customHeight="1">
      <c r="A924" s="105"/>
      <c r="B924" s="106"/>
      <c r="C924" s="106"/>
      <c r="D924" s="106"/>
      <c r="E924" s="107"/>
      <c r="F924" s="107"/>
      <c r="G924" s="107"/>
      <c r="H924" s="106"/>
      <c r="I924" s="106"/>
      <c r="J924" s="106"/>
      <c r="K924" s="106"/>
      <c r="L924" s="106"/>
      <c r="M924" s="106"/>
      <c r="N924" s="105"/>
      <c r="O924" s="105"/>
      <c r="P924" s="105"/>
      <c r="Q924" s="105"/>
      <c r="R924" s="105"/>
      <c r="S924" s="105"/>
      <c r="T924" s="105"/>
      <c r="U924" s="105"/>
      <c r="V924" s="105"/>
      <c r="W924" s="105"/>
      <c r="X924" s="105"/>
      <c r="Y924" s="105"/>
      <c r="Z924" s="105"/>
    </row>
    <row r="925" spans="1:26" ht="9.75" customHeight="1">
      <c r="A925" s="105"/>
      <c r="B925" s="106"/>
      <c r="C925" s="106"/>
      <c r="D925" s="106"/>
      <c r="E925" s="107"/>
      <c r="F925" s="107"/>
      <c r="G925" s="107"/>
      <c r="H925" s="106"/>
      <c r="I925" s="106"/>
      <c r="J925" s="106"/>
      <c r="K925" s="106"/>
      <c r="L925" s="106"/>
      <c r="M925" s="106"/>
      <c r="N925" s="105"/>
      <c r="O925" s="105"/>
      <c r="P925" s="105"/>
      <c r="Q925" s="105"/>
      <c r="R925" s="105"/>
      <c r="S925" s="105"/>
      <c r="T925" s="105"/>
      <c r="U925" s="105"/>
      <c r="V925" s="105"/>
      <c r="W925" s="105"/>
      <c r="X925" s="105"/>
      <c r="Y925" s="105"/>
      <c r="Z925" s="105"/>
    </row>
    <row r="926" spans="1:26" ht="9.75" customHeight="1">
      <c r="A926" s="105"/>
      <c r="B926" s="106"/>
      <c r="C926" s="106"/>
      <c r="D926" s="106"/>
      <c r="E926" s="107"/>
      <c r="F926" s="107"/>
      <c r="G926" s="107"/>
      <c r="H926" s="106"/>
      <c r="I926" s="106"/>
      <c r="J926" s="106"/>
      <c r="K926" s="106"/>
      <c r="L926" s="106"/>
      <c r="M926" s="106"/>
      <c r="N926" s="105"/>
      <c r="O926" s="105"/>
      <c r="P926" s="105"/>
      <c r="Q926" s="105"/>
      <c r="R926" s="105"/>
      <c r="S926" s="105"/>
      <c r="T926" s="105"/>
      <c r="U926" s="105"/>
      <c r="V926" s="105"/>
      <c r="W926" s="105"/>
      <c r="X926" s="105"/>
      <c r="Y926" s="105"/>
      <c r="Z926" s="105"/>
    </row>
    <row r="927" spans="1:26" ht="9.75" customHeight="1">
      <c r="A927" s="105"/>
      <c r="B927" s="106"/>
      <c r="C927" s="106"/>
      <c r="D927" s="106"/>
      <c r="E927" s="107"/>
      <c r="F927" s="107"/>
      <c r="G927" s="107"/>
      <c r="H927" s="106"/>
      <c r="I927" s="106"/>
      <c r="J927" s="106"/>
      <c r="K927" s="106"/>
      <c r="L927" s="106"/>
      <c r="M927" s="106"/>
      <c r="N927" s="105"/>
      <c r="O927" s="105"/>
      <c r="P927" s="105"/>
      <c r="Q927" s="105"/>
      <c r="R927" s="105"/>
      <c r="S927" s="105"/>
      <c r="T927" s="105"/>
      <c r="U927" s="105"/>
      <c r="V927" s="105"/>
      <c r="W927" s="105"/>
      <c r="X927" s="105"/>
      <c r="Y927" s="105"/>
      <c r="Z927" s="105"/>
    </row>
    <row r="928" spans="1:26" ht="9.75" customHeight="1">
      <c r="A928" s="105"/>
      <c r="B928" s="106"/>
      <c r="C928" s="106"/>
      <c r="D928" s="106"/>
      <c r="E928" s="107"/>
      <c r="F928" s="107"/>
      <c r="G928" s="107"/>
      <c r="H928" s="106"/>
      <c r="I928" s="106"/>
      <c r="J928" s="106"/>
      <c r="K928" s="106"/>
      <c r="L928" s="106"/>
      <c r="M928" s="106"/>
      <c r="N928" s="105"/>
      <c r="O928" s="105"/>
      <c r="P928" s="105"/>
      <c r="Q928" s="105"/>
      <c r="R928" s="105"/>
      <c r="S928" s="105"/>
      <c r="T928" s="105"/>
      <c r="U928" s="105"/>
      <c r="V928" s="105"/>
      <c r="W928" s="105"/>
      <c r="X928" s="105"/>
      <c r="Y928" s="105"/>
      <c r="Z928" s="105"/>
    </row>
    <row r="929" spans="1:26" ht="9.75" customHeight="1">
      <c r="A929" s="105"/>
      <c r="B929" s="106"/>
      <c r="C929" s="106"/>
      <c r="D929" s="106"/>
      <c r="E929" s="107"/>
      <c r="F929" s="107"/>
      <c r="G929" s="107"/>
      <c r="H929" s="106"/>
      <c r="I929" s="106"/>
      <c r="J929" s="106"/>
      <c r="K929" s="106"/>
      <c r="L929" s="106"/>
      <c r="M929" s="106"/>
      <c r="N929" s="105"/>
      <c r="O929" s="105"/>
      <c r="P929" s="105"/>
      <c r="Q929" s="105"/>
      <c r="R929" s="105"/>
      <c r="S929" s="105"/>
      <c r="T929" s="105"/>
      <c r="U929" s="105"/>
      <c r="V929" s="105"/>
      <c r="W929" s="105"/>
      <c r="X929" s="105"/>
      <c r="Y929" s="105"/>
      <c r="Z929" s="105"/>
    </row>
    <row r="930" spans="1:26" ht="9.75" customHeight="1">
      <c r="A930" s="105"/>
      <c r="B930" s="106"/>
      <c r="C930" s="106"/>
      <c r="D930" s="106"/>
      <c r="E930" s="107"/>
      <c r="F930" s="107"/>
      <c r="G930" s="107"/>
      <c r="H930" s="106"/>
      <c r="I930" s="106"/>
      <c r="J930" s="106"/>
      <c r="K930" s="106"/>
      <c r="L930" s="106"/>
      <c r="M930" s="106"/>
      <c r="N930" s="105"/>
      <c r="O930" s="105"/>
      <c r="P930" s="105"/>
      <c r="Q930" s="105"/>
      <c r="R930" s="105"/>
      <c r="S930" s="105"/>
      <c r="T930" s="105"/>
      <c r="U930" s="105"/>
      <c r="V930" s="105"/>
      <c r="W930" s="105"/>
      <c r="X930" s="105"/>
      <c r="Y930" s="105"/>
      <c r="Z930" s="105"/>
    </row>
    <row r="931" spans="1:26" ht="9.75" customHeight="1">
      <c r="A931" s="105"/>
      <c r="B931" s="106"/>
      <c r="C931" s="106"/>
      <c r="D931" s="106"/>
      <c r="E931" s="107"/>
      <c r="F931" s="107"/>
      <c r="G931" s="107"/>
      <c r="H931" s="106"/>
      <c r="I931" s="106"/>
      <c r="J931" s="106"/>
      <c r="K931" s="106"/>
      <c r="L931" s="106"/>
      <c r="M931" s="106"/>
      <c r="N931" s="105"/>
      <c r="O931" s="105"/>
      <c r="P931" s="105"/>
      <c r="Q931" s="105"/>
      <c r="R931" s="105"/>
      <c r="S931" s="105"/>
      <c r="T931" s="105"/>
      <c r="U931" s="105"/>
      <c r="V931" s="105"/>
      <c r="W931" s="105"/>
      <c r="X931" s="105"/>
      <c r="Y931" s="105"/>
      <c r="Z931" s="105"/>
    </row>
    <row r="932" spans="1:26" ht="9.75" customHeight="1">
      <c r="A932" s="105"/>
      <c r="B932" s="106"/>
      <c r="C932" s="106"/>
      <c r="D932" s="106"/>
      <c r="E932" s="107"/>
      <c r="F932" s="107"/>
      <c r="G932" s="107"/>
      <c r="H932" s="106"/>
      <c r="I932" s="106"/>
      <c r="J932" s="106"/>
      <c r="K932" s="106"/>
      <c r="L932" s="106"/>
      <c r="M932" s="106"/>
      <c r="N932" s="105"/>
      <c r="O932" s="105"/>
      <c r="P932" s="105"/>
      <c r="Q932" s="105"/>
      <c r="R932" s="105"/>
      <c r="S932" s="105"/>
      <c r="T932" s="105"/>
      <c r="U932" s="105"/>
      <c r="V932" s="105"/>
      <c r="W932" s="105"/>
      <c r="X932" s="105"/>
      <c r="Y932" s="105"/>
      <c r="Z932" s="105"/>
    </row>
    <row r="933" spans="1:26" ht="9.75" customHeight="1">
      <c r="A933" s="105"/>
      <c r="B933" s="106"/>
      <c r="C933" s="106"/>
      <c r="D933" s="106"/>
      <c r="E933" s="107"/>
      <c r="F933" s="107"/>
      <c r="G933" s="107"/>
      <c r="H933" s="106"/>
      <c r="I933" s="106"/>
      <c r="J933" s="106"/>
      <c r="K933" s="106"/>
      <c r="L933" s="106"/>
      <c r="M933" s="106"/>
      <c r="N933" s="105"/>
      <c r="O933" s="105"/>
      <c r="P933" s="105"/>
      <c r="Q933" s="105"/>
      <c r="R933" s="105"/>
      <c r="S933" s="105"/>
      <c r="T933" s="105"/>
      <c r="U933" s="105"/>
      <c r="V933" s="105"/>
      <c r="W933" s="105"/>
      <c r="X933" s="105"/>
      <c r="Y933" s="105"/>
      <c r="Z933" s="105"/>
    </row>
    <row r="934" spans="1:26" ht="9.75" customHeight="1">
      <c r="A934" s="105"/>
      <c r="B934" s="106"/>
      <c r="C934" s="106"/>
      <c r="D934" s="106"/>
      <c r="E934" s="107"/>
      <c r="F934" s="107"/>
      <c r="G934" s="107"/>
      <c r="H934" s="106"/>
      <c r="I934" s="106"/>
      <c r="J934" s="106"/>
      <c r="K934" s="106"/>
      <c r="L934" s="106"/>
      <c r="M934" s="106"/>
      <c r="N934" s="105"/>
      <c r="O934" s="105"/>
      <c r="P934" s="105"/>
      <c r="Q934" s="105"/>
      <c r="R934" s="105"/>
      <c r="S934" s="105"/>
      <c r="T934" s="105"/>
      <c r="U934" s="105"/>
      <c r="V934" s="105"/>
      <c r="W934" s="105"/>
      <c r="X934" s="105"/>
      <c r="Y934" s="105"/>
      <c r="Z934" s="105"/>
    </row>
    <row r="935" spans="1:26" ht="9.75" customHeight="1">
      <c r="A935" s="105"/>
      <c r="B935" s="106"/>
      <c r="C935" s="106"/>
      <c r="D935" s="106"/>
      <c r="E935" s="107"/>
      <c r="F935" s="107"/>
      <c r="G935" s="107"/>
      <c r="H935" s="106"/>
      <c r="I935" s="106"/>
      <c r="J935" s="106"/>
      <c r="K935" s="106"/>
      <c r="L935" s="106"/>
      <c r="M935" s="106"/>
      <c r="N935" s="105"/>
      <c r="O935" s="105"/>
      <c r="P935" s="105"/>
      <c r="Q935" s="105"/>
      <c r="R935" s="105"/>
      <c r="S935" s="105"/>
      <c r="T935" s="105"/>
      <c r="U935" s="105"/>
      <c r="V935" s="105"/>
      <c r="W935" s="105"/>
      <c r="X935" s="105"/>
      <c r="Y935" s="105"/>
      <c r="Z935" s="105"/>
    </row>
    <row r="936" spans="1:26" ht="9.75" customHeight="1">
      <c r="A936" s="105"/>
      <c r="B936" s="106"/>
      <c r="C936" s="106"/>
      <c r="D936" s="106"/>
      <c r="E936" s="107"/>
      <c r="F936" s="107"/>
      <c r="G936" s="107"/>
      <c r="H936" s="106"/>
      <c r="I936" s="106"/>
      <c r="J936" s="106"/>
      <c r="K936" s="106"/>
      <c r="L936" s="106"/>
      <c r="M936" s="106"/>
      <c r="N936" s="105"/>
      <c r="O936" s="105"/>
      <c r="P936" s="105"/>
      <c r="Q936" s="105"/>
      <c r="R936" s="105"/>
      <c r="S936" s="105"/>
      <c r="T936" s="105"/>
      <c r="U936" s="105"/>
      <c r="V936" s="105"/>
      <c r="W936" s="105"/>
      <c r="X936" s="105"/>
      <c r="Y936" s="105"/>
      <c r="Z936" s="105"/>
    </row>
    <row r="937" spans="1:26" ht="9.75" customHeight="1">
      <c r="A937" s="105"/>
      <c r="B937" s="106"/>
      <c r="C937" s="106"/>
      <c r="D937" s="106"/>
      <c r="E937" s="107"/>
      <c r="F937" s="107"/>
      <c r="G937" s="107"/>
      <c r="H937" s="106"/>
      <c r="I937" s="106"/>
      <c r="J937" s="106"/>
      <c r="K937" s="106"/>
      <c r="L937" s="106"/>
      <c r="M937" s="106"/>
      <c r="N937" s="105"/>
      <c r="O937" s="105"/>
      <c r="P937" s="105"/>
      <c r="Q937" s="105"/>
      <c r="R937" s="105"/>
      <c r="S937" s="105"/>
      <c r="T937" s="105"/>
      <c r="U937" s="105"/>
      <c r="V937" s="105"/>
      <c r="W937" s="105"/>
      <c r="X937" s="105"/>
      <c r="Y937" s="105"/>
      <c r="Z937" s="105"/>
    </row>
    <row r="938" spans="1:26" ht="9.75" customHeight="1">
      <c r="A938" s="105"/>
      <c r="B938" s="106"/>
      <c r="C938" s="106"/>
      <c r="D938" s="106"/>
      <c r="E938" s="107"/>
      <c r="F938" s="107"/>
      <c r="G938" s="107"/>
      <c r="H938" s="106"/>
      <c r="I938" s="106"/>
      <c r="J938" s="106"/>
      <c r="K938" s="106"/>
      <c r="L938" s="106"/>
      <c r="M938" s="106"/>
      <c r="N938" s="105"/>
      <c r="O938" s="105"/>
      <c r="P938" s="105"/>
      <c r="Q938" s="105"/>
      <c r="R938" s="105"/>
      <c r="S938" s="105"/>
      <c r="T938" s="105"/>
      <c r="U938" s="105"/>
      <c r="V938" s="105"/>
      <c r="W938" s="105"/>
      <c r="X938" s="105"/>
      <c r="Y938" s="105"/>
      <c r="Z938" s="105"/>
    </row>
    <row r="939" spans="1:26" ht="9.75" customHeight="1">
      <c r="A939" s="105"/>
      <c r="B939" s="106"/>
      <c r="C939" s="106"/>
      <c r="D939" s="106"/>
      <c r="E939" s="107"/>
      <c r="F939" s="107"/>
      <c r="G939" s="107"/>
      <c r="H939" s="106"/>
      <c r="I939" s="106"/>
      <c r="J939" s="106"/>
      <c r="K939" s="106"/>
      <c r="L939" s="106"/>
      <c r="M939" s="106"/>
      <c r="N939" s="105"/>
      <c r="O939" s="105"/>
      <c r="P939" s="105"/>
      <c r="Q939" s="105"/>
      <c r="R939" s="105"/>
      <c r="S939" s="105"/>
      <c r="T939" s="105"/>
      <c r="U939" s="105"/>
      <c r="V939" s="105"/>
      <c r="W939" s="105"/>
      <c r="X939" s="105"/>
      <c r="Y939" s="105"/>
      <c r="Z939" s="105"/>
    </row>
    <row r="940" spans="1:26" ht="9.75" customHeight="1">
      <c r="A940" s="105"/>
      <c r="B940" s="106"/>
      <c r="C940" s="106"/>
      <c r="D940" s="106"/>
      <c r="E940" s="107"/>
      <c r="F940" s="107"/>
      <c r="G940" s="107"/>
      <c r="H940" s="106"/>
      <c r="I940" s="106"/>
      <c r="J940" s="106"/>
      <c r="K940" s="106"/>
      <c r="L940" s="106"/>
      <c r="M940" s="106"/>
      <c r="N940" s="105"/>
      <c r="O940" s="105"/>
      <c r="P940" s="105"/>
      <c r="Q940" s="105"/>
      <c r="R940" s="105"/>
      <c r="S940" s="105"/>
      <c r="T940" s="105"/>
      <c r="U940" s="105"/>
      <c r="V940" s="105"/>
      <c r="W940" s="105"/>
      <c r="X940" s="105"/>
      <c r="Y940" s="105"/>
      <c r="Z940" s="105"/>
    </row>
    <row r="941" spans="1:26" ht="9.75" customHeight="1">
      <c r="A941" s="105"/>
      <c r="B941" s="106"/>
      <c r="C941" s="106"/>
      <c r="D941" s="106"/>
      <c r="E941" s="107"/>
      <c r="F941" s="107"/>
      <c r="G941" s="107"/>
      <c r="H941" s="106"/>
      <c r="I941" s="106"/>
      <c r="J941" s="106"/>
      <c r="K941" s="106"/>
      <c r="L941" s="106"/>
      <c r="M941" s="106"/>
      <c r="N941" s="105"/>
      <c r="O941" s="105"/>
      <c r="P941" s="105"/>
      <c r="Q941" s="105"/>
      <c r="R941" s="105"/>
      <c r="S941" s="105"/>
      <c r="T941" s="105"/>
      <c r="U941" s="105"/>
      <c r="V941" s="105"/>
      <c r="W941" s="105"/>
      <c r="X941" s="105"/>
      <c r="Y941" s="105"/>
      <c r="Z941" s="105"/>
    </row>
    <row r="942" spans="1:26" ht="9.75" customHeight="1">
      <c r="A942" s="105"/>
      <c r="B942" s="106"/>
      <c r="C942" s="106"/>
      <c r="D942" s="106"/>
      <c r="E942" s="107"/>
      <c r="F942" s="107"/>
      <c r="G942" s="107"/>
      <c r="H942" s="106"/>
      <c r="I942" s="106"/>
      <c r="J942" s="106"/>
      <c r="K942" s="106"/>
      <c r="L942" s="106"/>
      <c r="M942" s="106"/>
      <c r="N942" s="105"/>
      <c r="O942" s="105"/>
      <c r="P942" s="105"/>
      <c r="Q942" s="105"/>
      <c r="R942" s="105"/>
      <c r="S942" s="105"/>
      <c r="T942" s="105"/>
      <c r="U942" s="105"/>
      <c r="V942" s="105"/>
      <c r="W942" s="105"/>
      <c r="X942" s="105"/>
      <c r="Y942" s="105"/>
      <c r="Z942" s="105"/>
    </row>
    <row r="943" spans="1:26" ht="9.75" customHeight="1">
      <c r="A943" s="105"/>
      <c r="B943" s="106"/>
      <c r="C943" s="106"/>
      <c r="D943" s="106"/>
      <c r="E943" s="107"/>
      <c r="F943" s="107"/>
      <c r="G943" s="107"/>
      <c r="H943" s="106"/>
      <c r="I943" s="106"/>
      <c r="J943" s="106"/>
      <c r="K943" s="106"/>
      <c r="L943" s="106"/>
      <c r="M943" s="106"/>
      <c r="N943" s="105"/>
      <c r="O943" s="105"/>
      <c r="P943" s="105"/>
      <c r="Q943" s="105"/>
      <c r="R943" s="105"/>
      <c r="S943" s="105"/>
      <c r="T943" s="105"/>
      <c r="U943" s="105"/>
      <c r="V943" s="105"/>
      <c r="W943" s="105"/>
      <c r="X943" s="105"/>
      <c r="Y943" s="105"/>
      <c r="Z943" s="105"/>
    </row>
    <row r="944" spans="1:26" ht="9.75" customHeight="1">
      <c r="A944" s="105"/>
      <c r="B944" s="106"/>
      <c r="C944" s="106"/>
      <c r="D944" s="106"/>
      <c r="E944" s="107"/>
      <c r="F944" s="107"/>
      <c r="G944" s="107"/>
      <c r="H944" s="106"/>
      <c r="I944" s="106"/>
      <c r="J944" s="106"/>
      <c r="K944" s="106"/>
      <c r="L944" s="106"/>
      <c r="M944" s="106"/>
      <c r="N944" s="105"/>
      <c r="O944" s="105"/>
      <c r="P944" s="105"/>
      <c r="Q944" s="105"/>
      <c r="R944" s="105"/>
      <c r="S944" s="105"/>
      <c r="T944" s="105"/>
      <c r="U944" s="105"/>
      <c r="V944" s="105"/>
      <c r="W944" s="105"/>
      <c r="X944" s="105"/>
      <c r="Y944" s="105"/>
      <c r="Z944" s="105"/>
    </row>
    <row r="945" spans="1:26" ht="9.75" customHeight="1">
      <c r="A945" s="105"/>
      <c r="B945" s="106"/>
      <c r="C945" s="106"/>
      <c r="D945" s="106"/>
      <c r="E945" s="107"/>
      <c r="F945" s="107"/>
      <c r="G945" s="107"/>
      <c r="H945" s="106"/>
      <c r="I945" s="106"/>
      <c r="J945" s="106"/>
      <c r="K945" s="106"/>
      <c r="L945" s="106"/>
      <c r="M945" s="106"/>
      <c r="N945" s="105"/>
      <c r="O945" s="105"/>
      <c r="P945" s="105"/>
      <c r="Q945" s="105"/>
      <c r="R945" s="105"/>
      <c r="S945" s="105"/>
      <c r="T945" s="105"/>
      <c r="U945" s="105"/>
      <c r="V945" s="105"/>
      <c r="W945" s="105"/>
      <c r="X945" s="105"/>
      <c r="Y945" s="105"/>
      <c r="Z945" s="105"/>
    </row>
    <row r="946" spans="1:26" ht="9.75" customHeight="1">
      <c r="A946" s="105"/>
      <c r="B946" s="106"/>
      <c r="C946" s="106"/>
      <c r="D946" s="106"/>
      <c r="E946" s="107"/>
      <c r="F946" s="107"/>
      <c r="G946" s="107"/>
      <c r="H946" s="106"/>
      <c r="I946" s="106"/>
      <c r="J946" s="106"/>
      <c r="K946" s="106"/>
      <c r="L946" s="106"/>
      <c r="M946" s="106"/>
      <c r="N946" s="105"/>
      <c r="O946" s="105"/>
      <c r="P946" s="105"/>
      <c r="Q946" s="105"/>
      <c r="R946" s="105"/>
      <c r="S946" s="105"/>
      <c r="T946" s="105"/>
      <c r="U946" s="105"/>
      <c r="V946" s="105"/>
      <c r="W946" s="105"/>
      <c r="X946" s="105"/>
      <c r="Y946" s="105"/>
      <c r="Z946" s="105"/>
    </row>
    <row r="947" spans="1:26" ht="9.75" customHeight="1">
      <c r="A947" s="105"/>
      <c r="B947" s="106"/>
      <c r="C947" s="106"/>
      <c r="D947" s="106"/>
      <c r="E947" s="107"/>
      <c r="F947" s="107"/>
      <c r="G947" s="107"/>
      <c r="H947" s="106"/>
      <c r="I947" s="106"/>
      <c r="J947" s="106"/>
      <c r="K947" s="106"/>
      <c r="L947" s="106"/>
      <c r="M947" s="106"/>
      <c r="N947" s="105"/>
      <c r="O947" s="105"/>
      <c r="P947" s="105"/>
      <c r="Q947" s="105"/>
      <c r="R947" s="105"/>
      <c r="S947" s="105"/>
      <c r="T947" s="105"/>
      <c r="U947" s="105"/>
      <c r="V947" s="105"/>
      <c r="W947" s="105"/>
      <c r="X947" s="105"/>
      <c r="Y947" s="105"/>
      <c r="Z947" s="105"/>
    </row>
    <row r="948" spans="1:26" ht="9.75" customHeight="1">
      <c r="A948" s="105"/>
      <c r="B948" s="106"/>
      <c r="C948" s="106"/>
      <c r="D948" s="106"/>
      <c r="E948" s="107"/>
      <c r="F948" s="107"/>
      <c r="G948" s="107"/>
      <c r="H948" s="106"/>
      <c r="I948" s="106"/>
      <c r="J948" s="106"/>
      <c r="K948" s="106"/>
      <c r="L948" s="106"/>
      <c r="M948" s="106"/>
      <c r="N948" s="105"/>
      <c r="O948" s="105"/>
      <c r="P948" s="105"/>
      <c r="Q948" s="105"/>
      <c r="R948" s="105"/>
      <c r="S948" s="105"/>
      <c r="T948" s="105"/>
      <c r="U948" s="105"/>
      <c r="V948" s="105"/>
      <c r="W948" s="105"/>
      <c r="X948" s="105"/>
      <c r="Y948" s="105"/>
      <c r="Z948" s="105"/>
    </row>
    <row r="949" spans="1:26" ht="9.75" customHeight="1">
      <c r="A949" s="105"/>
      <c r="B949" s="106"/>
      <c r="C949" s="106"/>
      <c r="D949" s="106"/>
      <c r="E949" s="107"/>
      <c r="F949" s="107"/>
      <c r="G949" s="107"/>
      <c r="H949" s="106"/>
      <c r="I949" s="106"/>
      <c r="J949" s="106"/>
      <c r="K949" s="106"/>
      <c r="L949" s="106"/>
      <c r="M949" s="106"/>
      <c r="N949" s="105"/>
      <c r="O949" s="105"/>
      <c r="P949" s="105"/>
      <c r="Q949" s="105"/>
      <c r="R949" s="105"/>
      <c r="S949" s="105"/>
      <c r="T949" s="105"/>
      <c r="U949" s="105"/>
      <c r="V949" s="105"/>
      <c r="W949" s="105"/>
      <c r="X949" s="105"/>
      <c r="Y949" s="105"/>
      <c r="Z949" s="105"/>
    </row>
    <row r="950" spans="1:26" ht="9.75" customHeight="1">
      <c r="A950" s="105"/>
      <c r="B950" s="106"/>
      <c r="C950" s="106"/>
      <c r="D950" s="106"/>
      <c r="E950" s="107"/>
      <c r="F950" s="107"/>
      <c r="G950" s="107"/>
      <c r="H950" s="106"/>
      <c r="I950" s="106"/>
      <c r="J950" s="106"/>
      <c r="K950" s="106"/>
      <c r="L950" s="106"/>
      <c r="M950" s="106"/>
      <c r="N950" s="105"/>
      <c r="O950" s="105"/>
      <c r="P950" s="105"/>
      <c r="Q950" s="105"/>
      <c r="R950" s="105"/>
      <c r="S950" s="105"/>
      <c r="T950" s="105"/>
      <c r="U950" s="105"/>
      <c r="V950" s="105"/>
      <c r="W950" s="105"/>
      <c r="X950" s="105"/>
      <c r="Y950" s="105"/>
      <c r="Z950" s="105"/>
    </row>
    <row r="951" spans="1:26" ht="9.75" customHeight="1">
      <c r="A951" s="105"/>
      <c r="B951" s="106"/>
      <c r="C951" s="106"/>
      <c r="D951" s="106"/>
      <c r="E951" s="107"/>
      <c r="F951" s="107"/>
      <c r="G951" s="107"/>
      <c r="H951" s="106"/>
      <c r="I951" s="106"/>
      <c r="J951" s="106"/>
      <c r="K951" s="106"/>
      <c r="L951" s="106"/>
      <c r="M951" s="106"/>
      <c r="N951" s="105"/>
      <c r="O951" s="105"/>
      <c r="P951" s="105"/>
      <c r="Q951" s="105"/>
      <c r="R951" s="105"/>
      <c r="S951" s="105"/>
      <c r="T951" s="105"/>
      <c r="U951" s="105"/>
      <c r="V951" s="105"/>
      <c r="W951" s="105"/>
      <c r="X951" s="105"/>
      <c r="Y951" s="105"/>
      <c r="Z951" s="105"/>
    </row>
    <row r="952" spans="1:26" ht="9.75" customHeight="1">
      <c r="A952" s="105"/>
      <c r="B952" s="106"/>
      <c r="C952" s="106"/>
      <c r="D952" s="106"/>
      <c r="E952" s="107"/>
      <c r="F952" s="107"/>
      <c r="G952" s="107"/>
      <c r="H952" s="106"/>
      <c r="I952" s="106"/>
      <c r="J952" s="106"/>
      <c r="K952" s="106"/>
      <c r="L952" s="106"/>
      <c r="M952" s="106"/>
      <c r="N952" s="105"/>
      <c r="O952" s="105"/>
      <c r="P952" s="105"/>
      <c r="Q952" s="105"/>
      <c r="R952" s="105"/>
      <c r="S952" s="105"/>
      <c r="T952" s="105"/>
      <c r="U952" s="105"/>
      <c r="V952" s="105"/>
      <c r="W952" s="105"/>
      <c r="X952" s="105"/>
      <c r="Y952" s="105"/>
      <c r="Z952" s="105"/>
    </row>
    <row r="953" spans="1:26" ht="9.75" customHeight="1">
      <c r="A953" s="105"/>
      <c r="B953" s="106"/>
      <c r="C953" s="106"/>
      <c r="D953" s="106"/>
      <c r="E953" s="107"/>
      <c r="F953" s="107"/>
      <c r="G953" s="107"/>
      <c r="H953" s="106"/>
      <c r="I953" s="106"/>
      <c r="J953" s="106"/>
      <c r="K953" s="106"/>
      <c r="L953" s="106"/>
      <c r="M953" s="106"/>
      <c r="N953" s="105"/>
      <c r="O953" s="105"/>
      <c r="P953" s="105"/>
      <c r="Q953" s="105"/>
      <c r="R953" s="105"/>
      <c r="S953" s="105"/>
      <c r="T953" s="105"/>
      <c r="U953" s="105"/>
      <c r="V953" s="105"/>
      <c r="W953" s="105"/>
      <c r="X953" s="105"/>
      <c r="Y953" s="105"/>
      <c r="Z953" s="105"/>
    </row>
    <row r="954" spans="1:26" ht="9.75" customHeight="1">
      <c r="A954" s="105"/>
      <c r="B954" s="106"/>
      <c r="C954" s="106"/>
      <c r="D954" s="106"/>
      <c r="E954" s="107"/>
      <c r="F954" s="107"/>
      <c r="G954" s="107"/>
      <c r="H954" s="106"/>
      <c r="I954" s="106"/>
      <c r="J954" s="106"/>
      <c r="K954" s="106"/>
      <c r="L954" s="106"/>
      <c r="M954" s="106"/>
      <c r="N954" s="105"/>
      <c r="O954" s="105"/>
      <c r="P954" s="105"/>
      <c r="Q954" s="105"/>
      <c r="R954" s="105"/>
      <c r="S954" s="105"/>
      <c r="T954" s="105"/>
      <c r="U954" s="105"/>
      <c r="V954" s="105"/>
      <c r="W954" s="105"/>
      <c r="X954" s="105"/>
      <c r="Y954" s="105"/>
      <c r="Z954" s="105"/>
    </row>
    <row r="955" spans="1:26" ht="9.75" customHeight="1">
      <c r="A955" s="105"/>
      <c r="B955" s="106"/>
      <c r="C955" s="106"/>
      <c r="D955" s="106"/>
      <c r="E955" s="107"/>
      <c r="F955" s="107"/>
      <c r="G955" s="107"/>
      <c r="H955" s="106"/>
      <c r="I955" s="106"/>
      <c r="J955" s="106"/>
      <c r="K955" s="106"/>
      <c r="L955" s="106"/>
      <c r="M955" s="106"/>
      <c r="N955" s="105"/>
      <c r="O955" s="105"/>
      <c r="P955" s="105"/>
      <c r="Q955" s="105"/>
      <c r="R955" s="105"/>
      <c r="S955" s="105"/>
      <c r="T955" s="105"/>
      <c r="U955" s="105"/>
      <c r="V955" s="105"/>
      <c r="W955" s="105"/>
      <c r="X955" s="105"/>
      <c r="Y955" s="105"/>
      <c r="Z955" s="105"/>
    </row>
    <row r="956" spans="1:26" ht="9.75" customHeight="1">
      <c r="A956" s="105"/>
      <c r="B956" s="106"/>
      <c r="C956" s="106"/>
      <c r="D956" s="106"/>
      <c r="E956" s="107"/>
      <c r="F956" s="107"/>
      <c r="G956" s="107"/>
      <c r="H956" s="106"/>
      <c r="I956" s="106"/>
      <c r="J956" s="106"/>
      <c r="K956" s="106"/>
      <c r="L956" s="106"/>
      <c r="M956" s="106"/>
      <c r="N956" s="105"/>
      <c r="O956" s="105"/>
      <c r="P956" s="105"/>
      <c r="Q956" s="105"/>
      <c r="R956" s="105"/>
      <c r="S956" s="105"/>
      <c r="T956" s="105"/>
      <c r="U956" s="105"/>
      <c r="V956" s="105"/>
      <c r="W956" s="105"/>
      <c r="X956" s="105"/>
      <c r="Y956" s="105"/>
      <c r="Z956" s="105"/>
    </row>
    <row r="957" spans="1:26" ht="9.75" customHeight="1">
      <c r="A957" s="105"/>
      <c r="B957" s="106"/>
      <c r="C957" s="106"/>
      <c r="D957" s="106"/>
      <c r="E957" s="107"/>
      <c r="F957" s="107"/>
      <c r="G957" s="107"/>
      <c r="H957" s="106"/>
      <c r="I957" s="106"/>
      <c r="J957" s="106"/>
      <c r="K957" s="106"/>
      <c r="L957" s="106"/>
      <c r="M957" s="106"/>
      <c r="N957" s="105"/>
      <c r="O957" s="105"/>
      <c r="P957" s="105"/>
      <c r="Q957" s="105"/>
      <c r="R957" s="105"/>
      <c r="S957" s="105"/>
      <c r="T957" s="105"/>
      <c r="U957" s="105"/>
      <c r="V957" s="105"/>
      <c r="W957" s="105"/>
      <c r="X957" s="105"/>
      <c r="Y957" s="105"/>
      <c r="Z957" s="105"/>
    </row>
    <row r="958" spans="1:26" ht="9.75" customHeight="1">
      <c r="A958" s="105"/>
      <c r="B958" s="106"/>
      <c r="C958" s="106"/>
      <c r="D958" s="106"/>
      <c r="E958" s="107"/>
      <c r="F958" s="107"/>
      <c r="G958" s="107"/>
      <c r="H958" s="106"/>
      <c r="I958" s="106"/>
      <c r="J958" s="106"/>
      <c r="K958" s="106"/>
      <c r="L958" s="106"/>
      <c r="M958" s="106"/>
      <c r="N958" s="105"/>
      <c r="O958" s="105"/>
      <c r="P958" s="105"/>
      <c r="Q958" s="105"/>
      <c r="R958" s="105"/>
      <c r="S958" s="105"/>
      <c r="T958" s="105"/>
      <c r="U958" s="105"/>
      <c r="V958" s="105"/>
      <c r="W958" s="105"/>
      <c r="X958" s="105"/>
      <c r="Y958" s="105"/>
      <c r="Z958" s="105"/>
    </row>
    <row r="959" spans="1:26" ht="9.75" customHeight="1">
      <c r="A959" s="105"/>
      <c r="B959" s="106"/>
      <c r="C959" s="106"/>
      <c r="D959" s="106"/>
      <c r="E959" s="107"/>
      <c r="F959" s="107"/>
      <c r="G959" s="107"/>
      <c r="H959" s="106"/>
      <c r="I959" s="106"/>
      <c r="J959" s="106"/>
      <c r="K959" s="106"/>
      <c r="L959" s="106"/>
      <c r="M959" s="106"/>
      <c r="N959" s="105"/>
      <c r="O959" s="105"/>
      <c r="P959" s="105"/>
      <c r="Q959" s="105"/>
      <c r="R959" s="105"/>
      <c r="S959" s="105"/>
      <c r="T959" s="105"/>
      <c r="U959" s="105"/>
      <c r="V959" s="105"/>
      <c r="W959" s="105"/>
      <c r="X959" s="105"/>
      <c r="Y959" s="105"/>
      <c r="Z959" s="105"/>
    </row>
    <row r="960" spans="1:26" ht="9.75" customHeight="1">
      <c r="A960" s="105"/>
      <c r="B960" s="106"/>
      <c r="C960" s="106"/>
      <c r="D960" s="106"/>
      <c r="E960" s="107"/>
      <c r="F960" s="107"/>
      <c r="G960" s="107"/>
      <c r="H960" s="106"/>
      <c r="I960" s="106"/>
      <c r="J960" s="106"/>
      <c r="K960" s="106"/>
      <c r="L960" s="106"/>
      <c r="M960" s="106"/>
      <c r="N960" s="105"/>
      <c r="O960" s="105"/>
      <c r="P960" s="105"/>
      <c r="Q960" s="105"/>
      <c r="R960" s="105"/>
      <c r="S960" s="105"/>
      <c r="T960" s="105"/>
      <c r="U960" s="105"/>
      <c r="V960" s="105"/>
      <c r="W960" s="105"/>
      <c r="X960" s="105"/>
      <c r="Y960" s="105"/>
      <c r="Z960" s="105"/>
    </row>
    <row r="961" spans="1:26" ht="9.75" customHeight="1">
      <c r="A961" s="105"/>
      <c r="B961" s="106"/>
      <c r="C961" s="106"/>
      <c r="D961" s="106"/>
      <c r="E961" s="107"/>
      <c r="F961" s="107"/>
      <c r="G961" s="107"/>
      <c r="H961" s="106"/>
      <c r="I961" s="106"/>
      <c r="J961" s="106"/>
      <c r="K961" s="106"/>
      <c r="L961" s="106"/>
      <c r="M961" s="106"/>
      <c r="N961" s="105"/>
      <c r="O961" s="105"/>
      <c r="P961" s="105"/>
      <c r="Q961" s="105"/>
      <c r="R961" s="105"/>
      <c r="S961" s="105"/>
      <c r="T961" s="105"/>
      <c r="U961" s="105"/>
      <c r="V961" s="105"/>
      <c r="W961" s="105"/>
      <c r="X961" s="105"/>
      <c r="Y961" s="105"/>
      <c r="Z961" s="105"/>
    </row>
    <row r="962" spans="1:26" ht="9.75" customHeight="1">
      <c r="A962" s="105"/>
      <c r="B962" s="106"/>
      <c r="C962" s="106"/>
      <c r="D962" s="106"/>
      <c r="E962" s="107"/>
      <c r="F962" s="107"/>
      <c r="G962" s="107"/>
      <c r="H962" s="106"/>
      <c r="I962" s="106"/>
      <c r="J962" s="106"/>
      <c r="K962" s="106"/>
      <c r="L962" s="106"/>
      <c r="M962" s="106"/>
      <c r="N962" s="105"/>
      <c r="O962" s="105"/>
      <c r="P962" s="105"/>
      <c r="Q962" s="105"/>
      <c r="R962" s="105"/>
      <c r="S962" s="105"/>
      <c r="T962" s="105"/>
      <c r="U962" s="105"/>
      <c r="V962" s="105"/>
      <c r="W962" s="105"/>
      <c r="X962" s="105"/>
      <c r="Y962" s="105"/>
      <c r="Z962" s="105"/>
    </row>
    <row r="963" spans="1:26" ht="9.75" customHeight="1">
      <c r="A963" s="105"/>
      <c r="B963" s="106"/>
      <c r="C963" s="106"/>
      <c r="D963" s="106"/>
      <c r="E963" s="107"/>
      <c r="F963" s="107"/>
      <c r="G963" s="107"/>
      <c r="H963" s="106"/>
      <c r="I963" s="106"/>
      <c r="J963" s="106"/>
      <c r="K963" s="106"/>
      <c r="L963" s="106"/>
      <c r="M963" s="106"/>
      <c r="N963" s="105"/>
      <c r="O963" s="105"/>
      <c r="P963" s="105"/>
      <c r="Q963" s="105"/>
      <c r="R963" s="105"/>
      <c r="S963" s="105"/>
      <c r="T963" s="105"/>
      <c r="U963" s="105"/>
      <c r="V963" s="105"/>
      <c r="W963" s="105"/>
      <c r="X963" s="105"/>
      <c r="Y963" s="105"/>
      <c r="Z963" s="105"/>
    </row>
    <row r="964" spans="1:26" ht="9.75" customHeight="1">
      <c r="A964" s="105"/>
      <c r="B964" s="106"/>
      <c r="C964" s="106"/>
      <c r="D964" s="106"/>
      <c r="E964" s="107"/>
      <c r="F964" s="107"/>
      <c r="G964" s="107"/>
      <c r="H964" s="106"/>
      <c r="I964" s="106"/>
      <c r="J964" s="106"/>
      <c r="K964" s="106"/>
      <c r="L964" s="106"/>
      <c r="M964" s="106"/>
      <c r="N964" s="105"/>
      <c r="O964" s="105"/>
      <c r="P964" s="105"/>
      <c r="Q964" s="105"/>
      <c r="R964" s="105"/>
      <c r="S964" s="105"/>
      <c r="T964" s="105"/>
      <c r="U964" s="105"/>
      <c r="V964" s="105"/>
      <c r="W964" s="105"/>
      <c r="X964" s="105"/>
      <c r="Y964" s="105"/>
      <c r="Z964" s="105"/>
    </row>
    <row r="965" spans="1:26" ht="9.75" customHeight="1">
      <c r="A965" s="105"/>
      <c r="B965" s="106"/>
      <c r="C965" s="106"/>
      <c r="D965" s="106"/>
      <c r="E965" s="107"/>
      <c r="F965" s="107"/>
      <c r="G965" s="107"/>
      <c r="H965" s="106"/>
      <c r="I965" s="106"/>
      <c r="J965" s="106"/>
      <c r="K965" s="106"/>
      <c r="L965" s="106"/>
      <c r="M965" s="106"/>
      <c r="N965" s="105"/>
      <c r="O965" s="105"/>
      <c r="P965" s="105"/>
      <c r="Q965" s="105"/>
      <c r="R965" s="105"/>
      <c r="S965" s="105"/>
      <c r="T965" s="105"/>
      <c r="U965" s="105"/>
      <c r="V965" s="105"/>
      <c r="W965" s="105"/>
      <c r="X965" s="105"/>
      <c r="Y965" s="105"/>
      <c r="Z965" s="105"/>
    </row>
    <row r="966" spans="1:26" ht="9.75" customHeight="1">
      <c r="A966" s="105"/>
      <c r="B966" s="106"/>
      <c r="C966" s="106"/>
      <c r="D966" s="106"/>
      <c r="E966" s="107"/>
      <c r="F966" s="107"/>
      <c r="G966" s="107"/>
      <c r="H966" s="106"/>
      <c r="I966" s="106"/>
      <c r="J966" s="106"/>
      <c r="K966" s="106"/>
      <c r="L966" s="106"/>
      <c r="M966" s="106"/>
      <c r="N966" s="105"/>
      <c r="O966" s="105"/>
      <c r="P966" s="105"/>
      <c r="Q966" s="105"/>
      <c r="R966" s="105"/>
      <c r="S966" s="105"/>
      <c r="T966" s="105"/>
      <c r="U966" s="105"/>
      <c r="V966" s="105"/>
      <c r="W966" s="105"/>
      <c r="X966" s="105"/>
      <c r="Y966" s="105"/>
      <c r="Z966" s="105"/>
    </row>
    <row r="967" spans="1:26" ht="9.75" customHeight="1">
      <c r="A967" s="105"/>
      <c r="B967" s="106"/>
      <c r="C967" s="106"/>
      <c r="D967" s="106"/>
      <c r="E967" s="107"/>
      <c r="F967" s="107"/>
      <c r="G967" s="107"/>
      <c r="H967" s="106"/>
      <c r="I967" s="106"/>
      <c r="J967" s="106"/>
      <c r="K967" s="106"/>
      <c r="L967" s="106"/>
      <c r="M967" s="106"/>
      <c r="N967" s="105"/>
      <c r="O967" s="105"/>
      <c r="P967" s="105"/>
      <c r="Q967" s="105"/>
      <c r="R967" s="105"/>
      <c r="S967" s="105"/>
      <c r="T967" s="105"/>
      <c r="U967" s="105"/>
      <c r="V967" s="105"/>
      <c r="W967" s="105"/>
      <c r="X967" s="105"/>
      <c r="Y967" s="105"/>
      <c r="Z967" s="105"/>
    </row>
    <row r="968" spans="1:26" ht="9.75" customHeight="1">
      <c r="A968" s="105"/>
      <c r="B968" s="106"/>
      <c r="C968" s="106"/>
      <c r="D968" s="106"/>
      <c r="E968" s="107"/>
      <c r="F968" s="107"/>
      <c r="G968" s="107"/>
      <c r="H968" s="106"/>
      <c r="I968" s="106"/>
      <c r="J968" s="106"/>
      <c r="K968" s="106"/>
      <c r="L968" s="106"/>
      <c r="M968" s="106"/>
      <c r="N968" s="105"/>
      <c r="O968" s="105"/>
      <c r="P968" s="105"/>
      <c r="Q968" s="105"/>
      <c r="R968" s="105"/>
      <c r="S968" s="105"/>
      <c r="T968" s="105"/>
      <c r="U968" s="105"/>
      <c r="V968" s="105"/>
      <c r="W968" s="105"/>
      <c r="X968" s="105"/>
      <c r="Y968" s="105"/>
      <c r="Z968" s="105"/>
    </row>
    <row r="969" spans="1:26" ht="9.75" customHeight="1">
      <c r="A969" s="105"/>
      <c r="B969" s="106"/>
      <c r="C969" s="106"/>
      <c r="D969" s="106"/>
      <c r="E969" s="107"/>
      <c r="F969" s="107"/>
      <c r="G969" s="107"/>
      <c r="H969" s="106"/>
      <c r="I969" s="106"/>
      <c r="J969" s="106"/>
      <c r="K969" s="106"/>
      <c r="L969" s="106"/>
      <c r="M969" s="106"/>
      <c r="N969" s="105"/>
      <c r="O969" s="105"/>
      <c r="P969" s="105"/>
      <c r="Q969" s="105"/>
      <c r="R969" s="105"/>
      <c r="S969" s="105"/>
      <c r="T969" s="105"/>
      <c r="U969" s="105"/>
      <c r="V969" s="105"/>
      <c r="W969" s="105"/>
      <c r="X969" s="105"/>
      <c r="Y969" s="105"/>
      <c r="Z969" s="105"/>
    </row>
    <row r="970" spans="1:26" ht="9.75" customHeight="1">
      <c r="A970" s="105"/>
      <c r="B970" s="106"/>
      <c r="C970" s="106"/>
      <c r="D970" s="106"/>
      <c r="E970" s="107"/>
      <c r="F970" s="107"/>
      <c r="G970" s="107"/>
      <c r="H970" s="106"/>
      <c r="I970" s="106"/>
      <c r="J970" s="106"/>
      <c r="K970" s="106"/>
      <c r="L970" s="106"/>
      <c r="M970" s="106"/>
      <c r="N970" s="105"/>
      <c r="O970" s="105"/>
      <c r="P970" s="105"/>
      <c r="Q970" s="105"/>
      <c r="R970" s="105"/>
      <c r="S970" s="105"/>
      <c r="T970" s="105"/>
      <c r="U970" s="105"/>
      <c r="V970" s="105"/>
      <c r="W970" s="105"/>
      <c r="X970" s="105"/>
      <c r="Y970" s="105"/>
      <c r="Z970" s="105"/>
    </row>
    <row r="971" spans="1:26" ht="9.75" customHeight="1">
      <c r="A971" s="105"/>
      <c r="B971" s="106"/>
      <c r="C971" s="106"/>
      <c r="D971" s="106"/>
      <c r="E971" s="107"/>
      <c r="F971" s="107"/>
      <c r="G971" s="107"/>
      <c r="H971" s="106"/>
      <c r="I971" s="106"/>
      <c r="J971" s="106"/>
      <c r="K971" s="106"/>
      <c r="L971" s="106"/>
      <c r="M971" s="106"/>
      <c r="N971" s="105"/>
      <c r="O971" s="105"/>
      <c r="P971" s="105"/>
      <c r="Q971" s="105"/>
      <c r="R971" s="105"/>
      <c r="S971" s="105"/>
      <c r="T971" s="105"/>
      <c r="U971" s="105"/>
      <c r="V971" s="105"/>
      <c r="W971" s="105"/>
      <c r="X971" s="105"/>
      <c r="Y971" s="105"/>
      <c r="Z971" s="105"/>
    </row>
    <row r="972" spans="1:26" ht="9.75" customHeight="1">
      <c r="A972" s="105"/>
      <c r="B972" s="106"/>
      <c r="C972" s="106"/>
      <c r="D972" s="106"/>
      <c r="E972" s="107"/>
      <c r="F972" s="107"/>
      <c r="G972" s="107"/>
      <c r="H972" s="106"/>
      <c r="I972" s="106"/>
      <c r="J972" s="106"/>
      <c r="K972" s="106"/>
      <c r="L972" s="106"/>
      <c r="M972" s="106"/>
      <c r="N972" s="105"/>
      <c r="O972" s="105"/>
      <c r="P972" s="105"/>
      <c r="Q972" s="105"/>
      <c r="R972" s="105"/>
      <c r="S972" s="105"/>
      <c r="T972" s="105"/>
      <c r="U972" s="105"/>
      <c r="V972" s="105"/>
      <c r="W972" s="105"/>
      <c r="X972" s="105"/>
      <c r="Y972" s="105"/>
      <c r="Z972" s="105"/>
    </row>
    <row r="973" spans="1:26" ht="9.75" customHeight="1">
      <c r="A973" s="105"/>
      <c r="B973" s="106"/>
      <c r="C973" s="106"/>
      <c r="D973" s="106"/>
      <c r="E973" s="107"/>
      <c r="F973" s="107"/>
      <c r="G973" s="107"/>
      <c r="H973" s="106"/>
      <c r="I973" s="106"/>
      <c r="J973" s="106"/>
      <c r="K973" s="106"/>
      <c r="L973" s="106"/>
      <c r="M973" s="106"/>
      <c r="N973" s="105"/>
      <c r="O973" s="105"/>
      <c r="P973" s="105"/>
      <c r="Q973" s="105"/>
      <c r="R973" s="105"/>
      <c r="S973" s="105"/>
      <c r="T973" s="105"/>
      <c r="U973" s="105"/>
      <c r="V973" s="105"/>
      <c r="W973" s="105"/>
      <c r="X973" s="105"/>
      <c r="Y973" s="105"/>
      <c r="Z973" s="105"/>
    </row>
    <row r="974" spans="1:26" ht="9.75" customHeight="1">
      <c r="A974" s="105"/>
      <c r="B974" s="106"/>
      <c r="C974" s="106"/>
      <c r="D974" s="106"/>
      <c r="E974" s="107"/>
      <c r="F974" s="107"/>
      <c r="G974" s="107"/>
      <c r="H974" s="106"/>
      <c r="I974" s="106"/>
      <c r="J974" s="106"/>
      <c r="K974" s="106"/>
      <c r="L974" s="106"/>
      <c r="M974" s="106"/>
      <c r="N974" s="105"/>
      <c r="O974" s="105"/>
      <c r="P974" s="105"/>
      <c r="Q974" s="105"/>
      <c r="R974" s="105"/>
      <c r="S974" s="105"/>
      <c r="T974" s="105"/>
      <c r="U974" s="105"/>
      <c r="V974" s="105"/>
      <c r="W974" s="105"/>
      <c r="X974" s="105"/>
      <c r="Y974" s="105"/>
      <c r="Z974" s="105"/>
    </row>
    <row r="975" spans="1:26" ht="9.75" customHeight="1">
      <c r="A975" s="105"/>
      <c r="B975" s="106"/>
      <c r="C975" s="106"/>
      <c r="D975" s="106"/>
      <c r="E975" s="107"/>
      <c r="F975" s="107"/>
      <c r="G975" s="107"/>
      <c r="H975" s="106"/>
      <c r="I975" s="106"/>
      <c r="J975" s="106"/>
      <c r="K975" s="106"/>
      <c r="L975" s="106"/>
      <c r="M975" s="106"/>
      <c r="N975" s="105"/>
      <c r="O975" s="105"/>
      <c r="P975" s="105"/>
      <c r="Q975" s="105"/>
      <c r="R975" s="105"/>
      <c r="S975" s="105"/>
      <c r="T975" s="105"/>
      <c r="U975" s="105"/>
      <c r="V975" s="105"/>
      <c r="W975" s="105"/>
      <c r="X975" s="105"/>
      <c r="Y975" s="105"/>
      <c r="Z975" s="105"/>
    </row>
    <row r="976" spans="1:26" ht="9.75" customHeight="1">
      <c r="A976" s="105"/>
      <c r="B976" s="106"/>
      <c r="C976" s="106"/>
      <c r="D976" s="106"/>
      <c r="E976" s="107"/>
      <c r="F976" s="107"/>
      <c r="G976" s="107"/>
      <c r="H976" s="106"/>
      <c r="I976" s="106"/>
      <c r="J976" s="106"/>
      <c r="K976" s="106"/>
      <c r="L976" s="106"/>
      <c r="M976" s="106"/>
      <c r="N976" s="105"/>
      <c r="O976" s="105"/>
      <c r="P976" s="105"/>
      <c r="Q976" s="105"/>
      <c r="R976" s="105"/>
      <c r="S976" s="105"/>
      <c r="T976" s="105"/>
      <c r="U976" s="105"/>
      <c r="V976" s="105"/>
      <c r="W976" s="105"/>
      <c r="X976" s="105"/>
      <c r="Y976" s="105"/>
      <c r="Z976" s="105"/>
    </row>
    <row r="977" spans="1:26" ht="9.75" customHeight="1">
      <c r="A977" s="105"/>
      <c r="B977" s="106"/>
      <c r="C977" s="106"/>
      <c r="D977" s="106"/>
      <c r="E977" s="107"/>
      <c r="F977" s="107"/>
      <c r="G977" s="107"/>
      <c r="H977" s="106"/>
      <c r="I977" s="106"/>
      <c r="J977" s="106"/>
      <c r="K977" s="106"/>
      <c r="L977" s="106"/>
      <c r="M977" s="106"/>
      <c r="N977" s="105"/>
      <c r="O977" s="105"/>
      <c r="P977" s="105"/>
      <c r="Q977" s="105"/>
      <c r="R977" s="105"/>
      <c r="S977" s="105"/>
      <c r="T977" s="105"/>
      <c r="U977" s="105"/>
      <c r="V977" s="105"/>
      <c r="W977" s="105"/>
      <c r="X977" s="105"/>
      <c r="Y977" s="105"/>
      <c r="Z977" s="105"/>
    </row>
    <row r="978" spans="1:26" ht="9.75" customHeight="1">
      <c r="A978" s="105"/>
      <c r="B978" s="106"/>
      <c r="C978" s="106"/>
      <c r="D978" s="106"/>
      <c r="E978" s="107"/>
      <c r="F978" s="107"/>
      <c r="G978" s="107"/>
      <c r="H978" s="106"/>
      <c r="I978" s="106"/>
      <c r="J978" s="106"/>
      <c r="K978" s="106"/>
      <c r="L978" s="106"/>
      <c r="M978" s="106"/>
      <c r="N978" s="105"/>
      <c r="O978" s="105"/>
      <c r="P978" s="105"/>
      <c r="Q978" s="105"/>
      <c r="R978" s="105"/>
      <c r="S978" s="105"/>
      <c r="T978" s="105"/>
      <c r="U978" s="105"/>
      <c r="V978" s="105"/>
      <c r="W978" s="105"/>
      <c r="X978" s="105"/>
      <c r="Y978" s="105"/>
      <c r="Z978" s="105"/>
    </row>
    <row r="979" spans="1:26" ht="9.75" customHeight="1">
      <c r="A979" s="105"/>
      <c r="B979" s="106"/>
      <c r="C979" s="106"/>
      <c r="D979" s="106"/>
      <c r="E979" s="107"/>
      <c r="F979" s="107"/>
      <c r="G979" s="107"/>
      <c r="H979" s="106"/>
      <c r="I979" s="106"/>
      <c r="J979" s="106"/>
      <c r="K979" s="106"/>
      <c r="L979" s="106"/>
      <c r="M979" s="106"/>
      <c r="N979" s="105"/>
      <c r="O979" s="105"/>
      <c r="P979" s="105"/>
      <c r="Q979" s="105"/>
      <c r="R979" s="105"/>
      <c r="S979" s="105"/>
      <c r="T979" s="105"/>
      <c r="U979" s="105"/>
      <c r="V979" s="105"/>
      <c r="W979" s="105"/>
      <c r="X979" s="105"/>
      <c r="Y979" s="105"/>
      <c r="Z979" s="105"/>
    </row>
    <row r="980" spans="1:26" ht="9.75" customHeight="1">
      <c r="A980" s="105"/>
      <c r="B980" s="106"/>
      <c r="C980" s="106"/>
      <c r="D980" s="106"/>
      <c r="E980" s="107"/>
      <c r="F980" s="107"/>
      <c r="G980" s="107"/>
      <c r="H980" s="106"/>
      <c r="I980" s="106"/>
      <c r="J980" s="106"/>
      <c r="K980" s="106"/>
      <c r="L980" s="106"/>
      <c r="M980" s="106"/>
      <c r="N980" s="105"/>
      <c r="O980" s="105"/>
      <c r="P980" s="105"/>
      <c r="Q980" s="105"/>
      <c r="R980" s="105"/>
      <c r="S980" s="105"/>
      <c r="T980" s="105"/>
      <c r="U980" s="105"/>
      <c r="V980" s="105"/>
      <c r="W980" s="105"/>
      <c r="X980" s="105"/>
      <c r="Y980" s="105"/>
      <c r="Z980" s="105"/>
    </row>
    <row r="981" spans="1:26" ht="9.75" customHeight="1">
      <c r="A981" s="105"/>
      <c r="B981" s="106"/>
      <c r="C981" s="106"/>
      <c r="D981" s="106"/>
      <c r="E981" s="107"/>
      <c r="F981" s="107"/>
      <c r="G981" s="107"/>
      <c r="H981" s="106"/>
      <c r="I981" s="106"/>
      <c r="J981" s="106"/>
      <c r="K981" s="106"/>
      <c r="L981" s="106"/>
      <c r="M981" s="106"/>
      <c r="N981" s="105"/>
      <c r="O981" s="105"/>
      <c r="P981" s="105"/>
      <c r="Q981" s="105"/>
      <c r="R981" s="105"/>
      <c r="S981" s="105"/>
      <c r="T981" s="105"/>
      <c r="U981" s="105"/>
      <c r="V981" s="105"/>
      <c r="W981" s="105"/>
      <c r="X981" s="105"/>
      <c r="Y981" s="105"/>
      <c r="Z981" s="105"/>
    </row>
    <row r="982" spans="1:26" ht="9.75" customHeight="1">
      <c r="A982" s="105"/>
      <c r="B982" s="106"/>
      <c r="C982" s="106"/>
      <c r="D982" s="106"/>
      <c r="E982" s="107"/>
      <c r="F982" s="107"/>
      <c r="G982" s="107"/>
      <c r="H982" s="106"/>
      <c r="I982" s="106"/>
      <c r="J982" s="106"/>
      <c r="K982" s="106"/>
      <c r="L982" s="106"/>
      <c r="M982" s="106"/>
      <c r="N982" s="105"/>
      <c r="O982" s="105"/>
      <c r="P982" s="105"/>
      <c r="Q982" s="105"/>
      <c r="R982" s="105"/>
      <c r="S982" s="105"/>
      <c r="T982" s="105"/>
      <c r="U982" s="105"/>
      <c r="V982" s="105"/>
      <c r="W982" s="105"/>
      <c r="X982" s="105"/>
      <c r="Y982" s="105"/>
      <c r="Z982" s="105"/>
    </row>
    <row r="983" spans="1:26" ht="9.75" customHeight="1">
      <c r="A983" s="105"/>
      <c r="B983" s="106"/>
      <c r="C983" s="106"/>
      <c r="D983" s="106"/>
      <c r="E983" s="107"/>
      <c r="F983" s="107"/>
      <c r="G983" s="107"/>
      <c r="H983" s="106"/>
      <c r="I983" s="106"/>
      <c r="J983" s="106"/>
      <c r="K983" s="106"/>
      <c r="L983" s="106"/>
      <c r="M983" s="106"/>
      <c r="N983" s="105"/>
      <c r="O983" s="105"/>
      <c r="P983" s="105"/>
      <c r="Q983" s="105"/>
      <c r="R983" s="105"/>
      <c r="S983" s="105"/>
      <c r="T983" s="105"/>
      <c r="U983" s="105"/>
      <c r="V983" s="105"/>
      <c r="W983" s="105"/>
      <c r="X983" s="105"/>
      <c r="Y983" s="105"/>
      <c r="Z983" s="105"/>
    </row>
    <row r="984" spans="1:26" ht="9.75" customHeight="1">
      <c r="A984" s="105"/>
      <c r="B984" s="106"/>
      <c r="C984" s="106"/>
      <c r="D984" s="106"/>
      <c r="E984" s="107"/>
      <c r="F984" s="107"/>
      <c r="G984" s="107"/>
      <c r="H984" s="106"/>
      <c r="I984" s="106"/>
      <c r="J984" s="106"/>
      <c r="K984" s="106"/>
      <c r="L984" s="106"/>
      <c r="M984" s="106"/>
      <c r="N984" s="105"/>
      <c r="O984" s="105"/>
      <c r="P984" s="105"/>
      <c r="Q984" s="105"/>
      <c r="R984" s="105"/>
      <c r="S984" s="105"/>
      <c r="T984" s="105"/>
      <c r="U984" s="105"/>
      <c r="V984" s="105"/>
      <c r="W984" s="105"/>
      <c r="X984" s="105"/>
      <c r="Y984" s="105"/>
      <c r="Z984" s="105"/>
    </row>
    <row r="985" spans="1:26" ht="9.75" customHeight="1">
      <c r="A985" s="105"/>
      <c r="B985" s="106"/>
      <c r="C985" s="106"/>
      <c r="D985" s="106"/>
      <c r="E985" s="107"/>
      <c r="F985" s="107"/>
      <c r="G985" s="107"/>
      <c r="H985" s="106"/>
      <c r="I985" s="106"/>
      <c r="J985" s="106"/>
      <c r="K985" s="106"/>
      <c r="L985" s="106"/>
      <c r="M985" s="106"/>
      <c r="N985" s="105"/>
      <c r="O985" s="105"/>
      <c r="P985" s="105"/>
      <c r="Q985" s="105"/>
      <c r="R985" s="105"/>
      <c r="S985" s="105"/>
      <c r="T985" s="105"/>
      <c r="U985" s="105"/>
      <c r="V985" s="105"/>
      <c r="W985" s="105"/>
      <c r="X985" s="105"/>
      <c r="Y985" s="105"/>
      <c r="Z985" s="105"/>
    </row>
    <row r="986" spans="1:26" ht="9.75" customHeight="1">
      <c r="A986" s="105"/>
      <c r="B986" s="106"/>
      <c r="C986" s="106"/>
      <c r="D986" s="106"/>
      <c r="E986" s="107"/>
      <c r="F986" s="107"/>
      <c r="G986" s="107"/>
      <c r="H986" s="106"/>
      <c r="I986" s="106"/>
      <c r="J986" s="106"/>
      <c r="K986" s="106"/>
      <c r="L986" s="106"/>
      <c r="M986" s="106"/>
      <c r="N986" s="105"/>
      <c r="O986" s="105"/>
      <c r="P986" s="105"/>
      <c r="Q986" s="105"/>
      <c r="R986" s="105"/>
      <c r="S986" s="105"/>
      <c r="T986" s="105"/>
      <c r="U986" s="105"/>
      <c r="V986" s="105"/>
      <c r="W986" s="105"/>
      <c r="X986" s="105"/>
      <c r="Y986" s="105"/>
      <c r="Z986" s="105"/>
    </row>
    <row r="987" spans="1:26" ht="9.75" customHeight="1">
      <c r="A987" s="105"/>
      <c r="B987" s="106"/>
      <c r="C987" s="106"/>
      <c r="D987" s="106"/>
      <c r="E987" s="107"/>
      <c r="F987" s="107"/>
      <c r="G987" s="107"/>
      <c r="H987" s="106"/>
      <c r="I987" s="106"/>
      <c r="J987" s="106"/>
      <c r="K987" s="106"/>
      <c r="L987" s="106"/>
      <c r="M987" s="106"/>
      <c r="N987" s="105"/>
      <c r="O987" s="105"/>
      <c r="P987" s="105"/>
      <c r="Q987" s="105"/>
      <c r="R987" s="105"/>
      <c r="S987" s="105"/>
      <c r="T987" s="105"/>
      <c r="U987" s="105"/>
      <c r="V987" s="105"/>
      <c r="W987" s="105"/>
      <c r="X987" s="105"/>
      <c r="Y987" s="105"/>
      <c r="Z987" s="105"/>
    </row>
    <row r="988" spans="1:26" ht="9.75" customHeight="1">
      <c r="A988" s="105"/>
      <c r="B988" s="106"/>
      <c r="C988" s="106"/>
      <c r="D988" s="106"/>
      <c r="E988" s="107"/>
      <c r="F988" s="107"/>
      <c r="G988" s="107"/>
      <c r="H988" s="106"/>
      <c r="I988" s="106"/>
      <c r="J988" s="106"/>
      <c r="K988" s="106"/>
      <c r="L988" s="106"/>
      <c r="M988" s="106"/>
      <c r="N988" s="105"/>
      <c r="O988" s="105"/>
      <c r="P988" s="105"/>
      <c r="Q988" s="105"/>
      <c r="R988" s="105"/>
      <c r="S988" s="105"/>
      <c r="T988" s="105"/>
      <c r="U988" s="105"/>
      <c r="V988" s="105"/>
      <c r="W988" s="105"/>
      <c r="X988" s="105"/>
      <c r="Y988" s="105"/>
      <c r="Z988" s="105"/>
    </row>
    <row r="989" spans="1:26" ht="9.75" customHeight="1">
      <c r="A989" s="105"/>
      <c r="B989" s="106"/>
      <c r="C989" s="106"/>
      <c r="D989" s="106"/>
      <c r="E989" s="107"/>
      <c r="F989" s="107"/>
      <c r="G989" s="107"/>
      <c r="H989" s="106"/>
      <c r="I989" s="106"/>
      <c r="J989" s="106"/>
      <c r="K989" s="106"/>
      <c r="L989" s="106"/>
      <c r="M989" s="106"/>
      <c r="N989" s="105"/>
      <c r="O989" s="105"/>
      <c r="P989" s="105"/>
      <c r="Q989" s="105"/>
      <c r="R989" s="105"/>
      <c r="S989" s="105"/>
      <c r="T989" s="105"/>
      <c r="U989" s="105"/>
      <c r="V989" s="105"/>
      <c r="W989" s="105"/>
      <c r="X989" s="105"/>
      <c r="Y989" s="105"/>
      <c r="Z989" s="105"/>
    </row>
    <row r="990" spans="1:26" ht="9.75" customHeight="1">
      <c r="A990" s="105"/>
      <c r="B990" s="106"/>
      <c r="C990" s="106"/>
      <c r="D990" s="106"/>
      <c r="E990" s="107"/>
      <c r="F990" s="107"/>
      <c r="G990" s="107"/>
      <c r="H990" s="106"/>
      <c r="I990" s="106"/>
      <c r="J990" s="106"/>
      <c r="K990" s="106"/>
      <c r="L990" s="106"/>
      <c r="M990" s="106"/>
      <c r="N990" s="105"/>
      <c r="O990" s="105"/>
      <c r="P990" s="105"/>
      <c r="Q990" s="105"/>
      <c r="R990" s="105"/>
      <c r="S990" s="105"/>
      <c r="T990" s="105"/>
      <c r="U990" s="105"/>
      <c r="V990" s="105"/>
      <c r="W990" s="105"/>
      <c r="X990" s="105"/>
      <c r="Y990" s="105"/>
      <c r="Z990" s="105"/>
    </row>
    <row r="991" spans="1:26" ht="9.75" customHeight="1">
      <c r="A991" s="105"/>
      <c r="B991" s="106"/>
      <c r="C991" s="106"/>
      <c r="D991" s="106"/>
      <c r="E991" s="107"/>
      <c r="F991" s="107"/>
      <c r="G991" s="107"/>
      <c r="H991" s="106"/>
      <c r="I991" s="106"/>
      <c r="J991" s="106"/>
      <c r="K991" s="106"/>
      <c r="L991" s="106"/>
      <c r="M991" s="106"/>
      <c r="N991" s="105"/>
      <c r="O991" s="105"/>
      <c r="P991" s="105"/>
      <c r="Q991" s="105"/>
      <c r="R991" s="105"/>
      <c r="S991" s="105"/>
      <c r="T991" s="105"/>
      <c r="U991" s="105"/>
      <c r="V991" s="105"/>
      <c r="W991" s="105"/>
      <c r="X991" s="105"/>
      <c r="Y991" s="105"/>
      <c r="Z991" s="105"/>
    </row>
    <row r="992" spans="1:26" ht="9.75" customHeight="1">
      <c r="A992" s="105"/>
      <c r="B992" s="106"/>
      <c r="C992" s="106"/>
      <c r="D992" s="106"/>
      <c r="E992" s="107"/>
      <c r="F992" s="107"/>
      <c r="G992" s="107"/>
      <c r="H992" s="106"/>
      <c r="I992" s="106"/>
      <c r="J992" s="106"/>
      <c r="K992" s="106"/>
      <c r="L992" s="106"/>
      <c r="M992" s="106"/>
      <c r="N992" s="105"/>
      <c r="O992" s="105"/>
      <c r="P992" s="105"/>
      <c r="Q992" s="105"/>
      <c r="R992" s="105"/>
      <c r="S992" s="105"/>
      <c r="T992" s="105"/>
      <c r="U992" s="105"/>
      <c r="V992" s="105"/>
      <c r="W992" s="105"/>
      <c r="X992" s="105"/>
      <c r="Y992" s="105"/>
      <c r="Z992" s="105"/>
    </row>
    <row r="993" spans="1:26" ht="9.75" customHeight="1">
      <c r="A993" s="105"/>
      <c r="B993" s="106"/>
      <c r="C993" s="106"/>
      <c r="D993" s="106"/>
      <c r="E993" s="107"/>
      <c r="F993" s="107"/>
      <c r="G993" s="107"/>
      <c r="H993" s="106"/>
      <c r="I993" s="106"/>
      <c r="J993" s="106"/>
      <c r="K993" s="106"/>
      <c r="L993" s="106"/>
      <c r="M993" s="106"/>
      <c r="N993" s="105"/>
      <c r="O993" s="105"/>
      <c r="P993" s="105"/>
      <c r="Q993" s="105"/>
      <c r="R993" s="105"/>
      <c r="S993" s="105"/>
      <c r="T993" s="105"/>
      <c r="U993" s="105"/>
      <c r="V993" s="105"/>
      <c r="W993" s="105"/>
      <c r="X993" s="105"/>
      <c r="Y993" s="105"/>
      <c r="Z993" s="105"/>
    </row>
    <row r="994" spans="1:26" ht="9.75" customHeight="1">
      <c r="A994" s="105"/>
      <c r="B994" s="106"/>
      <c r="C994" s="106"/>
      <c r="D994" s="106"/>
      <c r="E994" s="107"/>
      <c r="F994" s="107"/>
      <c r="G994" s="107"/>
      <c r="H994" s="106"/>
      <c r="I994" s="106"/>
      <c r="J994" s="106"/>
      <c r="K994" s="106"/>
      <c r="L994" s="106"/>
      <c r="M994" s="106"/>
      <c r="N994" s="105"/>
      <c r="O994" s="105"/>
      <c r="P994" s="105"/>
      <c r="Q994" s="105"/>
      <c r="R994" s="105"/>
      <c r="S994" s="105"/>
      <c r="T994" s="105"/>
      <c r="U994" s="105"/>
      <c r="V994" s="105"/>
      <c r="W994" s="105"/>
      <c r="X994" s="105"/>
      <c r="Y994" s="105"/>
      <c r="Z994" s="105"/>
    </row>
    <row r="995" spans="1:26" ht="9.75" customHeight="1">
      <c r="A995" s="105"/>
      <c r="B995" s="106"/>
      <c r="C995" s="106"/>
      <c r="D995" s="106"/>
      <c r="E995" s="107"/>
      <c r="F995" s="107"/>
      <c r="G995" s="107"/>
      <c r="H995" s="106"/>
      <c r="I995" s="106"/>
      <c r="J995" s="106"/>
      <c r="K995" s="106"/>
      <c r="L995" s="106"/>
      <c r="M995" s="106"/>
      <c r="N995" s="105"/>
      <c r="O995" s="105"/>
      <c r="P995" s="105"/>
      <c r="Q995" s="105"/>
      <c r="R995" s="105"/>
      <c r="S995" s="105"/>
      <c r="T995" s="105"/>
      <c r="U995" s="105"/>
      <c r="V995" s="105"/>
      <c r="W995" s="105"/>
      <c r="X995" s="105"/>
      <c r="Y995" s="105"/>
      <c r="Z995" s="105"/>
    </row>
    <row r="996" spans="1:26" ht="9.75" customHeight="1">
      <c r="A996" s="105"/>
      <c r="B996" s="106"/>
      <c r="C996" s="106"/>
      <c r="D996" s="106"/>
      <c r="E996" s="107"/>
      <c r="F996" s="107"/>
      <c r="G996" s="107"/>
      <c r="H996" s="106"/>
      <c r="I996" s="106"/>
      <c r="J996" s="106"/>
      <c r="K996" s="106"/>
      <c r="L996" s="106"/>
      <c r="M996" s="106"/>
      <c r="N996" s="105"/>
      <c r="O996" s="105"/>
      <c r="P996" s="105"/>
      <c r="Q996" s="105"/>
      <c r="R996" s="105"/>
      <c r="S996" s="105"/>
      <c r="T996" s="105"/>
      <c r="U996" s="105"/>
      <c r="V996" s="105"/>
      <c r="W996" s="105"/>
      <c r="X996" s="105"/>
      <c r="Y996" s="105"/>
      <c r="Z996" s="105"/>
    </row>
    <row r="997" spans="1:26" ht="9.75" customHeight="1">
      <c r="A997" s="105"/>
      <c r="B997" s="106"/>
      <c r="C997" s="106"/>
      <c r="D997" s="106"/>
      <c r="E997" s="107"/>
      <c r="F997" s="107"/>
      <c r="G997" s="107"/>
      <c r="H997" s="106"/>
      <c r="I997" s="106"/>
      <c r="J997" s="106"/>
      <c r="K997" s="106"/>
      <c r="L997" s="106"/>
      <c r="M997" s="106"/>
      <c r="N997" s="105"/>
      <c r="O997" s="105"/>
      <c r="P997" s="105"/>
      <c r="Q997" s="105"/>
      <c r="R997" s="105"/>
      <c r="S997" s="105"/>
      <c r="T997" s="105"/>
      <c r="U997" s="105"/>
      <c r="V997" s="105"/>
      <c r="W997" s="105"/>
      <c r="X997" s="105"/>
      <c r="Y997" s="105"/>
      <c r="Z997" s="105"/>
    </row>
    <row r="998" spans="1:26" ht="9.75" customHeight="1">
      <c r="A998" s="105"/>
      <c r="B998" s="106"/>
      <c r="C998" s="106"/>
      <c r="D998" s="106"/>
      <c r="E998" s="107"/>
      <c r="F998" s="107"/>
      <c r="G998" s="107"/>
      <c r="H998" s="106"/>
      <c r="I998" s="106"/>
      <c r="J998" s="106"/>
      <c r="K998" s="106"/>
      <c r="L998" s="106"/>
      <c r="M998" s="106"/>
      <c r="N998" s="105"/>
      <c r="O998" s="105"/>
      <c r="P998" s="105"/>
      <c r="Q998" s="105"/>
      <c r="R998" s="105"/>
      <c r="S998" s="105"/>
      <c r="T998" s="105"/>
      <c r="U998" s="105"/>
      <c r="V998" s="105"/>
      <c r="W998" s="105"/>
      <c r="X998" s="105"/>
      <c r="Y998" s="105"/>
      <c r="Z998" s="105"/>
    </row>
    <row r="999" spans="1:26" ht="9.75" customHeight="1">
      <c r="A999" s="105"/>
      <c r="B999" s="106"/>
      <c r="C999" s="106"/>
      <c r="D999" s="106"/>
      <c r="E999" s="107"/>
      <c r="F999" s="107"/>
      <c r="G999" s="107"/>
      <c r="H999" s="106"/>
      <c r="I999" s="106"/>
      <c r="J999" s="106"/>
      <c r="K999" s="106"/>
      <c r="L999" s="106"/>
      <c r="M999" s="106"/>
      <c r="N999" s="105"/>
      <c r="O999" s="105"/>
      <c r="P999" s="105"/>
      <c r="Q999" s="105"/>
      <c r="R999" s="105"/>
      <c r="S999" s="105"/>
      <c r="T999" s="105"/>
      <c r="U999" s="105"/>
      <c r="V999" s="105"/>
      <c r="W999" s="105"/>
      <c r="X999" s="105"/>
      <c r="Y999" s="105"/>
      <c r="Z999" s="105"/>
    </row>
    <row r="1000" spans="1:26" ht="9.75" customHeight="1">
      <c r="A1000" s="105"/>
      <c r="B1000" s="106"/>
      <c r="C1000" s="106"/>
      <c r="D1000" s="106"/>
      <c r="E1000" s="107"/>
      <c r="F1000" s="107"/>
      <c r="G1000" s="107"/>
      <c r="H1000" s="106"/>
      <c r="I1000" s="106"/>
      <c r="J1000" s="106"/>
      <c r="K1000" s="106"/>
      <c r="L1000" s="106"/>
      <c r="M1000" s="106"/>
      <c r="N1000" s="105"/>
      <c r="O1000" s="105"/>
      <c r="P1000" s="105"/>
      <c r="Q1000" s="105"/>
      <c r="R1000" s="105"/>
      <c r="S1000" s="105"/>
      <c r="T1000" s="105"/>
      <c r="U1000" s="105"/>
      <c r="V1000" s="105"/>
      <c r="W1000" s="105"/>
      <c r="X1000" s="105"/>
      <c r="Y1000" s="105"/>
      <c r="Z1000" s="105"/>
    </row>
  </sheetData>
  <mergeCells count="2">
    <mergeCell ref="B2:J2"/>
    <mergeCell ref="B3:J3"/>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Z1000"/>
  <sheetViews>
    <sheetView showGridLines="0" workbookViewId="0"/>
  </sheetViews>
  <sheetFormatPr baseColWidth="10" defaultColWidth="14.44140625" defaultRowHeight="15" customHeight="1"/>
  <cols>
    <col min="1" max="1" width="4.109375" customWidth="1"/>
    <col min="2" max="2" width="11.88671875" customWidth="1"/>
    <col min="3" max="3" width="19.33203125" customWidth="1"/>
    <col min="4" max="4" width="12" customWidth="1"/>
    <col min="5" max="5" width="12.109375" customWidth="1"/>
    <col min="6" max="6" width="12.33203125" customWidth="1"/>
    <col min="7" max="7" width="13.109375" customWidth="1"/>
    <col min="8" max="26" width="14.33203125" customWidth="1"/>
  </cols>
  <sheetData>
    <row r="1" spans="1:26" ht="9.75" customHeight="1">
      <c r="A1" s="121"/>
      <c r="B1" s="106"/>
      <c r="C1" s="106"/>
      <c r="D1" s="106"/>
      <c r="E1" s="106"/>
      <c r="F1" s="106"/>
      <c r="G1" s="106"/>
      <c r="H1" s="106"/>
      <c r="I1" s="106"/>
      <c r="J1" s="106"/>
      <c r="K1" s="106"/>
      <c r="L1" s="106"/>
      <c r="M1" s="106"/>
      <c r="N1" s="106"/>
      <c r="O1" s="106"/>
      <c r="P1" s="106"/>
      <c r="Q1" s="105"/>
      <c r="R1" s="105"/>
      <c r="S1" s="105"/>
      <c r="T1" s="105"/>
      <c r="U1" s="105"/>
      <c r="V1" s="105"/>
      <c r="W1" s="105"/>
      <c r="X1" s="105"/>
      <c r="Y1" s="105"/>
      <c r="Z1" s="105"/>
    </row>
    <row r="2" spans="1:26" ht="9.75" customHeight="1">
      <c r="A2" s="121"/>
      <c r="B2" s="227" t="s">
        <v>715</v>
      </c>
      <c r="C2" s="209"/>
      <c r="D2" s="209"/>
      <c r="E2" s="209"/>
      <c r="F2" s="209"/>
      <c r="G2" s="209"/>
      <c r="H2" s="209"/>
      <c r="I2" s="209"/>
      <c r="J2" s="210"/>
      <c r="K2" s="106"/>
      <c r="L2" s="106"/>
      <c r="M2" s="106"/>
      <c r="N2" s="106"/>
      <c r="O2" s="106"/>
      <c r="P2" s="106"/>
      <c r="Q2" s="105"/>
      <c r="R2" s="105"/>
      <c r="S2" s="105"/>
      <c r="T2" s="105"/>
      <c r="U2" s="105"/>
      <c r="V2" s="105"/>
      <c r="W2" s="105"/>
      <c r="X2" s="105"/>
      <c r="Y2" s="105"/>
      <c r="Z2" s="105"/>
    </row>
    <row r="3" spans="1:26" ht="9.75" customHeight="1">
      <c r="A3" s="121"/>
      <c r="B3" s="227" t="s">
        <v>729</v>
      </c>
      <c r="C3" s="209"/>
      <c r="D3" s="209"/>
      <c r="E3" s="209"/>
      <c r="F3" s="209"/>
      <c r="G3" s="209"/>
      <c r="H3" s="209"/>
      <c r="I3" s="209"/>
      <c r="J3" s="210"/>
      <c r="K3" s="106"/>
      <c r="L3" s="106"/>
      <c r="M3" s="106"/>
      <c r="N3" s="106"/>
      <c r="O3" s="106"/>
      <c r="P3" s="106"/>
      <c r="Q3" s="105"/>
      <c r="R3" s="105"/>
      <c r="S3" s="105"/>
      <c r="T3" s="105"/>
      <c r="U3" s="105"/>
      <c r="V3" s="105"/>
      <c r="W3" s="105"/>
      <c r="X3" s="105"/>
      <c r="Y3" s="105"/>
      <c r="Z3" s="105"/>
    </row>
    <row r="4" spans="1:26" ht="9.75" customHeight="1">
      <c r="A4" s="121"/>
      <c r="B4" s="122"/>
      <c r="C4" s="122"/>
      <c r="D4" s="122"/>
      <c r="E4" s="122"/>
      <c r="F4" s="122"/>
      <c r="G4" s="122"/>
      <c r="H4" s="122"/>
      <c r="I4" s="122"/>
      <c r="J4" s="122"/>
      <c r="K4" s="106"/>
      <c r="L4" s="106"/>
      <c r="M4" s="106"/>
      <c r="N4" s="106"/>
      <c r="O4" s="106"/>
      <c r="P4" s="106"/>
      <c r="Q4" s="105"/>
      <c r="R4" s="105"/>
      <c r="S4" s="105"/>
      <c r="T4" s="105"/>
      <c r="U4" s="105"/>
      <c r="V4" s="105"/>
      <c r="W4" s="105"/>
      <c r="X4" s="105"/>
      <c r="Y4" s="105"/>
      <c r="Z4" s="105"/>
    </row>
    <row r="5" spans="1:26" ht="9.75" customHeight="1">
      <c r="A5" s="121"/>
      <c r="B5" s="233" t="s">
        <v>730</v>
      </c>
      <c r="C5" s="199"/>
      <c r="D5" s="199"/>
      <c r="E5" s="199"/>
      <c r="F5" s="199"/>
      <c r="G5" s="199"/>
      <c r="H5" s="199"/>
      <c r="I5" s="199"/>
      <c r="J5" s="199"/>
      <c r="K5" s="106"/>
      <c r="L5" s="106"/>
      <c r="M5" s="106"/>
      <c r="N5" s="106"/>
      <c r="O5" s="106"/>
      <c r="P5" s="106"/>
      <c r="Q5" s="105"/>
      <c r="R5" s="105"/>
      <c r="S5" s="105"/>
      <c r="T5" s="105"/>
      <c r="U5" s="105"/>
      <c r="V5" s="105"/>
      <c r="W5" s="105"/>
      <c r="X5" s="105"/>
      <c r="Y5" s="105"/>
      <c r="Z5" s="105"/>
    </row>
    <row r="6" spans="1:26" ht="9.75" customHeight="1">
      <c r="A6" s="121"/>
      <c r="B6" s="123"/>
      <c r="C6" s="123"/>
      <c r="D6" s="123"/>
      <c r="E6" s="123"/>
      <c r="F6" s="123"/>
      <c r="G6" s="123"/>
      <c r="H6" s="123"/>
      <c r="I6" s="123"/>
      <c r="J6" s="123"/>
      <c r="K6" s="106"/>
      <c r="L6" s="106"/>
      <c r="M6" s="106"/>
      <c r="N6" s="106"/>
      <c r="O6" s="106"/>
      <c r="P6" s="106"/>
      <c r="Q6" s="105"/>
      <c r="R6" s="105"/>
      <c r="S6" s="105"/>
      <c r="T6" s="105"/>
      <c r="U6" s="105"/>
      <c r="V6" s="105"/>
      <c r="W6" s="105"/>
      <c r="X6" s="105"/>
      <c r="Y6" s="105"/>
      <c r="Z6" s="105"/>
    </row>
    <row r="7" spans="1:26" ht="12.75" customHeight="1">
      <c r="A7" s="121"/>
      <c r="B7" s="231" t="s">
        <v>731</v>
      </c>
      <c r="C7" s="228" t="s">
        <v>718</v>
      </c>
      <c r="D7" s="228" t="s">
        <v>732</v>
      </c>
      <c r="E7" s="232" t="s">
        <v>666</v>
      </c>
      <c r="F7" s="207"/>
      <c r="G7" s="228" t="s">
        <v>733</v>
      </c>
      <c r="H7" s="228" t="s">
        <v>734</v>
      </c>
      <c r="I7" s="228" t="s">
        <v>735</v>
      </c>
      <c r="J7" s="228" t="s">
        <v>736</v>
      </c>
      <c r="K7" s="106"/>
      <c r="L7" s="106"/>
      <c r="M7" s="106"/>
      <c r="N7" s="106"/>
      <c r="O7" s="106"/>
      <c r="P7" s="106"/>
      <c r="Q7" s="105"/>
      <c r="R7" s="105"/>
      <c r="S7" s="105"/>
      <c r="T7" s="105"/>
      <c r="U7" s="105"/>
      <c r="V7" s="105"/>
      <c r="W7" s="105"/>
      <c r="X7" s="105"/>
      <c r="Y7" s="105"/>
      <c r="Z7" s="105"/>
    </row>
    <row r="8" spans="1:26" ht="12.75" customHeight="1">
      <c r="A8" s="121"/>
      <c r="B8" s="229"/>
      <c r="C8" s="229"/>
      <c r="D8" s="229"/>
      <c r="E8" s="228" t="s">
        <v>737</v>
      </c>
      <c r="F8" s="230" t="s">
        <v>738</v>
      </c>
      <c r="G8" s="229"/>
      <c r="H8" s="229"/>
      <c r="I8" s="229"/>
      <c r="J8" s="229"/>
      <c r="K8" s="106"/>
      <c r="L8" s="106"/>
      <c r="M8" s="106"/>
      <c r="N8" s="106"/>
      <c r="O8" s="106"/>
      <c r="P8" s="106"/>
      <c r="Q8" s="105"/>
      <c r="R8" s="105"/>
      <c r="S8" s="105"/>
      <c r="T8" s="105"/>
      <c r="U8" s="105"/>
      <c r="V8" s="105"/>
      <c r="W8" s="105"/>
      <c r="X8" s="105"/>
      <c r="Y8" s="105"/>
      <c r="Z8" s="105"/>
    </row>
    <row r="9" spans="1:26" ht="12.75" customHeight="1">
      <c r="A9" s="121"/>
      <c r="B9" s="214"/>
      <c r="C9" s="214"/>
      <c r="D9" s="214"/>
      <c r="E9" s="214"/>
      <c r="F9" s="214"/>
      <c r="G9" s="214"/>
      <c r="H9" s="214"/>
      <c r="I9" s="214"/>
      <c r="J9" s="214"/>
      <c r="K9" s="106"/>
      <c r="L9" s="106"/>
      <c r="M9" s="106"/>
      <c r="N9" s="106"/>
      <c r="O9" s="106"/>
      <c r="P9" s="106"/>
      <c r="Q9" s="105"/>
      <c r="R9" s="105"/>
      <c r="S9" s="105"/>
      <c r="T9" s="105"/>
      <c r="U9" s="105"/>
      <c r="V9" s="105"/>
      <c r="W9" s="105"/>
      <c r="X9" s="105"/>
      <c r="Y9" s="105"/>
      <c r="Z9" s="105"/>
    </row>
    <row r="10" spans="1:26" ht="9.75" customHeight="1">
      <c r="A10" s="124"/>
      <c r="B10" s="125">
        <v>41244</v>
      </c>
      <c r="C10" s="126" t="s">
        <v>739</v>
      </c>
      <c r="D10" s="127"/>
      <c r="E10" s="115">
        <f t="shared" ref="E10:E21" si="0">VLOOKUP(YEAR(B10),INPC,MONTH(B10)+1)</f>
        <v>80.568243283851004</v>
      </c>
      <c r="F10" s="115">
        <f t="shared" ref="F10:F12" si="1">+E10</f>
        <v>80.568243283851004</v>
      </c>
      <c r="G10" s="116">
        <f t="shared" ref="G10:G21" si="2">IF((TRUNC(E10/F10,4))&lt;1,1,TRUNC(E10/F10,4))</f>
        <v>1</v>
      </c>
      <c r="H10" s="127">
        <f t="shared" ref="H10:H21" si="3">D10*G10</f>
        <v>0</v>
      </c>
      <c r="I10" s="128"/>
      <c r="J10" s="127">
        <f t="shared" ref="J10:J21" si="4">IF((H10+I10)&lt;0,0,(H10+I10))</f>
        <v>0</v>
      </c>
      <c r="K10" s="106"/>
      <c r="L10" s="106"/>
      <c r="M10" s="106"/>
      <c r="N10" s="106"/>
      <c r="O10" s="106"/>
      <c r="P10" s="106"/>
      <c r="Q10" s="105"/>
      <c r="R10" s="105"/>
      <c r="S10" s="105"/>
      <c r="T10" s="105"/>
      <c r="U10" s="105"/>
      <c r="V10" s="105"/>
      <c r="W10" s="105"/>
      <c r="X10" s="105"/>
      <c r="Y10" s="105"/>
      <c r="Z10" s="105"/>
    </row>
    <row r="11" spans="1:26" ht="9.75" customHeight="1">
      <c r="A11" s="124"/>
      <c r="B11" s="125">
        <v>41639</v>
      </c>
      <c r="C11" s="126" t="s">
        <v>739</v>
      </c>
      <c r="D11" s="127">
        <v>0</v>
      </c>
      <c r="E11" s="115">
        <f t="shared" si="0"/>
        <v>83.770058296773001</v>
      </c>
      <c r="F11" s="115">
        <f t="shared" si="1"/>
        <v>83.770058296773001</v>
      </c>
      <c r="G11" s="116">
        <f t="shared" si="2"/>
        <v>1</v>
      </c>
      <c r="H11" s="127">
        <f t="shared" si="3"/>
        <v>0</v>
      </c>
      <c r="I11" s="128">
        <v>0</v>
      </c>
      <c r="J11" s="127">
        <f t="shared" si="4"/>
        <v>0</v>
      </c>
      <c r="K11" s="106"/>
      <c r="L11" s="106"/>
      <c r="M11" s="106"/>
      <c r="N11" s="106"/>
      <c r="O11" s="106"/>
      <c r="P11" s="106"/>
      <c r="Q11" s="105"/>
      <c r="R11" s="105"/>
      <c r="S11" s="105"/>
      <c r="T11" s="105"/>
      <c r="U11" s="105"/>
      <c r="V11" s="105"/>
      <c r="W11" s="105"/>
      <c r="X11" s="105"/>
      <c r="Y11" s="105"/>
      <c r="Z11" s="105"/>
    </row>
    <row r="12" spans="1:26" ht="9.75" customHeight="1">
      <c r="A12" s="121"/>
      <c r="B12" s="125">
        <v>42004</v>
      </c>
      <c r="C12" s="126" t="s">
        <v>739</v>
      </c>
      <c r="D12" s="127">
        <v>0</v>
      </c>
      <c r="E12" s="115">
        <f t="shared" si="0"/>
        <v>87.188983712964003</v>
      </c>
      <c r="F12" s="115">
        <f t="shared" si="1"/>
        <v>87.188983712964003</v>
      </c>
      <c r="G12" s="116">
        <f t="shared" si="2"/>
        <v>1</v>
      </c>
      <c r="H12" s="127">
        <f t="shared" si="3"/>
        <v>0</v>
      </c>
      <c r="I12" s="128">
        <v>0</v>
      </c>
      <c r="J12" s="127">
        <f t="shared" si="4"/>
        <v>0</v>
      </c>
      <c r="K12" s="106"/>
      <c r="L12" s="106"/>
      <c r="M12" s="106"/>
      <c r="N12" s="106"/>
      <c r="O12" s="106"/>
      <c r="P12" s="106"/>
      <c r="Q12" s="105"/>
      <c r="R12" s="105"/>
      <c r="S12" s="105"/>
      <c r="T12" s="105"/>
      <c r="U12" s="105"/>
      <c r="V12" s="105"/>
      <c r="W12" s="105"/>
      <c r="X12" s="105"/>
      <c r="Y12" s="105"/>
      <c r="Z12" s="105"/>
    </row>
    <row r="13" spans="1:26" ht="9.75" customHeight="1">
      <c r="A13" s="121"/>
      <c r="B13" s="125">
        <v>42369</v>
      </c>
      <c r="C13" s="126" t="s">
        <v>739</v>
      </c>
      <c r="D13" s="127">
        <f t="shared" ref="D13:D21" si="5">J12</f>
        <v>0</v>
      </c>
      <c r="E13" s="115">
        <f t="shared" si="0"/>
        <v>89.046817717411002</v>
      </c>
      <c r="F13" s="115">
        <f t="shared" ref="F13:F21" si="6">+E12</f>
        <v>87.188983712964003</v>
      </c>
      <c r="G13" s="116">
        <f t="shared" si="2"/>
        <v>1.0213000000000001</v>
      </c>
      <c r="H13" s="127">
        <f t="shared" si="3"/>
        <v>0</v>
      </c>
      <c r="I13" s="128">
        <v>0</v>
      </c>
      <c r="J13" s="127">
        <f t="shared" si="4"/>
        <v>0</v>
      </c>
      <c r="K13" s="106"/>
      <c r="L13" s="106"/>
      <c r="M13" s="106"/>
      <c r="N13" s="106"/>
      <c r="O13" s="106"/>
      <c r="P13" s="106"/>
      <c r="Q13" s="105"/>
      <c r="R13" s="105"/>
      <c r="S13" s="105"/>
      <c r="T13" s="105"/>
      <c r="U13" s="105"/>
      <c r="V13" s="105"/>
      <c r="W13" s="105"/>
      <c r="X13" s="105"/>
      <c r="Y13" s="105"/>
      <c r="Z13" s="105"/>
    </row>
    <row r="14" spans="1:26" ht="9.75" customHeight="1">
      <c r="A14" s="121"/>
      <c r="B14" s="125">
        <v>42735</v>
      </c>
      <c r="C14" s="126" t="s">
        <v>739</v>
      </c>
      <c r="D14" s="127">
        <f t="shared" si="5"/>
        <v>0</v>
      </c>
      <c r="E14" s="115">
        <f t="shared" si="0"/>
        <v>92.039034797764003</v>
      </c>
      <c r="F14" s="115">
        <f t="shared" si="6"/>
        <v>89.046817717411002</v>
      </c>
      <c r="G14" s="116">
        <f t="shared" si="2"/>
        <v>1.0336000000000001</v>
      </c>
      <c r="H14" s="127">
        <f t="shared" si="3"/>
        <v>0</v>
      </c>
      <c r="I14" s="128">
        <v>0</v>
      </c>
      <c r="J14" s="127">
        <f t="shared" si="4"/>
        <v>0</v>
      </c>
      <c r="K14" s="106"/>
      <c r="L14" s="106"/>
      <c r="M14" s="106"/>
      <c r="N14" s="106"/>
      <c r="O14" s="106"/>
      <c r="P14" s="106"/>
      <c r="Q14" s="105"/>
      <c r="R14" s="105"/>
      <c r="S14" s="105"/>
      <c r="T14" s="105"/>
      <c r="U14" s="105"/>
      <c r="V14" s="105"/>
      <c r="W14" s="105"/>
      <c r="X14" s="105"/>
      <c r="Y14" s="105"/>
      <c r="Z14" s="105"/>
    </row>
    <row r="15" spans="1:26" ht="9.75" customHeight="1">
      <c r="A15" s="121"/>
      <c r="B15" s="125">
        <v>43100</v>
      </c>
      <c r="C15" s="126" t="s">
        <v>739</v>
      </c>
      <c r="D15" s="127">
        <f t="shared" si="5"/>
        <v>0</v>
      </c>
      <c r="E15" s="115">
        <f t="shared" si="0"/>
        <v>98.272882985755999</v>
      </c>
      <c r="F15" s="115">
        <f t="shared" si="6"/>
        <v>92.039034797764003</v>
      </c>
      <c r="G15" s="116">
        <f t="shared" si="2"/>
        <v>1.0677000000000001</v>
      </c>
      <c r="H15" s="127">
        <f t="shared" si="3"/>
        <v>0</v>
      </c>
      <c r="I15" s="128">
        <v>0</v>
      </c>
      <c r="J15" s="127">
        <f t="shared" si="4"/>
        <v>0</v>
      </c>
      <c r="K15" s="106"/>
      <c r="L15" s="106"/>
      <c r="M15" s="106"/>
      <c r="N15" s="106"/>
      <c r="O15" s="106"/>
      <c r="P15" s="106"/>
      <c r="Q15" s="105"/>
      <c r="R15" s="105"/>
      <c r="S15" s="105"/>
      <c r="T15" s="105"/>
      <c r="U15" s="105"/>
      <c r="V15" s="105"/>
      <c r="W15" s="105"/>
      <c r="X15" s="105"/>
      <c r="Y15" s="105"/>
      <c r="Z15" s="105"/>
    </row>
    <row r="16" spans="1:26" ht="9.75" customHeight="1">
      <c r="A16" s="121"/>
      <c r="B16" s="125">
        <v>43465</v>
      </c>
      <c r="C16" s="126" t="s">
        <v>739</v>
      </c>
      <c r="D16" s="127">
        <f t="shared" si="5"/>
        <v>0</v>
      </c>
      <c r="E16" s="115">
        <f t="shared" si="0"/>
        <v>103.02</v>
      </c>
      <c r="F16" s="115">
        <f t="shared" si="6"/>
        <v>98.272882985755999</v>
      </c>
      <c r="G16" s="116">
        <f t="shared" si="2"/>
        <v>1.0483</v>
      </c>
      <c r="H16" s="127">
        <f t="shared" si="3"/>
        <v>0</v>
      </c>
      <c r="I16" s="128">
        <v>0</v>
      </c>
      <c r="J16" s="127">
        <f t="shared" si="4"/>
        <v>0</v>
      </c>
      <c r="K16" s="106"/>
      <c r="L16" s="106"/>
      <c r="M16" s="106"/>
      <c r="N16" s="106"/>
      <c r="O16" s="106"/>
      <c r="P16" s="106"/>
      <c r="Q16" s="105"/>
      <c r="R16" s="105"/>
      <c r="S16" s="105"/>
      <c r="T16" s="105"/>
      <c r="U16" s="105"/>
      <c r="V16" s="105"/>
      <c r="W16" s="105"/>
      <c r="X16" s="105"/>
      <c r="Y16" s="105"/>
      <c r="Z16" s="105"/>
    </row>
    <row r="17" spans="1:26" ht="9.75" customHeight="1">
      <c r="A17" s="121"/>
      <c r="B17" s="125">
        <v>43830</v>
      </c>
      <c r="C17" s="126" t="s">
        <v>739</v>
      </c>
      <c r="D17" s="127">
        <f t="shared" si="5"/>
        <v>0</v>
      </c>
      <c r="E17" s="115">
        <f t="shared" si="0"/>
        <v>105.934</v>
      </c>
      <c r="F17" s="115">
        <f t="shared" si="6"/>
        <v>103.02</v>
      </c>
      <c r="G17" s="116">
        <f t="shared" si="2"/>
        <v>1.0282</v>
      </c>
      <c r="H17" s="127">
        <f t="shared" si="3"/>
        <v>0</v>
      </c>
      <c r="I17" s="128">
        <v>0</v>
      </c>
      <c r="J17" s="127">
        <f t="shared" si="4"/>
        <v>0</v>
      </c>
      <c r="K17" s="106"/>
      <c r="L17" s="106"/>
      <c r="M17" s="106"/>
      <c r="N17" s="106"/>
      <c r="O17" s="106"/>
      <c r="P17" s="106"/>
      <c r="Q17" s="105"/>
      <c r="R17" s="105"/>
      <c r="S17" s="105"/>
      <c r="T17" s="105"/>
      <c r="U17" s="105"/>
      <c r="V17" s="105"/>
      <c r="W17" s="105"/>
      <c r="X17" s="105"/>
      <c r="Y17" s="105"/>
      <c r="Z17" s="105"/>
    </row>
    <row r="18" spans="1:26" ht="9.75" customHeight="1">
      <c r="A18" s="121"/>
      <c r="B18" s="125">
        <v>44196</v>
      </c>
      <c r="C18" s="126" t="s">
        <v>739</v>
      </c>
      <c r="D18" s="127">
        <f t="shared" si="5"/>
        <v>0</v>
      </c>
      <c r="E18" s="115">
        <f t="shared" si="0"/>
        <v>109.271</v>
      </c>
      <c r="F18" s="115">
        <f t="shared" si="6"/>
        <v>105.934</v>
      </c>
      <c r="G18" s="116">
        <f t="shared" si="2"/>
        <v>1.0315000000000001</v>
      </c>
      <c r="H18" s="127">
        <f t="shared" si="3"/>
        <v>0</v>
      </c>
      <c r="I18" s="128">
        <v>0</v>
      </c>
      <c r="J18" s="127">
        <f t="shared" si="4"/>
        <v>0</v>
      </c>
      <c r="K18" s="106"/>
      <c r="L18" s="106"/>
      <c r="M18" s="106"/>
      <c r="N18" s="106"/>
      <c r="O18" s="106"/>
      <c r="P18" s="106"/>
      <c r="Q18" s="105"/>
      <c r="R18" s="105"/>
      <c r="S18" s="105"/>
      <c r="T18" s="105"/>
      <c r="U18" s="105"/>
      <c r="V18" s="105"/>
      <c r="W18" s="105"/>
      <c r="X18" s="105"/>
      <c r="Y18" s="105"/>
      <c r="Z18" s="105"/>
    </row>
    <row r="19" spans="1:26" ht="9.75" customHeight="1">
      <c r="A19" s="121"/>
      <c r="B19" s="125">
        <v>44561</v>
      </c>
      <c r="C19" s="126" t="s">
        <v>739</v>
      </c>
      <c r="D19" s="127">
        <f t="shared" si="5"/>
        <v>0</v>
      </c>
      <c r="E19" s="115">
        <f t="shared" si="0"/>
        <v>117.30800000000001</v>
      </c>
      <c r="F19" s="115">
        <f t="shared" si="6"/>
        <v>109.271</v>
      </c>
      <c r="G19" s="116">
        <f t="shared" si="2"/>
        <v>1.0734999999999999</v>
      </c>
      <c r="H19" s="127">
        <f t="shared" si="3"/>
        <v>0</v>
      </c>
      <c r="I19" s="128">
        <v>0</v>
      </c>
      <c r="J19" s="127">
        <f t="shared" si="4"/>
        <v>0</v>
      </c>
      <c r="K19" s="106"/>
      <c r="L19" s="106"/>
      <c r="M19" s="106"/>
      <c r="N19" s="106"/>
      <c r="O19" s="106"/>
      <c r="P19" s="106"/>
      <c r="Q19" s="105"/>
      <c r="R19" s="105"/>
      <c r="S19" s="105"/>
      <c r="T19" s="105"/>
      <c r="U19" s="105"/>
      <c r="V19" s="105"/>
      <c r="W19" s="105"/>
      <c r="X19" s="105"/>
      <c r="Y19" s="105"/>
      <c r="Z19" s="105"/>
    </row>
    <row r="20" spans="1:26" ht="9.75" customHeight="1">
      <c r="A20" s="121"/>
      <c r="B20" s="125">
        <v>44926</v>
      </c>
      <c r="C20" s="126" t="s">
        <v>739</v>
      </c>
      <c r="D20" s="127">
        <f t="shared" si="5"/>
        <v>0</v>
      </c>
      <c r="E20" s="115">
        <f t="shared" si="0"/>
        <v>126.47799999999999</v>
      </c>
      <c r="F20" s="115">
        <f t="shared" si="6"/>
        <v>117.30800000000001</v>
      </c>
      <c r="G20" s="116">
        <f t="shared" si="2"/>
        <v>1.0781000000000001</v>
      </c>
      <c r="H20" s="127">
        <f t="shared" si="3"/>
        <v>0</v>
      </c>
      <c r="I20" s="128">
        <v>0</v>
      </c>
      <c r="J20" s="127">
        <f t="shared" si="4"/>
        <v>0</v>
      </c>
      <c r="K20" s="106"/>
      <c r="L20" s="106"/>
      <c r="M20" s="106"/>
      <c r="N20" s="106"/>
      <c r="O20" s="106"/>
      <c r="P20" s="106"/>
      <c r="Q20" s="105"/>
      <c r="R20" s="105"/>
      <c r="S20" s="105"/>
      <c r="T20" s="105"/>
      <c r="U20" s="105"/>
      <c r="V20" s="105"/>
      <c r="W20" s="105"/>
      <c r="X20" s="105"/>
      <c r="Y20" s="105"/>
      <c r="Z20" s="105"/>
    </row>
    <row r="21" spans="1:26" ht="9.75" customHeight="1">
      <c r="A21" s="121"/>
      <c r="B21" s="125">
        <v>45108</v>
      </c>
      <c r="C21" s="126" t="s">
        <v>740</v>
      </c>
      <c r="D21" s="127">
        <f t="shared" si="5"/>
        <v>0</v>
      </c>
      <c r="E21" s="115">
        <f t="shared" si="0"/>
        <v>128.83199999999999</v>
      </c>
      <c r="F21" s="115">
        <f t="shared" si="6"/>
        <v>126.47799999999999</v>
      </c>
      <c r="G21" s="116">
        <f t="shared" si="2"/>
        <v>1.0185999999999999</v>
      </c>
      <c r="H21" s="127">
        <f t="shared" si="3"/>
        <v>0</v>
      </c>
      <c r="I21" s="128">
        <v>0</v>
      </c>
      <c r="J21" s="127">
        <f t="shared" si="4"/>
        <v>0</v>
      </c>
      <c r="K21" s="106"/>
      <c r="L21" s="106"/>
      <c r="M21" s="106"/>
      <c r="N21" s="106"/>
      <c r="O21" s="106"/>
      <c r="P21" s="106"/>
      <c r="Q21" s="105"/>
      <c r="R21" s="105"/>
      <c r="S21" s="105"/>
      <c r="T21" s="105"/>
      <c r="U21" s="105"/>
      <c r="V21" s="105"/>
      <c r="W21" s="105"/>
      <c r="X21" s="105"/>
      <c r="Y21" s="105"/>
      <c r="Z21" s="105"/>
    </row>
    <row r="22" spans="1:26" ht="9.75" customHeight="1">
      <c r="A22" s="121"/>
      <c r="B22" s="129"/>
      <c r="C22" s="129"/>
      <c r="D22" s="129"/>
      <c r="E22" s="129"/>
      <c r="F22" s="129"/>
      <c r="G22" s="129"/>
      <c r="H22" s="129"/>
      <c r="I22" s="129"/>
      <c r="J22" s="129"/>
      <c r="K22" s="106"/>
      <c r="L22" s="106"/>
      <c r="M22" s="106"/>
      <c r="N22" s="106"/>
      <c r="O22" s="106"/>
      <c r="P22" s="106"/>
      <c r="Q22" s="105"/>
      <c r="R22" s="105"/>
      <c r="S22" s="105"/>
      <c r="T22" s="105"/>
      <c r="U22" s="105"/>
      <c r="V22" s="105"/>
      <c r="W22" s="105"/>
      <c r="X22" s="105"/>
      <c r="Y22" s="105"/>
      <c r="Z22" s="105"/>
    </row>
    <row r="23" spans="1:26" ht="9.75" customHeight="1">
      <c r="A23" s="121"/>
      <c r="B23" s="129"/>
      <c r="C23" s="129"/>
      <c r="D23" s="129"/>
      <c r="E23" s="129"/>
      <c r="F23" s="129"/>
      <c r="G23" s="129"/>
      <c r="H23" s="129"/>
      <c r="I23" s="129"/>
      <c r="J23" s="129"/>
      <c r="K23" s="106"/>
      <c r="L23" s="106"/>
      <c r="M23" s="106"/>
      <c r="N23" s="106"/>
      <c r="O23" s="106"/>
      <c r="P23" s="106"/>
      <c r="Q23" s="105"/>
      <c r="R23" s="105"/>
      <c r="S23" s="105"/>
      <c r="T23" s="105"/>
      <c r="U23" s="105"/>
      <c r="V23" s="105"/>
      <c r="W23" s="105"/>
      <c r="X23" s="105"/>
      <c r="Y23" s="105"/>
      <c r="Z23" s="105"/>
    </row>
    <row r="24" spans="1:26" ht="14.25" customHeight="1">
      <c r="A24" s="233" t="s">
        <v>741</v>
      </c>
      <c r="B24" s="199"/>
      <c r="C24" s="199"/>
      <c r="D24" s="199"/>
      <c r="E24" s="199"/>
      <c r="F24" s="199"/>
      <c r="G24" s="199"/>
      <c r="H24" s="199"/>
      <c r="I24" s="199"/>
      <c r="J24" s="199"/>
      <c r="K24" s="199"/>
      <c r="L24" s="122"/>
      <c r="M24" s="122"/>
      <c r="N24" s="106"/>
      <c r="O24" s="106"/>
      <c r="P24" s="106"/>
      <c r="Q24" s="105"/>
      <c r="R24" s="105"/>
      <c r="S24" s="105"/>
      <c r="T24" s="105"/>
      <c r="U24" s="105"/>
      <c r="V24" s="105"/>
      <c r="W24" s="105"/>
      <c r="X24" s="105"/>
      <c r="Y24" s="105"/>
      <c r="Z24" s="105"/>
    </row>
    <row r="25" spans="1:26" ht="9.75" customHeight="1">
      <c r="A25" s="121"/>
      <c r="B25" s="129"/>
      <c r="C25" s="129"/>
      <c r="D25" s="129"/>
      <c r="E25" s="129"/>
      <c r="F25" s="129"/>
      <c r="G25" s="129"/>
      <c r="H25" s="129"/>
      <c r="I25" s="129"/>
      <c r="J25" s="129"/>
      <c r="K25" s="106"/>
      <c r="L25" s="106"/>
      <c r="M25" s="106"/>
      <c r="N25" s="106"/>
      <c r="O25" s="106"/>
      <c r="P25" s="106"/>
      <c r="Q25" s="105"/>
      <c r="R25" s="105"/>
      <c r="S25" s="105"/>
      <c r="T25" s="105"/>
      <c r="U25" s="105"/>
      <c r="V25" s="105"/>
      <c r="W25" s="105"/>
      <c r="X25" s="105"/>
      <c r="Y25" s="105"/>
      <c r="Z25" s="105"/>
    </row>
    <row r="26" spans="1:26" ht="20.25" customHeight="1">
      <c r="A26" s="121"/>
      <c r="B26" s="231" t="s">
        <v>731</v>
      </c>
      <c r="C26" s="228" t="s">
        <v>718</v>
      </c>
      <c r="D26" s="228" t="s">
        <v>732</v>
      </c>
      <c r="E26" s="232" t="s">
        <v>666</v>
      </c>
      <c r="F26" s="207"/>
      <c r="G26" s="228" t="s">
        <v>733</v>
      </c>
      <c r="H26" s="228" t="s">
        <v>734</v>
      </c>
      <c r="I26" s="228" t="s">
        <v>735</v>
      </c>
      <c r="J26" s="228" t="s">
        <v>736</v>
      </c>
      <c r="K26" s="106"/>
      <c r="L26" s="106"/>
      <c r="M26" s="106"/>
      <c r="N26" s="106"/>
      <c r="O26" s="106"/>
      <c r="P26" s="106"/>
      <c r="Q26" s="105"/>
      <c r="R26" s="105"/>
      <c r="S26" s="105"/>
      <c r="T26" s="105"/>
      <c r="U26" s="105"/>
      <c r="V26" s="105"/>
      <c r="W26" s="105"/>
      <c r="X26" s="105"/>
      <c r="Y26" s="105"/>
      <c r="Z26" s="105"/>
    </row>
    <row r="27" spans="1:26" ht="12.75" customHeight="1">
      <c r="A27" s="121"/>
      <c r="B27" s="229"/>
      <c r="C27" s="229"/>
      <c r="D27" s="229"/>
      <c r="E27" s="228" t="s">
        <v>737</v>
      </c>
      <c r="F27" s="230" t="s">
        <v>738</v>
      </c>
      <c r="G27" s="229"/>
      <c r="H27" s="229"/>
      <c r="I27" s="229"/>
      <c r="J27" s="229"/>
      <c r="K27" s="106"/>
      <c r="L27" s="106"/>
      <c r="M27" s="106"/>
      <c r="N27" s="106"/>
      <c r="O27" s="106"/>
      <c r="P27" s="106"/>
      <c r="Q27" s="105"/>
      <c r="R27" s="105"/>
      <c r="S27" s="105"/>
      <c r="T27" s="105"/>
      <c r="U27" s="105"/>
      <c r="V27" s="105"/>
      <c r="W27" s="105"/>
      <c r="X27" s="105"/>
      <c r="Y27" s="105"/>
      <c r="Z27" s="105"/>
    </row>
    <row r="28" spans="1:26" ht="9.75" customHeight="1">
      <c r="A28" s="121"/>
      <c r="B28" s="214"/>
      <c r="C28" s="214"/>
      <c r="D28" s="214"/>
      <c r="E28" s="214"/>
      <c r="F28" s="214"/>
      <c r="G28" s="214"/>
      <c r="H28" s="214"/>
      <c r="I28" s="214"/>
      <c r="J28" s="214"/>
      <c r="K28" s="106"/>
      <c r="L28" s="106"/>
      <c r="M28" s="106"/>
      <c r="N28" s="106"/>
      <c r="O28" s="106"/>
      <c r="P28" s="106"/>
      <c r="Q28" s="105"/>
      <c r="R28" s="105"/>
      <c r="S28" s="105"/>
      <c r="T28" s="105"/>
      <c r="U28" s="105"/>
      <c r="V28" s="105"/>
      <c r="W28" s="105"/>
      <c r="X28" s="105"/>
      <c r="Y28" s="105"/>
      <c r="Z28" s="105"/>
    </row>
    <row r="29" spans="1:26" ht="9.75" customHeight="1">
      <c r="A29" s="121"/>
      <c r="B29" s="125">
        <v>42004</v>
      </c>
      <c r="C29" s="130" t="s">
        <v>739</v>
      </c>
      <c r="D29" s="131">
        <v>0</v>
      </c>
      <c r="E29" s="115">
        <f t="shared" ref="E29:E38" si="7">VLOOKUP(YEAR(B29),INPC,MONTH(B29)+1)</f>
        <v>87.188983712964003</v>
      </c>
      <c r="F29" s="132">
        <f>E29</f>
        <v>87.188983712964003</v>
      </c>
      <c r="G29" s="116">
        <f t="shared" ref="G29:G38" si="8">IF((TRUNC(E29/F29,4))&lt;1,1,TRUNC(E29/F29,4))</f>
        <v>1</v>
      </c>
      <c r="H29" s="133">
        <f t="shared" ref="H29:H38" si="9">D29*G29</f>
        <v>0</v>
      </c>
      <c r="I29" s="134">
        <v>0</v>
      </c>
      <c r="J29" s="133">
        <f t="shared" ref="J29:J38" si="10">IF((H29+I29)&lt;0,0,(H29+I29))</f>
        <v>0</v>
      </c>
      <c r="K29" s="106"/>
      <c r="L29" s="106"/>
      <c r="M29" s="106"/>
      <c r="N29" s="106"/>
      <c r="O29" s="106"/>
      <c r="P29" s="106"/>
      <c r="Q29" s="105"/>
      <c r="R29" s="105"/>
      <c r="S29" s="105"/>
      <c r="T29" s="105"/>
      <c r="U29" s="105"/>
      <c r="V29" s="105"/>
      <c r="W29" s="105"/>
      <c r="X29" s="105"/>
      <c r="Y29" s="105"/>
      <c r="Z29" s="105"/>
    </row>
    <row r="30" spans="1:26" ht="9.75" customHeight="1">
      <c r="A30" s="121"/>
      <c r="B30" s="125">
        <v>42369</v>
      </c>
      <c r="C30" s="130" t="s">
        <v>739</v>
      </c>
      <c r="D30" s="131">
        <f t="shared" ref="D30:D37" si="11">J29</f>
        <v>0</v>
      </c>
      <c r="E30" s="115">
        <f t="shared" si="7"/>
        <v>89.046817717411002</v>
      </c>
      <c r="F30" s="132">
        <f t="shared" ref="F30:F37" si="12">E29</f>
        <v>87.188983712964003</v>
      </c>
      <c r="G30" s="116">
        <f t="shared" si="8"/>
        <v>1.0213000000000001</v>
      </c>
      <c r="H30" s="133">
        <f t="shared" si="9"/>
        <v>0</v>
      </c>
      <c r="I30" s="134">
        <f>+[2]UFIN!J10</f>
        <v>0</v>
      </c>
      <c r="J30" s="133">
        <f t="shared" si="10"/>
        <v>0</v>
      </c>
      <c r="K30" s="106"/>
      <c r="L30" s="106"/>
      <c r="M30" s="106"/>
      <c r="N30" s="106"/>
      <c r="O30" s="106"/>
      <c r="P30" s="106"/>
      <c r="Q30" s="105"/>
      <c r="R30" s="105"/>
      <c r="S30" s="105"/>
      <c r="T30" s="105"/>
      <c r="U30" s="105"/>
      <c r="V30" s="105"/>
      <c r="W30" s="105"/>
      <c r="X30" s="105"/>
      <c r="Y30" s="105"/>
      <c r="Z30" s="105"/>
    </row>
    <row r="31" spans="1:26" ht="9.75" customHeight="1">
      <c r="A31" s="121"/>
      <c r="B31" s="125">
        <v>42735</v>
      </c>
      <c r="C31" s="130" t="s">
        <v>739</v>
      </c>
      <c r="D31" s="131">
        <f t="shared" si="11"/>
        <v>0</v>
      </c>
      <c r="E31" s="115">
        <f t="shared" si="7"/>
        <v>92.039034797764003</v>
      </c>
      <c r="F31" s="132">
        <f t="shared" si="12"/>
        <v>89.046817717411002</v>
      </c>
      <c r="G31" s="116">
        <f t="shared" si="8"/>
        <v>1.0336000000000001</v>
      </c>
      <c r="H31" s="133">
        <f t="shared" si="9"/>
        <v>0</v>
      </c>
      <c r="I31" s="134">
        <f>+[2]UFIN!J11</f>
        <v>0</v>
      </c>
      <c r="J31" s="133">
        <f t="shared" si="10"/>
        <v>0</v>
      </c>
      <c r="K31" s="106"/>
      <c r="L31" s="106"/>
      <c r="M31" s="106"/>
      <c r="N31" s="106"/>
      <c r="O31" s="106"/>
      <c r="P31" s="106"/>
      <c r="Q31" s="105"/>
      <c r="R31" s="105"/>
      <c r="S31" s="105"/>
      <c r="T31" s="105"/>
      <c r="U31" s="105"/>
      <c r="V31" s="105"/>
      <c r="W31" s="105"/>
      <c r="X31" s="105"/>
      <c r="Y31" s="105"/>
      <c r="Z31" s="105"/>
    </row>
    <row r="32" spans="1:26" ht="9.75" customHeight="1">
      <c r="A32" s="121"/>
      <c r="B32" s="125">
        <v>43100</v>
      </c>
      <c r="C32" s="135" t="s">
        <v>742</v>
      </c>
      <c r="D32" s="131">
        <f t="shared" si="11"/>
        <v>0</v>
      </c>
      <c r="E32" s="132">
        <f t="shared" si="7"/>
        <v>98.272882985755999</v>
      </c>
      <c r="F32" s="132">
        <f t="shared" si="12"/>
        <v>92.039034797764003</v>
      </c>
      <c r="G32" s="136">
        <f t="shared" si="8"/>
        <v>1.0677000000000001</v>
      </c>
      <c r="H32" s="131">
        <f t="shared" si="9"/>
        <v>0</v>
      </c>
      <c r="I32" s="134">
        <v>0</v>
      </c>
      <c r="J32" s="133">
        <f t="shared" si="10"/>
        <v>0</v>
      </c>
      <c r="K32" s="106"/>
      <c r="L32" s="106"/>
      <c r="M32" s="106"/>
      <c r="N32" s="106"/>
      <c r="O32" s="106"/>
      <c r="P32" s="106"/>
      <c r="Q32" s="105"/>
      <c r="R32" s="105"/>
      <c r="S32" s="105"/>
      <c r="T32" s="105"/>
      <c r="U32" s="105"/>
      <c r="V32" s="105"/>
      <c r="W32" s="105"/>
      <c r="X32" s="105"/>
      <c r="Y32" s="105"/>
      <c r="Z32" s="105"/>
    </row>
    <row r="33" spans="1:26" ht="9.75" customHeight="1">
      <c r="A33" s="121"/>
      <c r="B33" s="125">
        <v>43465</v>
      </c>
      <c r="C33" s="135" t="s">
        <v>739</v>
      </c>
      <c r="D33" s="131">
        <f t="shared" si="11"/>
        <v>0</v>
      </c>
      <c r="E33" s="132">
        <f t="shared" si="7"/>
        <v>103.02</v>
      </c>
      <c r="F33" s="132">
        <f t="shared" si="12"/>
        <v>98.272882985755999</v>
      </c>
      <c r="G33" s="136">
        <f t="shared" si="8"/>
        <v>1.0483</v>
      </c>
      <c r="H33" s="131">
        <f t="shared" si="9"/>
        <v>0</v>
      </c>
      <c r="I33" s="134">
        <f>+[2]UFIN!J12</f>
        <v>0</v>
      </c>
      <c r="J33" s="133">
        <f t="shared" si="10"/>
        <v>0</v>
      </c>
      <c r="K33" s="106"/>
      <c r="L33" s="106"/>
      <c r="M33" s="106"/>
      <c r="N33" s="106"/>
      <c r="O33" s="106"/>
      <c r="P33" s="106"/>
      <c r="Q33" s="105"/>
      <c r="R33" s="105"/>
      <c r="S33" s="105"/>
      <c r="T33" s="105"/>
      <c r="U33" s="105"/>
      <c r="V33" s="105"/>
      <c r="W33" s="105"/>
      <c r="X33" s="105"/>
      <c r="Y33" s="105"/>
      <c r="Z33" s="105"/>
    </row>
    <row r="34" spans="1:26" ht="9.75" customHeight="1">
      <c r="A34" s="121"/>
      <c r="B34" s="125">
        <v>43830</v>
      </c>
      <c r="C34" s="135" t="s">
        <v>742</v>
      </c>
      <c r="D34" s="131">
        <f t="shared" si="11"/>
        <v>0</v>
      </c>
      <c r="E34" s="132">
        <f t="shared" si="7"/>
        <v>105.934</v>
      </c>
      <c r="F34" s="132">
        <f t="shared" si="12"/>
        <v>103.02</v>
      </c>
      <c r="G34" s="136">
        <f t="shared" si="8"/>
        <v>1.0282</v>
      </c>
      <c r="H34" s="131">
        <f t="shared" si="9"/>
        <v>0</v>
      </c>
      <c r="I34" s="134">
        <v>0</v>
      </c>
      <c r="J34" s="133">
        <f t="shared" si="10"/>
        <v>0</v>
      </c>
      <c r="K34" s="106"/>
      <c r="L34" s="106"/>
      <c r="M34" s="106"/>
      <c r="N34" s="106"/>
      <c r="O34" s="106"/>
      <c r="P34" s="106"/>
      <c r="Q34" s="105"/>
      <c r="R34" s="105"/>
      <c r="S34" s="105"/>
      <c r="T34" s="105"/>
      <c r="U34" s="105"/>
      <c r="V34" s="105"/>
      <c r="W34" s="105"/>
      <c r="X34" s="105"/>
      <c r="Y34" s="105"/>
      <c r="Z34" s="105"/>
    </row>
    <row r="35" spans="1:26" ht="9.75" customHeight="1">
      <c r="A35" s="121"/>
      <c r="B35" s="125">
        <v>44196</v>
      </c>
      <c r="C35" s="135" t="s">
        <v>742</v>
      </c>
      <c r="D35" s="131">
        <f t="shared" si="11"/>
        <v>0</v>
      </c>
      <c r="E35" s="132">
        <f t="shared" si="7"/>
        <v>109.271</v>
      </c>
      <c r="F35" s="132">
        <f t="shared" si="12"/>
        <v>105.934</v>
      </c>
      <c r="G35" s="136">
        <f t="shared" si="8"/>
        <v>1.0315000000000001</v>
      </c>
      <c r="H35" s="131">
        <f t="shared" si="9"/>
        <v>0</v>
      </c>
      <c r="I35" s="134">
        <v>0</v>
      </c>
      <c r="J35" s="133">
        <f t="shared" si="10"/>
        <v>0</v>
      </c>
      <c r="K35" s="106"/>
      <c r="L35" s="106"/>
      <c r="M35" s="106"/>
      <c r="N35" s="106"/>
      <c r="O35" s="106"/>
      <c r="P35" s="106"/>
      <c r="Q35" s="105"/>
      <c r="R35" s="105"/>
      <c r="S35" s="105"/>
      <c r="T35" s="105"/>
      <c r="U35" s="105"/>
      <c r="V35" s="105"/>
      <c r="W35" s="105"/>
      <c r="X35" s="105"/>
      <c r="Y35" s="105"/>
      <c r="Z35" s="105"/>
    </row>
    <row r="36" spans="1:26" ht="9.75" customHeight="1">
      <c r="A36" s="121"/>
      <c r="B36" s="137">
        <v>44561</v>
      </c>
      <c r="C36" s="135" t="s">
        <v>739</v>
      </c>
      <c r="D36" s="131">
        <f t="shared" si="11"/>
        <v>0</v>
      </c>
      <c r="E36" s="132">
        <f t="shared" si="7"/>
        <v>117.30800000000001</v>
      </c>
      <c r="F36" s="132">
        <f t="shared" si="12"/>
        <v>109.271</v>
      </c>
      <c r="G36" s="136">
        <f t="shared" si="8"/>
        <v>1.0734999999999999</v>
      </c>
      <c r="H36" s="131">
        <f t="shared" si="9"/>
        <v>0</v>
      </c>
      <c r="I36" s="134">
        <f>+[2]UFIN!J16</f>
        <v>0</v>
      </c>
      <c r="J36" s="131">
        <f t="shared" si="10"/>
        <v>0</v>
      </c>
      <c r="K36" s="106"/>
      <c r="L36" s="106"/>
      <c r="M36" s="106"/>
      <c r="N36" s="106"/>
      <c r="O36" s="106"/>
      <c r="P36" s="106"/>
      <c r="Q36" s="105"/>
      <c r="R36" s="105"/>
      <c r="S36" s="105"/>
      <c r="T36" s="105"/>
      <c r="U36" s="105"/>
      <c r="V36" s="105"/>
      <c r="W36" s="105"/>
      <c r="X36" s="105"/>
      <c r="Y36" s="105"/>
      <c r="Z36" s="105"/>
    </row>
    <row r="37" spans="1:26" ht="9.75" customHeight="1">
      <c r="A37" s="121"/>
      <c r="B37" s="137">
        <v>44926</v>
      </c>
      <c r="C37" s="135" t="s">
        <v>739</v>
      </c>
      <c r="D37" s="131">
        <f t="shared" si="11"/>
        <v>0</v>
      </c>
      <c r="E37" s="132">
        <f t="shared" si="7"/>
        <v>126.47799999999999</v>
      </c>
      <c r="F37" s="132">
        <f t="shared" si="12"/>
        <v>117.30800000000001</v>
      </c>
      <c r="G37" s="136">
        <f t="shared" si="8"/>
        <v>1.0781000000000001</v>
      </c>
      <c r="H37" s="131">
        <f t="shared" si="9"/>
        <v>0</v>
      </c>
      <c r="I37" s="134">
        <f>+[2]UFIN!J17</f>
        <v>0</v>
      </c>
      <c r="J37" s="131">
        <f t="shared" si="10"/>
        <v>0</v>
      </c>
      <c r="K37" s="106"/>
      <c r="L37" s="106"/>
      <c r="M37" s="106"/>
      <c r="N37" s="106"/>
      <c r="O37" s="106"/>
      <c r="P37" s="106"/>
      <c r="Q37" s="105"/>
      <c r="R37" s="105"/>
      <c r="S37" s="105"/>
      <c r="T37" s="105"/>
      <c r="U37" s="105"/>
      <c r="V37" s="105"/>
      <c r="W37" s="105"/>
      <c r="X37" s="105"/>
      <c r="Y37" s="105"/>
      <c r="Z37" s="105"/>
    </row>
    <row r="38" spans="1:26" ht="9.75" customHeight="1">
      <c r="A38" s="121"/>
      <c r="B38" s="125">
        <f>+B21</f>
        <v>45108</v>
      </c>
      <c r="C38" s="130" t="s">
        <v>740</v>
      </c>
      <c r="D38" s="131">
        <f>J36</f>
        <v>0</v>
      </c>
      <c r="E38" s="132">
        <f t="shared" si="7"/>
        <v>128.83199999999999</v>
      </c>
      <c r="F38" s="132">
        <f>E36</f>
        <v>117.30800000000001</v>
      </c>
      <c r="G38" s="136">
        <f t="shared" si="8"/>
        <v>1.0982000000000001</v>
      </c>
      <c r="H38" s="131">
        <f t="shared" si="9"/>
        <v>0</v>
      </c>
      <c r="I38" s="134">
        <v>0</v>
      </c>
      <c r="J38" s="131">
        <f t="shared" si="10"/>
        <v>0</v>
      </c>
      <c r="K38" s="106"/>
      <c r="L38" s="106"/>
      <c r="M38" s="106"/>
      <c r="N38" s="106"/>
      <c r="O38" s="106"/>
      <c r="P38" s="106"/>
      <c r="Q38" s="105"/>
      <c r="R38" s="105"/>
      <c r="S38" s="105"/>
      <c r="T38" s="105"/>
      <c r="U38" s="105"/>
      <c r="V38" s="105"/>
      <c r="W38" s="105"/>
      <c r="X38" s="105"/>
      <c r="Y38" s="105"/>
      <c r="Z38" s="105"/>
    </row>
    <row r="39" spans="1:26" ht="9.75" customHeight="1">
      <c r="A39" s="121"/>
      <c r="B39" s="129"/>
      <c r="C39" s="129"/>
      <c r="D39" s="138"/>
      <c r="E39" s="129"/>
      <c r="F39" s="129"/>
      <c r="G39" s="129"/>
      <c r="H39" s="129"/>
      <c r="I39" s="129"/>
      <c r="J39" s="129"/>
      <c r="K39" s="106"/>
      <c r="L39" s="106"/>
      <c r="M39" s="106"/>
      <c r="N39" s="106"/>
      <c r="O39" s="106"/>
      <c r="P39" s="106"/>
      <c r="Q39" s="105"/>
      <c r="R39" s="105"/>
      <c r="S39" s="105"/>
      <c r="T39" s="105"/>
      <c r="U39" s="105"/>
      <c r="V39" s="105"/>
      <c r="W39" s="105"/>
      <c r="X39" s="105"/>
      <c r="Y39" s="105"/>
      <c r="Z39" s="105"/>
    </row>
    <row r="40" spans="1:26" ht="9.75" customHeight="1">
      <c r="A40" s="121"/>
      <c r="B40" s="129"/>
      <c r="C40" s="129"/>
      <c r="D40" s="129"/>
      <c r="E40" s="129"/>
      <c r="F40" s="129"/>
      <c r="G40" s="129"/>
      <c r="H40" s="129"/>
      <c r="I40" s="139"/>
      <c r="J40" s="129"/>
      <c r="K40" s="106"/>
      <c r="L40" s="106"/>
      <c r="M40" s="106"/>
      <c r="N40" s="106"/>
      <c r="O40" s="106"/>
      <c r="P40" s="106"/>
      <c r="Q40" s="105"/>
      <c r="R40" s="105"/>
      <c r="S40" s="105"/>
      <c r="T40" s="105"/>
      <c r="U40" s="105"/>
      <c r="V40" s="105"/>
      <c r="W40" s="105"/>
      <c r="X40" s="105"/>
      <c r="Y40" s="105"/>
      <c r="Z40" s="105"/>
    </row>
    <row r="41" spans="1:26" ht="9.75" customHeight="1">
      <c r="A41" s="121"/>
      <c r="B41" s="129"/>
      <c r="C41" s="129"/>
      <c r="D41" s="129"/>
      <c r="E41" s="129"/>
      <c r="F41" s="129"/>
      <c r="G41" s="129"/>
      <c r="H41" s="129"/>
      <c r="I41" s="139"/>
      <c r="J41" s="129"/>
      <c r="K41" s="106"/>
      <c r="L41" s="106"/>
      <c r="M41" s="106"/>
      <c r="N41" s="106"/>
      <c r="O41" s="106"/>
      <c r="P41" s="106"/>
      <c r="Q41" s="105"/>
      <c r="R41" s="105"/>
      <c r="S41" s="105"/>
      <c r="T41" s="105"/>
      <c r="U41" s="105"/>
      <c r="V41" s="105"/>
      <c r="W41" s="105"/>
      <c r="X41" s="105"/>
      <c r="Y41" s="105"/>
      <c r="Z41" s="105"/>
    </row>
    <row r="42" spans="1:26" ht="9.75" customHeight="1">
      <c r="A42" s="121"/>
      <c r="B42" s="129"/>
      <c r="C42" s="129"/>
      <c r="D42" s="129"/>
      <c r="E42" s="129"/>
      <c r="F42" s="129"/>
      <c r="G42" s="129"/>
      <c r="H42" s="129"/>
      <c r="I42" s="139"/>
      <c r="J42" s="129"/>
      <c r="K42" s="106"/>
      <c r="L42" s="106"/>
      <c r="M42" s="106"/>
      <c r="N42" s="106"/>
      <c r="O42" s="106"/>
      <c r="P42" s="106"/>
      <c r="Q42" s="105"/>
      <c r="R42" s="105"/>
      <c r="S42" s="105"/>
      <c r="T42" s="105"/>
      <c r="U42" s="105"/>
      <c r="V42" s="105"/>
      <c r="W42" s="105"/>
      <c r="X42" s="105"/>
      <c r="Y42" s="105"/>
      <c r="Z42" s="105"/>
    </row>
    <row r="43" spans="1:26" ht="9.75" customHeight="1">
      <c r="A43" s="121"/>
      <c r="B43" s="129"/>
      <c r="C43" s="129"/>
      <c r="D43" s="129"/>
      <c r="E43" s="129"/>
      <c r="F43" s="129"/>
      <c r="G43" s="129"/>
      <c r="H43" s="129"/>
      <c r="I43" s="139"/>
      <c r="J43" s="129"/>
      <c r="K43" s="106"/>
      <c r="L43" s="106"/>
      <c r="M43" s="106"/>
      <c r="N43" s="106"/>
      <c r="O43" s="106"/>
      <c r="P43" s="106"/>
      <c r="Q43" s="105"/>
      <c r="R43" s="105"/>
      <c r="S43" s="105"/>
      <c r="T43" s="105"/>
      <c r="U43" s="105"/>
      <c r="V43" s="105"/>
      <c r="W43" s="105"/>
      <c r="X43" s="105"/>
      <c r="Y43" s="105"/>
      <c r="Z43" s="105"/>
    </row>
    <row r="44" spans="1:26" ht="9.75" customHeight="1">
      <c r="A44" s="121"/>
      <c r="B44" s="129"/>
      <c r="C44" s="129"/>
      <c r="D44" s="129"/>
      <c r="E44" s="129"/>
      <c r="F44" s="129"/>
      <c r="G44" s="129"/>
      <c r="H44" s="129"/>
      <c r="I44" s="139"/>
      <c r="J44" s="129"/>
      <c r="K44" s="106"/>
      <c r="L44" s="106"/>
      <c r="M44" s="106"/>
      <c r="N44" s="106"/>
      <c r="O44" s="106"/>
      <c r="P44" s="106"/>
      <c r="Q44" s="105"/>
      <c r="R44" s="105"/>
      <c r="S44" s="105"/>
      <c r="T44" s="105"/>
      <c r="U44" s="105"/>
      <c r="V44" s="105"/>
      <c r="W44" s="105"/>
      <c r="X44" s="105"/>
      <c r="Y44" s="105"/>
      <c r="Z44" s="105"/>
    </row>
    <row r="45" spans="1:26" ht="9.75" customHeight="1">
      <c r="A45" s="121"/>
      <c r="B45" s="129"/>
      <c r="C45" s="129"/>
      <c r="D45" s="129"/>
      <c r="E45" s="129"/>
      <c r="F45" s="129"/>
      <c r="G45" s="129"/>
      <c r="H45" s="129"/>
      <c r="I45" s="139"/>
      <c r="J45" s="129"/>
      <c r="K45" s="106"/>
      <c r="L45" s="106"/>
      <c r="M45" s="106"/>
      <c r="N45" s="106"/>
      <c r="O45" s="106"/>
      <c r="P45" s="106"/>
      <c r="Q45" s="105"/>
      <c r="R45" s="105"/>
      <c r="S45" s="105"/>
      <c r="T45" s="105"/>
      <c r="U45" s="105"/>
      <c r="V45" s="105"/>
      <c r="W45" s="105"/>
      <c r="X45" s="105"/>
      <c r="Y45" s="105"/>
      <c r="Z45" s="105"/>
    </row>
    <row r="46" spans="1:26" ht="9.75" customHeight="1">
      <c r="A46" s="121"/>
      <c r="B46" s="129"/>
      <c r="C46" s="129"/>
      <c r="D46" s="129"/>
      <c r="E46" s="129"/>
      <c r="F46" s="129"/>
      <c r="G46" s="129"/>
      <c r="H46" s="129"/>
      <c r="I46" s="139"/>
      <c r="J46" s="129"/>
      <c r="K46" s="106"/>
      <c r="L46" s="106"/>
      <c r="M46" s="106"/>
      <c r="N46" s="106"/>
      <c r="O46" s="106"/>
      <c r="P46" s="106"/>
      <c r="Q46" s="105"/>
      <c r="R46" s="105"/>
      <c r="S46" s="105"/>
      <c r="T46" s="105"/>
      <c r="U46" s="105"/>
      <c r="V46" s="105"/>
      <c r="W46" s="105"/>
      <c r="X46" s="105"/>
      <c r="Y46" s="105"/>
      <c r="Z46" s="105"/>
    </row>
    <row r="47" spans="1:26" ht="9.75" customHeight="1">
      <c r="A47" s="121"/>
      <c r="B47" s="129"/>
      <c r="C47" s="129"/>
      <c r="D47" s="129"/>
      <c r="E47" s="129"/>
      <c r="F47" s="129"/>
      <c r="G47" s="129"/>
      <c r="H47" s="129"/>
      <c r="I47" s="129"/>
      <c r="J47" s="129"/>
      <c r="K47" s="106"/>
      <c r="L47" s="106"/>
      <c r="M47" s="106"/>
      <c r="N47" s="106"/>
      <c r="O47" s="106"/>
      <c r="P47" s="106"/>
      <c r="Q47" s="105"/>
      <c r="R47" s="105"/>
      <c r="S47" s="105"/>
      <c r="T47" s="105"/>
      <c r="U47" s="105"/>
      <c r="V47" s="105"/>
      <c r="W47" s="105"/>
      <c r="X47" s="105"/>
      <c r="Y47" s="105"/>
      <c r="Z47" s="105"/>
    </row>
    <row r="48" spans="1:26" ht="9.75" customHeight="1">
      <c r="A48" s="121"/>
      <c r="B48" s="129"/>
      <c r="C48" s="129"/>
      <c r="D48" s="129"/>
      <c r="E48" s="129"/>
      <c r="F48" s="129"/>
      <c r="G48" s="129"/>
      <c r="H48" s="129"/>
      <c r="I48" s="129"/>
      <c r="J48" s="129"/>
      <c r="K48" s="106"/>
      <c r="L48" s="106"/>
      <c r="M48" s="106"/>
      <c r="N48" s="106"/>
      <c r="O48" s="106"/>
      <c r="P48" s="106"/>
      <c r="Q48" s="105"/>
      <c r="R48" s="105"/>
      <c r="S48" s="105"/>
      <c r="T48" s="105"/>
      <c r="U48" s="105"/>
      <c r="V48" s="105"/>
      <c r="W48" s="105"/>
      <c r="X48" s="105"/>
      <c r="Y48" s="105"/>
      <c r="Z48" s="105"/>
    </row>
    <row r="49" spans="1:26" ht="9.75" customHeight="1">
      <c r="A49" s="121"/>
      <c r="B49" s="129"/>
      <c r="C49" s="129"/>
      <c r="D49" s="129"/>
      <c r="E49" s="129"/>
      <c r="F49" s="129"/>
      <c r="G49" s="129"/>
      <c r="H49" s="129"/>
      <c r="I49" s="129"/>
      <c r="J49" s="129"/>
      <c r="K49" s="106"/>
      <c r="L49" s="106"/>
      <c r="M49" s="106"/>
      <c r="N49" s="106"/>
      <c r="O49" s="106"/>
      <c r="P49" s="106"/>
      <c r="Q49" s="105"/>
      <c r="R49" s="105"/>
      <c r="S49" s="105"/>
      <c r="T49" s="105"/>
      <c r="U49" s="105"/>
      <c r="V49" s="105"/>
      <c r="W49" s="105"/>
      <c r="X49" s="105"/>
      <c r="Y49" s="105"/>
      <c r="Z49" s="105"/>
    </row>
    <row r="50" spans="1:26" ht="9.75" customHeight="1">
      <c r="A50" s="121"/>
      <c r="B50" s="129"/>
      <c r="C50" s="129"/>
      <c r="D50" s="129"/>
      <c r="E50" s="129"/>
      <c r="F50" s="129"/>
      <c r="G50" s="129"/>
      <c r="H50" s="129"/>
      <c r="I50" s="129"/>
      <c r="J50" s="129"/>
      <c r="K50" s="106"/>
      <c r="L50" s="106"/>
      <c r="M50" s="106"/>
      <c r="N50" s="106"/>
      <c r="O50" s="106"/>
      <c r="P50" s="106"/>
      <c r="Q50" s="105"/>
      <c r="R50" s="105"/>
      <c r="S50" s="105"/>
      <c r="T50" s="105"/>
      <c r="U50" s="105"/>
      <c r="V50" s="105"/>
      <c r="W50" s="105"/>
      <c r="X50" s="105"/>
      <c r="Y50" s="105"/>
      <c r="Z50" s="105"/>
    </row>
    <row r="51" spans="1:26" ht="9.75" customHeight="1">
      <c r="A51" s="121"/>
      <c r="B51" s="129"/>
      <c r="C51" s="129"/>
      <c r="D51" s="129"/>
      <c r="E51" s="129"/>
      <c r="F51" s="129"/>
      <c r="G51" s="129"/>
      <c r="H51" s="129"/>
      <c r="I51" s="129"/>
      <c r="J51" s="129"/>
      <c r="K51" s="106"/>
      <c r="L51" s="106"/>
      <c r="M51" s="106"/>
      <c r="N51" s="106"/>
      <c r="O51" s="106"/>
      <c r="P51" s="106"/>
      <c r="Q51" s="105"/>
      <c r="R51" s="105"/>
      <c r="S51" s="105"/>
      <c r="T51" s="105"/>
      <c r="U51" s="105"/>
      <c r="V51" s="105"/>
      <c r="W51" s="105"/>
      <c r="X51" s="105"/>
      <c r="Y51" s="105"/>
      <c r="Z51" s="105"/>
    </row>
    <row r="52" spans="1:26" ht="9.75" customHeight="1">
      <c r="A52" s="121"/>
      <c r="B52" s="129"/>
      <c r="C52" s="129"/>
      <c r="D52" s="129"/>
      <c r="E52" s="129"/>
      <c r="F52" s="129"/>
      <c r="G52" s="129"/>
      <c r="H52" s="129"/>
      <c r="I52" s="129"/>
      <c r="J52" s="129"/>
      <c r="K52" s="106"/>
      <c r="L52" s="106"/>
      <c r="M52" s="106"/>
      <c r="N52" s="106"/>
      <c r="O52" s="106"/>
      <c r="P52" s="106"/>
      <c r="Q52" s="105"/>
      <c r="R52" s="105"/>
      <c r="S52" s="105"/>
      <c r="T52" s="105"/>
      <c r="U52" s="105"/>
      <c r="V52" s="105"/>
      <c r="W52" s="105"/>
      <c r="X52" s="105"/>
      <c r="Y52" s="105"/>
      <c r="Z52" s="105"/>
    </row>
    <row r="53" spans="1:26" ht="9.75" customHeight="1">
      <c r="A53" s="121"/>
      <c r="B53" s="129"/>
      <c r="C53" s="129"/>
      <c r="D53" s="129"/>
      <c r="E53" s="129"/>
      <c r="F53" s="129"/>
      <c r="G53" s="129"/>
      <c r="H53" s="129"/>
      <c r="I53" s="129"/>
      <c r="J53" s="129"/>
      <c r="K53" s="106"/>
      <c r="L53" s="106"/>
      <c r="M53" s="106"/>
      <c r="N53" s="106"/>
      <c r="O53" s="106"/>
      <c r="P53" s="106"/>
      <c r="Q53" s="105"/>
      <c r="R53" s="105"/>
      <c r="S53" s="105"/>
      <c r="T53" s="105"/>
      <c r="U53" s="105"/>
      <c r="V53" s="105"/>
      <c r="W53" s="105"/>
      <c r="X53" s="105"/>
      <c r="Y53" s="105"/>
      <c r="Z53" s="105"/>
    </row>
    <row r="54" spans="1:26" ht="9.75" customHeight="1">
      <c r="A54" s="121"/>
      <c r="B54" s="129"/>
      <c r="C54" s="129"/>
      <c r="D54" s="129"/>
      <c r="E54" s="129"/>
      <c r="F54" s="129"/>
      <c r="G54" s="129"/>
      <c r="H54" s="129"/>
      <c r="I54" s="129"/>
      <c r="J54" s="129"/>
      <c r="K54" s="106"/>
      <c r="L54" s="106"/>
      <c r="M54" s="106"/>
      <c r="N54" s="106"/>
      <c r="O54" s="106"/>
      <c r="P54" s="106"/>
      <c r="Q54" s="105"/>
      <c r="R54" s="105"/>
      <c r="S54" s="105"/>
      <c r="T54" s="105"/>
      <c r="U54" s="105"/>
      <c r="V54" s="105"/>
      <c r="W54" s="105"/>
      <c r="X54" s="105"/>
      <c r="Y54" s="105"/>
      <c r="Z54" s="105"/>
    </row>
    <row r="55" spans="1:26" ht="9.75" customHeight="1">
      <c r="A55" s="121"/>
      <c r="B55" s="129"/>
      <c r="C55" s="129"/>
      <c r="D55" s="129"/>
      <c r="E55" s="129"/>
      <c r="F55" s="129"/>
      <c r="G55" s="129"/>
      <c r="H55" s="129"/>
      <c r="I55" s="129"/>
      <c r="J55" s="129"/>
      <c r="K55" s="106"/>
      <c r="L55" s="106"/>
      <c r="M55" s="106"/>
      <c r="N55" s="106"/>
      <c r="O55" s="106"/>
      <c r="P55" s="106"/>
      <c r="Q55" s="105"/>
      <c r="R55" s="105"/>
      <c r="S55" s="105"/>
      <c r="T55" s="105"/>
      <c r="U55" s="105"/>
      <c r="V55" s="105"/>
      <c r="W55" s="105"/>
      <c r="X55" s="105"/>
      <c r="Y55" s="105"/>
      <c r="Z55" s="105"/>
    </row>
    <row r="56" spans="1:26" ht="9.75" customHeight="1">
      <c r="A56" s="121"/>
      <c r="B56" s="129"/>
      <c r="C56" s="129"/>
      <c r="D56" s="129"/>
      <c r="E56" s="129"/>
      <c r="F56" s="129"/>
      <c r="G56" s="129"/>
      <c r="H56" s="129"/>
      <c r="I56" s="129"/>
      <c r="J56" s="129"/>
      <c r="K56" s="106"/>
      <c r="L56" s="106"/>
      <c r="M56" s="106"/>
      <c r="N56" s="106"/>
      <c r="O56" s="106"/>
      <c r="P56" s="106"/>
      <c r="Q56" s="105"/>
      <c r="R56" s="105"/>
      <c r="S56" s="105"/>
      <c r="T56" s="105"/>
      <c r="U56" s="105"/>
      <c r="V56" s="105"/>
      <c r="W56" s="105"/>
      <c r="X56" s="105"/>
      <c r="Y56" s="105"/>
      <c r="Z56" s="105"/>
    </row>
    <row r="57" spans="1:26" ht="9.75" customHeight="1">
      <c r="A57" s="121"/>
      <c r="B57" s="129"/>
      <c r="C57" s="129"/>
      <c r="D57" s="129"/>
      <c r="E57" s="129"/>
      <c r="F57" s="129"/>
      <c r="G57" s="129"/>
      <c r="H57" s="129"/>
      <c r="I57" s="129"/>
      <c r="J57" s="129"/>
      <c r="K57" s="106"/>
      <c r="L57" s="106"/>
      <c r="M57" s="106"/>
      <c r="N57" s="106"/>
      <c r="O57" s="106"/>
      <c r="P57" s="106"/>
      <c r="Q57" s="105"/>
      <c r="R57" s="105"/>
      <c r="S57" s="105"/>
      <c r="T57" s="105"/>
      <c r="U57" s="105"/>
      <c r="V57" s="105"/>
      <c r="W57" s="105"/>
      <c r="X57" s="105"/>
      <c r="Y57" s="105"/>
      <c r="Z57" s="105"/>
    </row>
    <row r="58" spans="1:26" ht="9.75" customHeight="1">
      <c r="A58" s="121"/>
      <c r="B58" s="129"/>
      <c r="C58" s="129"/>
      <c r="D58" s="129"/>
      <c r="E58" s="129"/>
      <c r="F58" s="129"/>
      <c r="G58" s="129"/>
      <c r="H58" s="129"/>
      <c r="I58" s="129"/>
      <c r="J58" s="129"/>
      <c r="K58" s="106"/>
      <c r="L58" s="106"/>
      <c r="M58" s="106"/>
      <c r="N58" s="106"/>
      <c r="O58" s="106"/>
      <c r="P58" s="106"/>
      <c r="Q58" s="105"/>
      <c r="R58" s="105"/>
      <c r="S58" s="105"/>
      <c r="T58" s="105"/>
      <c r="U58" s="105"/>
      <c r="V58" s="105"/>
      <c r="W58" s="105"/>
      <c r="X58" s="105"/>
      <c r="Y58" s="105"/>
      <c r="Z58" s="105"/>
    </row>
    <row r="59" spans="1:26" ht="9.75" customHeight="1">
      <c r="A59" s="121"/>
      <c r="B59" s="129"/>
      <c r="C59" s="129"/>
      <c r="D59" s="129"/>
      <c r="E59" s="129"/>
      <c r="F59" s="129"/>
      <c r="G59" s="129"/>
      <c r="H59" s="129"/>
      <c r="I59" s="129"/>
      <c r="J59" s="129"/>
      <c r="K59" s="106"/>
      <c r="L59" s="106"/>
      <c r="M59" s="106"/>
      <c r="N59" s="106"/>
      <c r="O59" s="106"/>
      <c r="P59" s="106"/>
      <c r="Q59" s="105"/>
      <c r="R59" s="105"/>
      <c r="S59" s="105"/>
      <c r="T59" s="105"/>
      <c r="U59" s="105"/>
      <c r="V59" s="105"/>
      <c r="W59" s="105"/>
      <c r="X59" s="105"/>
      <c r="Y59" s="105"/>
      <c r="Z59" s="105"/>
    </row>
    <row r="60" spans="1:26" ht="9.75" customHeight="1">
      <c r="A60" s="121"/>
      <c r="B60" s="129"/>
      <c r="C60" s="129"/>
      <c r="D60" s="129"/>
      <c r="E60" s="129"/>
      <c r="F60" s="129"/>
      <c r="G60" s="129"/>
      <c r="H60" s="129"/>
      <c r="I60" s="129"/>
      <c r="J60" s="129"/>
      <c r="K60" s="106"/>
      <c r="L60" s="106"/>
      <c r="M60" s="106"/>
      <c r="N60" s="106"/>
      <c r="O60" s="106"/>
      <c r="P60" s="106"/>
      <c r="Q60" s="105"/>
      <c r="R60" s="105"/>
      <c r="S60" s="105"/>
      <c r="T60" s="105"/>
      <c r="U60" s="105"/>
      <c r="V60" s="105"/>
      <c r="W60" s="105"/>
      <c r="X60" s="105"/>
      <c r="Y60" s="105"/>
      <c r="Z60" s="105"/>
    </row>
    <row r="61" spans="1:26" ht="9.75" customHeight="1">
      <c r="A61" s="121"/>
      <c r="B61" s="129"/>
      <c r="C61" s="129"/>
      <c r="D61" s="129"/>
      <c r="E61" s="129"/>
      <c r="F61" s="129"/>
      <c r="G61" s="129"/>
      <c r="H61" s="129"/>
      <c r="I61" s="129"/>
      <c r="J61" s="129"/>
      <c r="K61" s="106"/>
      <c r="L61" s="106"/>
      <c r="M61" s="106"/>
      <c r="N61" s="106"/>
      <c r="O61" s="106"/>
      <c r="P61" s="106"/>
      <c r="Q61" s="105"/>
      <c r="R61" s="105"/>
      <c r="S61" s="105"/>
      <c r="T61" s="105"/>
      <c r="U61" s="105"/>
      <c r="V61" s="105"/>
      <c r="W61" s="105"/>
      <c r="X61" s="105"/>
      <c r="Y61" s="105"/>
      <c r="Z61" s="105"/>
    </row>
    <row r="62" spans="1:26" ht="9.75" customHeight="1">
      <c r="A62" s="121"/>
      <c r="B62" s="129"/>
      <c r="C62" s="129"/>
      <c r="D62" s="129"/>
      <c r="E62" s="129"/>
      <c r="F62" s="129"/>
      <c r="G62" s="129"/>
      <c r="H62" s="129"/>
      <c r="I62" s="129"/>
      <c r="J62" s="129"/>
      <c r="K62" s="106"/>
      <c r="L62" s="106"/>
      <c r="M62" s="106"/>
      <c r="N62" s="106"/>
      <c r="O62" s="106"/>
      <c r="P62" s="106"/>
      <c r="Q62" s="105"/>
      <c r="R62" s="105"/>
      <c r="S62" s="105"/>
      <c r="T62" s="105"/>
      <c r="U62" s="105"/>
      <c r="V62" s="105"/>
      <c r="W62" s="105"/>
      <c r="X62" s="105"/>
      <c r="Y62" s="105"/>
      <c r="Z62" s="105"/>
    </row>
    <row r="63" spans="1:26" ht="9.75" customHeight="1">
      <c r="A63" s="121"/>
      <c r="B63" s="129"/>
      <c r="C63" s="129"/>
      <c r="D63" s="129"/>
      <c r="E63" s="129"/>
      <c r="F63" s="129"/>
      <c r="G63" s="129"/>
      <c r="H63" s="129"/>
      <c r="I63" s="129"/>
      <c r="J63" s="129"/>
      <c r="K63" s="106"/>
      <c r="L63" s="106"/>
      <c r="M63" s="106"/>
      <c r="N63" s="106"/>
      <c r="O63" s="106"/>
      <c r="P63" s="106"/>
      <c r="Q63" s="105"/>
      <c r="R63" s="105"/>
      <c r="S63" s="105"/>
      <c r="T63" s="105"/>
      <c r="U63" s="105"/>
      <c r="V63" s="105"/>
      <c r="W63" s="105"/>
      <c r="X63" s="105"/>
      <c r="Y63" s="105"/>
      <c r="Z63" s="105"/>
    </row>
    <row r="64" spans="1:26" ht="9.75" customHeight="1">
      <c r="A64" s="121"/>
      <c r="B64" s="129"/>
      <c r="C64" s="129"/>
      <c r="D64" s="129"/>
      <c r="E64" s="129"/>
      <c r="F64" s="129"/>
      <c r="G64" s="129"/>
      <c r="H64" s="129"/>
      <c r="I64" s="129"/>
      <c r="J64" s="129"/>
      <c r="K64" s="106"/>
      <c r="L64" s="106"/>
      <c r="M64" s="106"/>
      <c r="N64" s="106"/>
      <c r="O64" s="106"/>
      <c r="P64" s="106"/>
      <c r="Q64" s="105"/>
      <c r="R64" s="105"/>
      <c r="S64" s="105"/>
      <c r="T64" s="105"/>
      <c r="U64" s="105"/>
      <c r="V64" s="105"/>
      <c r="W64" s="105"/>
      <c r="X64" s="105"/>
      <c r="Y64" s="105"/>
      <c r="Z64" s="105"/>
    </row>
    <row r="65" spans="1:26" ht="9.75" customHeight="1">
      <c r="A65" s="121"/>
      <c r="B65" s="129"/>
      <c r="C65" s="129"/>
      <c r="D65" s="129"/>
      <c r="E65" s="129"/>
      <c r="F65" s="129"/>
      <c r="G65" s="129"/>
      <c r="H65" s="129"/>
      <c r="I65" s="129"/>
      <c r="J65" s="129"/>
      <c r="K65" s="106"/>
      <c r="L65" s="106"/>
      <c r="M65" s="106"/>
      <c r="N65" s="106"/>
      <c r="O65" s="106"/>
      <c r="P65" s="106"/>
      <c r="Q65" s="105"/>
      <c r="R65" s="105"/>
      <c r="S65" s="105"/>
      <c r="T65" s="105"/>
      <c r="U65" s="105"/>
      <c r="V65" s="105"/>
      <c r="W65" s="105"/>
      <c r="X65" s="105"/>
      <c r="Y65" s="105"/>
      <c r="Z65" s="105"/>
    </row>
    <row r="66" spans="1:26" ht="9.75" customHeight="1">
      <c r="A66" s="121"/>
      <c r="B66" s="129"/>
      <c r="C66" s="129"/>
      <c r="D66" s="129"/>
      <c r="E66" s="129"/>
      <c r="F66" s="129"/>
      <c r="G66" s="129"/>
      <c r="H66" s="129"/>
      <c r="I66" s="129"/>
      <c r="J66" s="129"/>
      <c r="K66" s="106"/>
      <c r="L66" s="106"/>
      <c r="M66" s="106"/>
      <c r="N66" s="106"/>
      <c r="O66" s="106"/>
      <c r="P66" s="106"/>
      <c r="Q66" s="105"/>
      <c r="R66" s="105"/>
      <c r="S66" s="105"/>
      <c r="T66" s="105"/>
      <c r="U66" s="105"/>
      <c r="V66" s="105"/>
      <c r="W66" s="105"/>
      <c r="X66" s="105"/>
      <c r="Y66" s="105"/>
      <c r="Z66" s="105"/>
    </row>
    <row r="67" spans="1:26" ht="9.75" customHeight="1">
      <c r="A67" s="121"/>
      <c r="B67" s="129"/>
      <c r="C67" s="129"/>
      <c r="D67" s="129"/>
      <c r="E67" s="129"/>
      <c r="F67" s="129"/>
      <c r="G67" s="129"/>
      <c r="H67" s="129"/>
      <c r="I67" s="129"/>
      <c r="J67" s="129"/>
      <c r="K67" s="106"/>
      <c r="L67" s="106"/>
      <c r="M67" s="106"/>
      <c r="N67" s="106"/>
      <c r="O67" s="106"/>
      <c r="P67" s="106"/>
      <c r="Q67" s="105"/>
      <c r="R67" s="105"/>
      <c r="S67" s="105"/>
      <c r="T67" s="105"/>
      <c r="U67" s="105"/>
      <c r="V67" s="105"/>
      <c r="W67" s="105"/>
      <c r="X67" s="105"/>
      <c r="Y67" s="105"/>
      <c r="Z67" s="105"/>
    </row>
    <row r="68" spans="1:26" ht="9.75" customHeight="1">
      <c r="A68" s="121"/>
      <c r="B68" s="129"/>
      <c r="C68" s="129"/>
      <c r="D68" s="129"/>
      <c r="E68" s="129"/>
      <c r="F68" s="129"/>
      <c r="G68" s="129"/>
      <c r="H68" s="129"/>
      <c r="I68" s="129"/>
      <c r="J68" s="129"/>
      <c r="K68" s="106"/>
      <c r="L68" s="106"/>
      <c r="M68" s="106"/>
      <c r="N68" s="106"/>
      <c r="O68" s="106"/>
      <c r="P68" s="106"/>
      <c r="Q68" s="105"/>
      <c r="R68" s="105"/>
      <c r="S68" s="105"/>
      <c r="T68" s="105"/>
      <c r="U68" s="105"/>
      <c r="V68" s="105"/>
      <c r="W68" s="105"/>
      <c r="X68" s="105"/>
      <c r="Y68" s="105"/>
      <c r="Z68" s="105"/>
    </row>
    <row r="69" spans="1:26" ht="9.75" customHeight="1">
      <c r="A69" s="121"/>
      <c r="B69" s="129"/>
      <c r="C69" s="129"/>
      <c r="D69" s="129"/>
      <c r="E69" s="129"/>
      <c r="F69" s="129"/>
      <c r="G69" s="129"/>
      <c r="H69" s="129"/>
      <c r="I69" s="129"/>
      <c r="J69" s="129"/>
      <c r="K69" s="106"/>
      <c r="L69" s="106"/>
      <c r="M69" s="106"/>
      <c r="N69" s="106"/>
      <c r="O69" s="106"/>
      <c r="P69" s="106"/>
      <c r="Q69" s="105"/>
      <c r="R69" s="105"/>
      <c r="S69" s="105"/>
      <c r="T69" s="105"/>
      <c r="U69" s="105"/>
      <c r="V69" s="105"/>
      <c r="W69" s="105"/>
      <c r="X69" s="105"/>
      <c r="Y69" s="105"/>
      <c r="Z69" s="105"/>
    </row>
    <row r="70" spans="1:26" ht="9.75" customHeight="1">
      <c r="A70" s="121"/>
      <c r="B70" s="129"/>
      <c r="C70" s="129"/>
      <c r="D70" s="129"/>
      <c r="E70" s="129"/>
      <c r="F70" s="129"/>
      <c r="G70" s="129"/>
      <c r="H70" s="129"/>
      <c r="I70" s="129"/>
      <c r="J70" s="129"/>
      <c r="K70" s="106"/>
      <c r="L70" s="106"/>
      <c r="M70" s="106"/>
      <c r="N70" s="106"/>
      <c r="O70" s="106"/>
      <c r="P70" s="106"/>
      <c r="Q70" s="105"/>
      <c r="R70" s="105"/>
      <c r="S70" s="105"/>
      <c r="T70" s="105"/>
      <c r="U70" s="105"/>
      <c r="V70" s="105"/>
      <c r="W70" s="105"/>
      <c r="X70" s="105"/>
      <c r="Y70" s="105"/>
      <c r="Z70" s="105"/>
    </row>
    <row r="71" spans="1:26" ht="9.75" customHeight="1">
      <c r="A71" s="121"/>
      <c r="B71" s="129"/>
      <c r="C71" s="129"/>
      <c r="D71" s="129"/>
      <c r="E71" s="129"/>
      <c r="F71" s="129"/>
      <c r="G71" s="129"/>
      <c r="H71" s="129"/>
      <c r="I71" s="129"/>
      <c r="J71" s="129"/>
      <c r="K71" s="106"/>
      <c r="L71" s="106"/>
      <c r="M71" s="106"/>
      <c r="N71" s="106"/>
      <c r="O71" s="106"/>
      <c r="P71" s="106"/>
      <c r="Q71" s="105"/>
      <c r="R71" s="105"/>
      <c r="S71" s="105"/>
      <c r="T71" s="105"/>
      <c r="U71" s="105"/>
      <c r="V71" s="105"/>
      <c r="W71" s="105"/>
      <c r="X71" s="105"/>
      <c r="Y71" s="105"/>
      <c r="Z71" s="105"/>
    </row>
    <row r="72" spans="1:26" ht="9.75" customHeight="1">
      <c r="A72" s="121"/>
      <c r="B72" s="129"/>
      <c r="C72" s="129"/>
      <c r="D72" s="129"/>
      <c r="E72" s="129"/>
      <c r="F72" s="129"/>
      <c r="G72" s="129"/>
      <c r="H72" s="129"/>
      <c r="I72" s="129"/>
      <c r="J72" s="129"/>
      <c r="K72" s="106"/>
      <c r="L72" s="106"/>
      <c r="M72" s="106"/>
      <c r="N72" s="106"/>
      <c r="O72" s="106"/>
      <c r="P72" s="106"/>
      <c r="Q72" s="105"/>
      <c r="R72" s="105"/>
      <c r="S72" s="105"/>
      <c r="T72" s="105"/>
      <c r="U72" s="105"/>
      <c r="V72" s="105"/>
      <c r="W72" s="105"/>
      <c r="X72" s="105"/>
      <c r="Y72" s="105"/>
      <c r="Z72" s="105"/>
    </row>
    <row r="73" spans="1:26" ht="9.75" customHeight="1">
      <c r="A73" s="121"/>
      <c r="B73" s="129"/>
      <c r="C73" s="129"/>
      <c r="D73" s="129"/>
      <c r="E73" s="129"/>
      <c r="F73" s="129"/>
      <c r="G73" s="129"/>
      <c r="H73" s="129"/>
      <c r="I73" s="129"/>
      <c r="J73" s="129"/>
      <c r="K73" s="106"/>
      <c r="L73" s="106"/>
      <c r="M73" s="106"/>
      <c r="N73" s="106"/>
      <c r="O73" s="106"/>
      <c r="P73" s="106"/>
      <c r="Q73" s="105"/>
      <c r="R73" s="105"/>
      <c r="S73" s="105"/>
      <c r="T73" s="105"/>
      <c r="U73" s="105"/>
      <c r="V73" s="105"/>
      <c r="W73" s="105"/>
      <c r="X73" s="105"/>
      <c r="Y73" s="105"/>
      <c r="Z73" s="105"/>
    </row>
    <row r="74" spans="1:26" ht="9.75" customHeight="1">
      <c r="A74" s="121"/>
      <c r="B74" s="129"/>
      <c r="C74" s="129"/>
      <c r="D74" s="129"/>
      <c r="E74" s="129"/>
      <c r="F74" s="129"/>
      <c r="G74" s="129"/>
      <c r="H74" s="129"/>
      <c r="I74" s="129"/>
      <c r="J74" s="129"/>
      <c r="K74" s="106"/>
      <c r="L74" s="106"/>
      <c r="M74" s="106"/>
      <c r="N74" s="106"/>
      <c r="O74" s="106"/>
      <c r="P74" s="106"/>
      <c r="Q74" s="105"/>
      <c r="R74" s="105"/>
      <c r="S74" s="105"/>
      <c r="T74" s="105"/>
      <c r="U74" s="105"/>
      <c r="V74" s="105"/>
      <c r="W74" s="105"/>
      <c r="X74" s="105"/>
      <c r="Y74" s="105"/>
      <c r="Z74" s="105"/>
    </row>
    <row r="75" spans="1:26" ht="9.75" customHeight="1">
      <c r="A75" s="121"/>
      <c r="B75" s="129"/>
      <c r="C75" s="129"/>
      <c r="D75" s="129"/>
      <c r="E75" s="129"/>
      <c r="F75" s="129"/>
      <c r="G75" s="129"/>
      <c r="H75" s="129"/>
      <c r="I75" s="129"/>
      <c r="J75" s="129"/>
      <c r="K75" s="106"/>
      <c r="L75" s="106"/>
      <c r="M75" s="106"/>
      <c r="N75" s="106"/>
      <c r="O75" s="106"/>
      <c r="P75" s="106"/>
      <c r="Q75" s="105"/>
      <c r="R75" s="105"/>
      <c r="S75" s="105"/>
      <c r="T75" s="105"/>
      <c r="U75" s="105"/>
      <c r="V75" s="105"/>
      <c r="W75" s="105"/>
      <c r="X75" s="105"/>
      <c r="Y75" s="105"/>
      <c r="Z75" s="105"/>
    </row>
    <row r="76" spans="1:26" ht="9.75" customHeight="1">
      <c r="A76" s="121"/>
      <c r="B76" s="129"/>
      <c r="C76" s="129"/>
      <c r="D76" s="129"/>
      <c r="E76" s="129"/>
      <c r="F76" s="129"/>
      <c r="G76" s="129"/>
      <c r="H76" s="129"/>
      <c r="I76" s="129"/>
      <c r="J76" s="129"/>
      <c r="K76" s="106"/>
      <c r="L76" s="106"/>
      <c r="M76" s="106"/>
      <c r="N76" s="106"/>
      <c r="O76" s="106"/>
      <c r="P76" s="106"/>
      <c r="Q76" s="105"/>
      <c r="R76" s="105"/>
      <c r="S76" s="105"/>
      <c r="T76" s="105"/>
      <c r="U76" s="105"/>
      <c r="V76" s="105"/>
      <c r="W76" s="105"/>
      <c r="X76" s="105"/>
      <c r="Y76" s="105"/>
      <c r="Z76" s="105"/>
    </row>
    <row r="77" spans="1:26" ht="9.75" customHeight="1">
      <c r="A77" s="121"/>
      <c r="B77" s="129"/>
      <c r="C77" s="129"/>
      <c r="D77" s="129"/>
      <c r="E77" s="129"/>
      <c r="F77" s="129"/>
      <c r="G77" s="129"/>
      <c r="H77" s="129"/>
      <c r="I77" s="129"/>
      <c r="J77" s="129"/>
      <c r="K77" s="106"/>
      <c r="L77" s="106"/>
      <c r="M77" s="106"/>
      <c r="N77" s="106"/>
      <c r="O77" s="106"/>
      <c r="P77" s="106"/>
      <c r="Q77" s="105"/>
      <c r="R77" s="105"/>
      <c r="S77" s="105"/>
      <c r="T77" s="105"/>
      <c r="U77" s="105"/>
      <c r="V77" s="105"/>
      <c r="W77" s="105"/>
      <c r="X77" s="105"/>
      <c r="Y77" s="105"/>
      <c r="Z77" s="105"/>
    </row>
    <row r="78" spans="1:26" ht="9.75" customHeight="1">
      <c r="A78" s="121"/>
      <c r="B78" s="129"/>
      <c r="C78" s="129"/>
      <c r="D78" s="129"/>
      <c r="E78" s="129"/>
      <c r="F78" s="129"/>
      <c r="G78" s="129"/>
      <c r="H78" s="129"/>
      <c r="I78" s="129"/>
      <c r="J78" s="129"/>
      <c r="K78" s="106"/>
      <c r="L78" s="106"/>
      <c r="M78" s="106"/>
      <c r="N78" s="106"/>
      <c r="O78" s="106"/>
      <c r="P78" s="106"/>
      <c r="Q78" s="105"/>
      <c r="R78" s="105"/>
      <c r="S78" s="105"/>
      <c r="T78" s="105"/>
      <c r="U78" s="105"/>
      <c r="V78" s="105"/>
      <c r="W78" s="105"/>
      <c r="X78" s="105"/>
      <c r="Y78" s="105"/>
      <c r="Z78" s="105"/>
    </row>
    <row r="79" spans="1:26" ht="9.75" customHeight="1">
      <c r="A79" s="121"/>
      <c r="B79" s="129"/>
      <c r="C79" s="129"/>
      <c r="D79" s="129"/>
      <c r="E79" s="129"/>
      <c r="F79" s="129"/>
      <c r="G79" s="129"/>
      <c r="H79" s="129"/>
      <c r="I79" s="129"/>
      <c r="J79" s="129"/>
      <c r="K79" s="106"/>
      <c r="L79" s="106"/>
      <c r="M79" s="106"/>
      <c r="N79" s="106"/>
      <c r="O79" s="106"/>
      <c r="P79" s="106"/>
      <c r="Q79" s="105"/>
      <c r="R79" s="105"/>
      <c r="S79" s="105"/>
      <c r="T79" s="105"/>
      <c r="U79" s="105"/>
      <c r="V79" s="105"/>
      <c r="W79" s="105"/>
      <c r="X79" s="105"/>
      <c r="Y79" s="105"/>
      <c r="Z79" s="105"/>
    </row>
    <row r="80" spans="1:26" ht="9.75" customHeight="1">
      <c r="A80" s="121"/>
      <c r="B80" s="129"/>
      <c r="C80" s="129"/>
      <c r="D80" s="129"/>
      <c r="E80" s="129"/>
      <c r="F80" s="129"/>
      <c r="G80" s="129"/>
      <c r="H80" s="129"/>
      <c r="I80" s="129"/>
      <c r="J80" s="129"/>
      <c r="K80" s="106"/>
      <c r="L80" s="106"/>
      <c r="M80" s="106"/>
      <c r="N80" s="106"/>
      <c r="O80" s="106"/>
      <c r="P80" s="106"/>
      <c r="Q80" s="105"/>
      <c r="R80" s="105"/>
      <c r="S80" s="105"/>
      <c r="T80" s="105"/>
      <c r="U80" s="105"/>
      <c r="V80" s="105"/>
      <c r="W80" s="105"/>
      <c r="X80" s="105"/>
      <c r="Y80" s="105"/>
      <c r="Z80" s="105"/>
    </row>
    <row r="81" spans="1:26" ht="9.75" customHeight="1">
      <c r="A81" s="121"/>
      <c r="B81" s="129"/>
      <c r="C81" s="129"/>
      <c r="D81" s="129"/>
      <c r="E81" s="129"/>
      <c r="F81" s="129"/>
      <c r="G81" s="129"/>
      <c r="H81" s="129"/>
      <c r="I81" s="129"/>
      <c r="J81" s="129"/>
      <c r="K81" s="106"/>
      <c r="L81" s="106"/>
      <c r="M81" s="106"/>
      <c r="N81" s="106"/>
      <c r="O81" s="106"/>
      <c r="P81" s="106"/>
      <c r="Q81" s="105"/>
      <c r="R81" s="105"/>
      <c r="S81" s="105"/>
      <c r="T81" s="105"/>
      <c r="U81" s="105"/>
      <c r="V81" s="105"/>
      <c r="W81" s="105"/>
      <c r="X81" s="105"/>
      <c r="Y81" s="105"/>
      <c r="Z81" s="105"/>
    </row>
    <row r="82" spans="1:26" ht="9.75" customHeight="1">
      <c r="A82" s="121"/>
      <c r="B82" s="129"/>
      <c r="C82" s="129"/>
      <c r="D82" s="129"/>
      <c r="E82" s="129"/>
      <c r="F82" s="129"/>
      <c r="G82" s="129"/>
      <c r="H82" s="129"/>
      <c r="I82" s="129"/>
      <c r="J82" s="129"/>
      <c r="K82" s="106"/>
      <c r="L82" s="106"/>
      <c r="M82" s="106"/>
      <c r="N82" s="106"/>
      <c r="O82" s="106"/>
      <c r="P82" s="106"/>
      <c r="Q82" s="105"/>
      <c r="R82" s="105"/>
      <c r="S82" s="105"/>
      <c r="T82" s="105"/>
      <c r="U82" s="105"/>
      <c r="V82" s="105"/>
      <c r="W82" s="105"/>
      <c r="X82" s="105"/>
      <c r="Y82" s="105"/>
      <c r="Z82" s="105"/>
    </row>
    <row r="83" spans="1:26" ht="9.75" customHeight="1">
      <c r="A83" s="121"/>
      <c r="B83" s="129"/>
      <c r="C83" s="129"/>
      <c r="D83" s="129"/>
      <c r="E83" s="129"/>
      <c r="F83" s="129"/>
      <c r="G83" s="129"/>
      <c r="H83" s="129"/>
      <c r="I83" s="129"/>
      <c r="J83" s="129"/>
      <c r="K83" s="106"/>
      <c r="L83" s="106"/>
      <c r="M83" s="106"/>
      <c r="N83" s="106"/>
      <c r="O83" s="106"/>
      <c r="P83" s="106"/>
      <c r="Q83" s="105"/>
      <c r="R83" s="105"/>
      <c r="S83" s="105"/>
      <c r="T83" s="105"/>
      <c r="U83" s="105"/>
      <c r="V83" s="105"/>
      <c r="W83" s="105"/>
      <c r="X83" s="105"/>
      <c r="Y83" s="105"/>
      <c r="Z83" s="105"/>
    </row>
    <row r="84" spans="1:26" ht="9.75" customHeight="1">
      <c r="A84" s="121"/>
      <c r="B84" s="129"/>
      <c r="C84" s="129"/>
      <c r="D84" s="129"/>
      <c r="E84" s="129"/>
      <c r="F84" s="129"/>
      <c r="G84" s="129"/>
      <c r="H84" s="129"/>
      <c r="I84" s="129"/>
      <c r="J84" s="129"/>
      <c r="K84" s="106"/>
      <c r="L84" s="106"/>
      <c r="M84" s="106"/>
      <c r="N84" s="106"/>
      <c r="O84" s="106"/>
      <c r="P84" s="106"/>
      <c r="Q84" s="105"/>
      <c r="R84" s="105"/>
      <c r="S84" s="105"/>
      <c r="T84" s="105"/>
      <c r="U84" s="105"/>
      <c r="V84" s="105"/>
      <c r="W84" s="105"/>
      <c r="X84" s="105"/>
      <c r="Y84" s="105"/>
      <c r="Z84" s="105"/>
    </row>
    <row r="85" spans="1:26" ht="9.75" customHeight="1">
      <c r="A85" s="121"/>
      <c r="B85" s="129"/>
      <c r="C85" s="129"/>
      <c r="D85" s="129"/>
      <c r="E85" s="129"/>
      <c r="F85" s="129"/>
      <c r="G85" s="129"/>
      <c r="H85" s="129"/>
      <c r="I85" s="129"/>
      <c r="J85" s="129"/>
      <c r="K85" s="106"/>
      <c r="L85" s="106"/>
      <c r="M85" s="106"/>
      <c r="N85" s="106"/>
      <c r="O85" s="106"/>
      <c r="P85" s="106"/>
      <c r="Q85" s="105"/>
      <c r="R85" s="105"/>
      <c r="S85" s="105"/>
      <c r="T85" s="105"/>
      <c r="U85" s="105"/>
      <c r="V85" s="105"/>
      <c r="W85" s="105"/>
      <c r="X85" s="105"/>
      <c r="Y85" s="105"/>
      <c r="Z85" s="105"/>
    </row>
    <row r="86" spans="1:26" ht="9.75" customHeight="1">
      <c r="A86" s="121"/>
      <c r="B86" s="129"/>
      <c r="C86" s="129"/>
      <c r="D86" s="129"/>
      <c r="E86" s="129"/>
      <c r="F86" s="129"/>
      <c r="G86" s="129"/>
      <c r="H86" s="129"/>
      <c r="I86" s="129"/>
      <c r="J86" s="129"/>
      <c r="K86" s="106"/>
      <c r="L86" s="106"/>
      <c r="M86" s="106"/>
      <c r="N86" s="106"/>
      <c r="O86" s="106"/>
      <c r="P86" s="106"/>
      <c r="Q86" s="105"/>
      <c r="R86" s="105"/>
      <c r="S86" s="105"/>
      <c r="T86" s="105"/>
      <c r="U86" s="105"/>
      <c r="V86" s="105"/>
      <c r="W86" s="105"/>
      <c r="X86" s="105"/>
      <c r="Y86" s="105"/>
      <c r="Z86" s="105"/>
    </row>
    <row r="87" spans="1:26" ht="9.75" customHeight="1">
      <c r="A87" s="121"/>
      <c r="B87" s="129"/>
      <c r="C87" s="129"/>
      <c r="D87" s="129"/>
      <c r="E87" s="129"/>
      <c r="F87" s="129"/>
      <c r="G87" s="129"/>
      <c r="H87" s="129"/>
      <c r="I87" s="129"/>
      <c r="J87" s="129"/>
      <c r="K87" s="106"/>
      <c r="L87" s="106"/>
      <c r="M87" s="106"/>
      <c r="N87" s="106"/>
      <c r="O87" s="106"/>
      <c r="P87" s="106"/>
      <c r="Q87" s="105"/>
      <c r="R87" s="105"/>
      <c r="S87" s="105"/>
      <c r="T87" s="105"/>
      <c r="U87" s="105"/>
      <c r="V87" s="105"/>
      <c r="W87" s="105"/>
      <c r="X87" s="105"/>
      <c r="Y87" s="105"/>
      <c r="Z87" s="105"/>
    </row>
    <row r="88" spans="1:26" ht="9.75" customHeight="1">
      <c r="A88" s="121"/>
      <c r="B88" s="129"/>
      <c r="C88" s="129"/>
      <c r="D88" s="129"/>
      <c r="E88" s="129"/>
      <c r="F88" s="129"/>
      <c r="G88" s="129"/>
      <c r="H88" s="129"/>
      <c r="I88" s="129"/>
      <c r="J88" s="129"/>
      <c r="K88" s="106"/>
      <c r="L88" s="106"/>
      <c r="M88" s="106"/>
      <c r="N88" s="106"/>
      <c r="O88" s="106"/>
      <c r="P88" s="106"/>
      <c r="Q88" s="105"/>
      <c r="R88" s="105"/>
      <c r="S88" s="105"/>
      <c r="T88" s="105"/>
      <c r="U88" s="105"/>
      <c r="V88" s="105"/>
      <c r="W88" s="105"/>
      <c r="X88" s="105"/>
      <c r="Y88" s="105"/>
      <c r="Z88" s="105"/>
    </row>
    <row r="89" spans="1:26" ht="9.75" customHeight="1">
      <c r="A89" s="121"/>
      <c r="B89" s="129"/>
      <c r="C89" s="129"/>
      <c r="D89" s="129"/>
      <c r="E89" s="129"/>
      <c r="F89" s="129"/>
      <c r="G89" s="129"/>
      <c r="H89" s="129"/>
      <c r="I89" s="129"/>
      <c r="J89" s="129"/>
      <c r="K89" s="106"/>
      <c r="L89" s="106"/>
      <c r="M89" s="106"/>
      <c r="N89" s="106"/>
      <c r="O89" s="106"/>
      <c r="P89" s="106"/>
      <c r="Q89" s="105"/>
      <c r="R89" s="105"/>
      <c r="S89" s="105"/>
      <c r="T89" s="105"/>
      <c r="U89" s="105"/>
      <c r="V89" s="105"/>
      <c r="W89" s="105"/>
      <c r="X89" s="105"/>
      <c r="Y89" s="105"/>
      <c r="Z89" s="105"/>
    </row>
    <row r="90" spans="1:26" ht="9.75" customHeight="1">
      <c r="A90" s="121"/>
      <c r="B90" s="129"/>
      <c r="C90" s="129"/>
      <c r="D90" s="129"/>
      <c r="E90" s="129"/>
      <c r="F90" s="129"/>
      <c r="G90" s="129"/>
      <c r="H90" s="129"/>
      <c r="I90" s="129"/>
      <c r="J90" s="129"/>
      <c r="K90" s="106"/>
      <c r="L90" s="106"/>
      <c r="M90" s="106"/>
      <c r="N90" s="106"/>
      <c r="O90" s="106"/>
      <c r="P90" s="106"/>
      <c r="Q90" s="105"/>
      <c r="R90" s="105"/>
      <c r="S90" s="105"/>
      <c r="T90" s="105"/>
      <c r="U90" s="105"/>
      <c r="V90" s="105"/>
      <c r="W90" s="105"/>
      <c r="X90" s="105"/>
      <c r="Y90" s="105"/>
      <c r="Z90" s="105"/>
    </row>
    <row r="91" spans="1:26" ht="9.75" customHeight="1">
      <c r="A91" s="121"/>
      <c r="B91" s="129"/>
      <c r="C91" s="129"/>
      <c r="D91" s="129"/>
      <c r="E91" s="129"/>
      <c r="F91" s="129"/>
      <c r="G91" s="129"/>
      <c r="H91" s="129"/>
      <c r="I91" s="129"/>
      <c r="J91" s="129"/>
      <c r="K91" s="106"/>
      <c r="L91" s="106"/>
      <c r="M91" s="106"/>
      <c r="N91" s="106"/>
      <c r="O91" s="106"/>
      <c r="P91" s="106"/>
      <c r="Q91" s="105"/>
      <c r="R91" s="105"/>
      <c r="S91" s="105"/>
      <c r="T91" s="105"/>
      <c r="U91" s="105"/>
      <c r="V91" s="105"/>
      <c r="W91" s="105"/>
      <c r="X91" s="105"/>
      <c r="Y91" s="105"/>
      <c r="Z91" s="105"/>
    </row>
    <row r="92" spans="1:26" ht="9.75" customHeight="1">
      <c r="A92" s="121"/>
      <c r="B92" s="129"/>
      <c r="C92" s="129"/>
      <c r="D92" s="129"/>
      <c r="E92" s="129"/>
      <c r="F92" s="129"/>
      <c r="G92" s="129"/>
      <c r="H92" s="129"/>
      <c r="I92" s="129"/>
      <c r="J92" s="129"/>
      <c r="K92" s="106"/>
      <c r="L92" s="106"/>
      <c r="M92" s="106"/>
      <c r="N92" s="106"/>
      <c r="O92" s="106"/>
      <c r="P92" s="106"/>
      <c r="Q92" s="105"/>
      <c r="R92" s="105"/>
      <c r="S92" s="105"/>
      <c r="T92" s="105"/>
      <c r="U92" s="105"/>
      <c r="V92" s="105"/>
      <c r="W92" s="105"/>
      <c r="X92" s="105"/>
      <c r="Y92" s="105"/>
      <c r="Z92" s="105"/>
    </row>
    <row r="93" spans="1:26" ht="9.75" customHeight="1">
      <c r="A93" s="121"/>
      <c r="B93" s="129"/>
      <c r="C93" s="129"/>
      <c r="D93" s="129"/>
      <c r="E93" s="129"/>
      <c r="F93" s="129"/>
      <c r="G93" s="129"/>
      <c r="H93" s="129"/>
      <c r="I93" s="129"/>
      <c r="J93" s="129"/>
      <c r="K93" s="106"/>
      <c r="L93" s="106"/>
      <c r="M93" s="106"/>
      <c r="N93" s="106"/>
      <c r="O93" s="106"/>
      <c r="P93" s="106"/>
      <c r="Q93" s="105"/>
      <c r="R93" s="105"/>
      <c r="S93" s="105"/>
      <c r="T93" s="105"/>
      <c r="U93" s="105"/>
      <c r="V93" s="105"/>
      <c r="W93" s="105"/>
      <c r="X93" s="105"/>
      <c r="Y93" s="105"/>
      <c r="Z93" s="105"/>
    </row>
    <row r="94" spans="1:26" ht="9.75" customHeight="1">
      <c r="A94" s="121"/>
      <c r="B94" s="129"/>
      <c r="C94" s="129"/>
      <c r="D94" s="129"/>
      <c r="E94" s="129"/>
      <c r="F94" s="129"/>
      <c r="G94" s="129"/>
      <c r="H94" s="129"/>
      <c r="I94" s="129"/>
      <c r="J94" s="129"/>
      <c r="K94" s="106"/>
      <c r="L94" s="106"/>
      <c r="M94" s="106"/>
      <c r="N94" s="106"/>
      <c r="O94" s="106"/>
      <c r="P94" s="106"/>
      <c r="Q94" s="105"/>
      <c r="R94" s="105"/>
      <c r="S94" s="105"/>
      <c r="T94" s="105"/>
      <c r="U94" s="105"/>
      <c r="V94" s="105"/>
      <c r="W94" s="105"/>
      <c r="X94" s="105"/>
      <c r="Y94" s="105"/>
      <c r="Z94" s="105"/>
    </row>
    <row r="95" spans="1:26" ht="9.75" customHeight="1">
      <c r="A95" s="121"/>
      <c r="B95" s="129"/>
      <c r="C95" s="129"/>
      <c r="D95" s="129"/>
      <c r="E95" s="129"/>
      <c r="F95" s="129"/>
      <c r="G95" s="129"/>
      <c r="H95" s="129"/>
      <c r="I95" s="129"/>
      <c r="J95" s="129"/>
      <c r="K95" s="106"/>
      <c r="L95" s="106"/>
      <c r="M95" s="106"/>
      <c r="N95" s="106"/>
      <c r="O95" s="106"/>
      <c r="P95" s="106"/>
      <c r="Q95" s="105"/>
      <c r="R95" s="105"/>
      <c r="S95" s="105"/>
      <c r="T95" s="105"/>
      <c r="U95" s="105"/>
      <c r="V95" s="105"/>
      <c r="W95" s="105"/>
      <c r="X95" s="105"/>
      <c r="Y95" s="105"/>
      <c r="Z95" s="105"/>
    </row>
    <row r="96" spans="1:26" ht="9.75" customHeight="1">
      <c r="A96" s="121"/>
      <c r="B96" s="129"/>
      <c r="C96" s="129"/>
      <c r="D96" s="129"/>
      <c r="E96" s="129"/>
      <c r="F96" s="129"/>
      <c r="G96" s="129"/>
      <c r="H96" s="129"/>
      <c r="I96" s="129"/>
      <c r="J96" s="129"/>
      <c r="K96" s="106"/>
      <c r="L96" s="106"/>
      <c r="M96" s="106"/>
      <c r="N96" s="106"/>
      <c r="O96" s="106"/>
      <c r="P96" s="106"/>
      <c r="Q96" s="105"/>
      <c r="R96" s="105"/>
      <c r="S96" s="105"/>
      <c r="T96" s="105"/>
      <c r="U96" s="105"/>
      <c r="V96" s="105"/>
      <c r="W96" s="105"/>
      <c r="X96" s="105"/>
      <c r="Y96" s="105"/>
      <c r="Z96" s="105"/>
    </row>
    <row r="97" spans="1:26" ht="9.75" customHeight="1">
      <c r="A97" s="121"/>
      <c r="B97" s="129"/>
      <c r="C97" s="129"/>
      <c r="D97" s="129"/>
      <c r="E97" s="129"/>
      <c r="F97" s="129"/>
      <c r="G97" s="129"/>
      <c r="H97" s="129"/>
      <c r="I97" s="129"/>
      <c r="J97" s="129"/>
      <c r="K97" s="106"/>
      <c r="L97" s="106"/>
      <c r="M97" s="106"/>
      <c r="N97" s="106"/>
      <c r="O97" s="106"/>
      <c r="P97" s="106"/>
      <c r="Q97" s="105"/>
      <c r="R97" s="105"/>
      <c r="S97" s="105"/>
      <c r="T97" s="105"/>
      <c r="U97" s="105"/>
      <c r="V97" s="105"/>
      <c r="W97" s="105"/>
      <c r="X97" s="105"/>
      <c r="Y97" s="105"/>
      <c r="Z97" s="105"/>
    </row>
    <row r="98" spans="1:26" ht="9.75" customHeight="1">
      <c r="A98" s="121"/>
      <c r="B98" s="129"/>
      <c r="C98" s="129"/>
      <c r="D98" s="129"/>
      <c r="E98" s="129"/>
      <c r="F98" s="129"/>
      <c r="G98" s="129"/>
      <c r="H98" s="129"/>
      <c r="I98" s="129"/>
      <c r="J98" s="129"/>
      <c r="K98" s="106"/>
      <c r="L98" s="106"/>
      <c r="M98" s="106"/>
      <c r="N98" s="106"/>
      <c r="O98" s="106"/>
      <c r="P98" s="106"/>
      <c r="Q98" s="105"/>
      <c r="R98" s="105"/>
      <c r="S98" s="105"/>
      <c r="T98" s="105"/>
      <c r="U98" s="105"/>
      <c r="V98" s="105"/>
      <c r="W98" s="105"/>
      <c r="X98" s="105"/>
      <c r="Y98" s="105"/>
      <c r="Z98" s="105"/>
    </row>
    <row r="99" spans="1:26" ht="9.75" customHeight="1">
      <c r="A99" s="121"/>
      <c r="B99" s="129"/>
      <c r="C99" s="129"/>
      <c r="D99" s="129"/>
      <c r="E99" s="129"/>
      <c r="F99" s="129"/>
      <c r="G99" s="129"/>
      <c r="H99" s="129"/>
      <c r="I99" s="129"/>
      <c r="J99" s="129"/>
      <c r="K99" s="106"/>
      <c r="L99" s="106"/>
      <c r="M99" s="106"/>
      <c r="N99" s="106"/>
      <c r="O99" s="106"/>
      <c r="P99" s="106"/>
      <c r="Q99" s="105"/>
      <c r="R99" s="105"/>
      <c r="S99" s="105"/>
      <c r="T99" s="105"/>
      <c r="U99" s="105"/>
      <c r="V99" s="105"/>
      <c r="W99" s="105"/>
      <c r="X99" s="105"/>
      <c r="Y99" s="105"/>
      <c r="Z99" s="105"/>
    </row>
    <row r="100" spans="1:26" ht="9.75" customHeight="1">
      <c r="A100" s="121"/>
      <c r="B100" s="129"/>
      <c r="C100" s="129"/>
      <c r="D100" s="129"/>
      <c r="E100" s="129"/>
      <c r="F100" s="129"/>
      <c r="G100" s="129"/>
      <c r="H100" s="129"/>
      <c r="I100" s="129"/>
      <c r="J100" s="129"/>
      <c r="K100" s="106"/>
      <c r="L100" s="106"/>
      <c r="M100" s="106"/>
      <c r="N100" s="106"/>
      <c r="O100" s="106"/>
      <c r="P100" s="106"/>
      <c r="Q100" s="105"/>
      <c r="R100" s="105"/>
      <c r="S100" s="105"/>
      <c r="T100" s="105"/>
      <c r="U100" s="105"/>
      <c r="V100" s="105"/>
      <c r="W100" s="105"/>
      <c r="X100" s="105"/>
      <c r="Y100" s="105"/>
      <c r="Z100" s="105"/>
    </row>
    <row r="101" spans="1:26" ht="9.75" customHeight="1">
      <c r="A101" s="121"/>
      <c r="B101" s="129"/>
      <c r="C101" s="129"/>
      <c r="D101" s="129"/>
      <c r="E101" s="129"/>
      <c r="F101" s="129"/>
      <c r="G101" s="129"/>
      <c r="H101" s="129"/>
      <c r="I101" s="129"/>
      <c r="J101" s="129"/>
      <c r="K101" s="106"/>
      <c r="L101" s="106"/>
      <c r="M101" s="106"/>
      <c r="N101" s="106"/>
      <c r="O101" s="106"/>
      <c r="P101" s="106"/>
      <c r="Q101" s="105"/>
      <c r="R101" s="105"/>
      <c r="S101" s="105"/>
      <c r="T101" s="105"/>
      <c r="U101" s="105"/>
      <c r="V101" s="105"/>
      <c r="W101" s="105"/>
      <c r="X101" s="105"/>
      <c r="Y101" s="105"/>
      <c r="Z101" s="105"/>
    </row>
    <row r="102" spans="1:26" ht="9.75" customHeight="1">
      <c r="A102" s="121"/>
      <c r="B102" s="129"/>
      <c r="C102" s="129"/>
      <c r="D102" s="129"/>
      <c r="E102" s="129"/>
      <c r="F102" s="129"/>
      <c r="G102" s="129"/>
      <c r="H102" s="129"/>
      <c r="I102" s="129"/>
      <c r="J102" s="129"/>
      <c r="K102" s="106"/>
      <c r="L102" s="106"/>
      <c r="M102" s="106"/>
      <c r="N102" s="106"/>
      <c r="O102" s="106"/>
      <c r="P102" s="106"/>
      <c r="Q102" s="105"/>
      <c r="R102" s="105"/>
      <c r="S102" s="105"/>
      <c r="T102" s="105"/>
      <c r="U102" s="105"/>
      <c r="V102" s="105"/>
      <c r="W102" s="105"/>
      <c r="X102" s="105"/>
      <c r="Y102" s="105"/>
      <c r="Z102" s="105"/>
    </row>
    <row r="103" spans="1:26" ht="9.75" customHeight="1">
      <c r="A103" s="121"/>
      <c r="B103" s="129"/>
      <c r="C103" s="129"/>
      <c r="D103" s="129"/>
      <c r="E103" s="129"/>
      <c r="F103" s="129"/>
      <c r="G103" s="129"/>
      <c r="H103" s="129"/>
      <c r="I103" s="129"/>
      <c r="J103" s="129"/>
      <c r="K103" s="106"/>
      <c r="L103" s="106"/>
      <c r="M103" s="106"/>
      <c r="N103" s="106"/>
      <c r="O103" s="106"/>
      <c r="P103" s="106"/>
      <c r="Q103" s="105"/>
      <c r="R103" s="105"/>
      <c r="S103" s="105"/>
      <c r="T103" s="105"/>
      <c r="U103" s="105"/>
      <c r="V103" s="105"/>
      <c r="W103" s="105"/>
      <c r="X103" s="105"/>
      <c r="Y103" s="105"/>
      <c r="Z103" s="105"/>
    </row>
    <row r="104" spans="1:26" ht="9.75" customHeight="1">
      <c r="A104" s="121"/>
      <c r="B104" s="129"/>
      <c r="C104" s="129"/>
      <c r="D104" s="129"/>
      <c r="E104" s="129"/>
      <c r="F104" s="129"/>
      <c r="G104" s="129"/>
      <c r="H104" s="129"/>
      <c r="I104" s="129"/>
      <c r="J104" s="129"/>
      <c r="K104" s="106"/>
      <c r="L104" s="106"/>
      <c r="M104" s="106"/>
      <c r="N104" s="106"/>
      <c r="O104" s="106"/>
      <c r="P104" s="106"/>
      <c r="Q104" s="105"/>
      <c r="R104" s="105"/>
      <c r="S104" s="105"/>
      <c r="T104" s="105"/>
      <c r="U104" s="105"/>
      <c r="V104" s="105"/>
      <c r="W104" s="105"/>
      <c r="X104" s="105"/>
      <c r="Y104" s="105"/>
      <c r="Z104" s="105"/>
    </row>
    <row r="105" spans="1:26" ht="9.75" customHeight="1">
      <c r="A105" s="121"/>
      <c r="B105" s="129"/>
      <c r="C105" s="129"/>
      <c r="D105" s="129"/>
      <c r="E105" s="129"/>
      <c r="F105" s="129"/>
      <c r="G105" s="129"/>
      <c r="H105" s="129"/>
      <c r="I105" s="129"/>
      <c r="J105" s="129"/>
      <c r="K105" s="106"/>
      <c r="L105" s="106"/>
      <c r="M105" s="106"/>
      <c r="N105" s="106"/>
      <c r="O105" s="106"/>
      <c r="P105" s="106"/>
      <c r="Q105" s="105"/>
      <c r="R105" s="105"/>
      <c r="S105" s="105"/>
      <c r="T105" s="105"/>
      <c r="U105" s="105"/>
      <c r="V105" s="105"/>
      <c r="W105" s="105"/>
      <c r="X105" s="105"/>
      <c r="Y105" s="105"/>
      <c r="Z105" s="105"/>
    </row>
    <row r="106" spans="1:26" ht="9.75" customHeight="1">
      <c r="A106" s="121"/>
      <c r="B106" s="129"/>
      <c r="C106" s="129"/>
      <c r="D106" s="129"/>
      <c r="E106" s="129"/>
      <c r="F106" s="129"/>
      <c r="G106" s="129"/>
      <c r="H106" s="129"/>
      <c r="I106" s="129"/>
      <c r="J106" s="129"/>
      <c r="K106" s="106"/>
      <c r="L106" s="106"/>
      <c r="M106" s="106"/>
      <c r="N106" s="106"/>
      <c r="O106" s="106"/>
      <c r="P106" s="106"/>
      <c r="Q106" s="105"/>
      <c r="R106" s="105"/>
      <c r="S106" s="105"/>
      <c r="T106" s="105"/>
      <c r="U106" s="105"/>
      <c r="V106" s="105"/>
      <c r="W106" s="105"/>
      <c r="X106" s="105"/>
      <c r="Y106" s="105"/>
      <c r="Z106" s="105"/>
    </row>
    <row r="107" spans="1:26" ht="9.75" customHeight="1">
      <c r="A107" s="121"/>
      <c r="B107" s="129"/>
      <c r="C107" s="129"/>
      <c r="D107" s="129"/>
      <c r="E107" s="129"/>
      <c r="F107" s="129"/>
      <c r="G107" s="129"/>
      <c r="H107" s="129"/>
      <c r="I107" s="129"/>
      <c r="J107" s="129"/>
      <c r="K107" s="106"/>
      <c r="L107" s="106"/>
      <c r="M107" s="106"/>
      <c r="N107" s="106"/>
      <c r="O107" s="106"/>
      <c r="P107" s="106"/>
      <c r="Q107" s="105"/>
      <c r="R107" s="105"/>
      <c r="S107" s="105"/>
      <c r="T107" s="105"/>
      <c r="U107" s="105"/>
      <c r="V107" s="105"/>
      <c r="W107" s="105"/>
      <c r="X107" s="105"/>
      <c r="Y107" s="105"/>
      <c r="Z107" s="105"/>
    </row>
    <row r="108" spans="1:26" ht="9.75" customHeight="1">
      <c r="A108" s="121"/>
      <c r="B108" s="129"/>
      <c r="C108" s="129"/>
      <c r="D108" s="129"/>
      <c r="E108" s="129"/>
      <c r="F108" s="129"/>
      <c r="G108" s="129"/>
      <c r="H108" s="129"/>
      <c r="I108" s="129"/>
      <c r="J108" s="129"/>
      <c r="K108" s="106"/>
      <c r="L108" s="106"/>
      <c r="M108" s="106"/>
      <c r="N108" s="106"/>
      <c r="O108" s="106"/>
      <c r="P108" s="106"/>
      <c r="Q108" s="105"/>
      <c r="R108" s="105"/>
      <c r="S108" s="105"/>
      <c r="T108" s="105"/>
      <c r="U108" s="105"/>
      <c r="V108" s="105"/>
      <c r="W108" s="105"/>
      <c r="X108" s="105"/>
      <c r="Y108" s="105"/>
      <c r="Z108" s="105"/>
    </row>
    <row r="109" spans="1:26" ht="9.75" customHeight="1">
      <c r="A109" s="121"/>
      <c r="B109" s="129"/>
      <c r="C109" s="129"/>
      <c r="D109" s="129"/>
      <c r="E109" s="129"/>
      <c r="F109" s="129"/>
      <c r="G109" s="129"/>
      <c r="H109" s="129"/>
      <c r="I109" s="129"/>
      <c r="J109" s="129"/>
      <c r="K109" s="106"/>
      <c r="L109" s="106"/>
      <c r="M109" s="106"/>
      <c r="N109" s="106"/>
      <c r="O109" s="106"/>
      <c r="P109" s="106"/>
      <c r="Q109" s="105"/>
      <c r="R109" s="105"/>
      <c r="S109" s="105"/>
      <c r="T109" s="105"/>
      <c r="U109" s="105"/>
      <c r="V109" s="105"/>
      <c r="W109" s="105"/>
      <c r="X109" s="105"/>
      <c r="Y109" s="105"/>
      <c r="Z109" s="105"/>
    </row>
    <row r="110" spans="1:26" ht="9.75" customHeight="1">
      <c r="A110" s="121"/>
      <c r="B110" s="129"/>
      <c r="C110" s="129"/>
      <c r="D110" s="129"/>
      <c r="E110" s="129"/>
      <c r="F110" s="129"/>
      <c r="G110" s="129"/>
      <c r="H110" s="129"/>
      <c r="I110" s="129"/>
      <c r="J110" s="129"/>
      <c r="K110" s="106"/>
      <c r="L110" s="106"/>
      <c r="M110" s="106"/>
      <c r="N110" s="106"/>
      <c r="O110" s="106"/>
      <c r="P110" s="106"/>
      <c r="Q110" s="105"/>
      <c r="R110" s="105"/>
      <c r="S110" s="105"/>
      <c r="T110" s="105"/>
      <c r="U110" s="105"/>
      <c r="V110" s="105"/>
      <c r="W110" s="105"/>
      <c r="X110" s="105"/>
      <c r="Y110" s="105"/>
      <c r="Z110" s="105"/>
    </row>
    <row r="111" spans="1:26" ht="9.75" customHeight="1">
      <c r="A111" s="121"/>
      <c r="B111" s="129"/>
      <c r="C111" s="129"/>
      <c r="D111" s="129"/>
      <c r="E111" s="129"/>
      <c r="F111" s="129"/>
      <c r="G111" s="129"/>
      <c r="H111" s="129"/>
      <c r="I111" s="129"/>
      <c r="J111" s="129"/>
      <c r="K111" s="106"/>
      <c r="L111" s="106"/>
      <c r="M111" s="106"/>
      <c r="N111" s="106"/>
      <c r="O111" s="106"/>
      <c r="P111" s="106"/>
      <c r="Q111" s="105"/>
      <c r="R111" s="105"/>
      <c r="S111" s="105"/>
      <c r="T111" s="105"/>
      <c r="U111" s="105"/>
      <c r="V111" s="105"/>
      <c r="W111" s="105"/>
      <c r="X111" s="105"/>
      <c r="Y111" s="105"/>
      <c r="Z111" s="105"/>
    </row>
    <row r="112" spans="1:26" ht="9.75" customHeight="1">
      <c r="A112" s="121"/>
      <c r="B112" s="129"/>
      <c r="C112" s="129"/>
      <c r="D112" s="129"/>
      <c r="E112" s="129"/>
      <c r="F112" s="129"/>
      <c r="G112" s="129"/>
      <c r="H112" s="129"/>
      <c r="I112" s="129"/>
      <c r="J112" s="129"/>
      <c r="K112" s="106"/>
      <c r="L112" s="106"/>
      <c r="M112" s="106"/>
      <c r="N112" s="106"/>
      <c r="O112" s="106"/>
      <c r="P112" s="106"/>
      <c r="Q112" s="105"/>
      <c r="R112" s="105"/>
      <c r="S112" s="105"/>
      <c r="T112" s="105"/>
      <c r="U112" s="105"/>
      <c r="V112" s="105"/>
      <c r="W112" s="105"/>
      <c r="X112" s="105"/>
      <c r="Y112" s="105"/>
      <c r="Z112" s="105"/>
    </row>
    <row r="113" spans="1:26" ht="9.75" customHeight="1">
      <c r="A113" s="121"/>
      <c r="B113" s="129"/>
      <c r="C113" s="129"/>
      <c r="D113" s="129"/>
      <c r="E113" s="129"/>
      <c r="F113" s="129"/>
      <c r="G113" s="129"/>
      <c r="H113" s="129"/>
      <c r="I113" s="129"/>
      <c r="J113" s="129"/>
      <c r="K113" s="106"/>
      <c r="L113" s="106"/>
      <c r="M113" s="106"/>
      <c r="N113" s="106"/>
      <c r="O113" s="106"/>
      <c r="P113" s="106"/>
      <c r="Q113" s="105"/>
      <c r="R113" s="105"/>
      <c r="S113" s="105"/>
      <c r="T113" s="105"/>
      <c r="U113" s="105"/>
      <c r="V113" s="105"/>
      <c r="W113" s="105"/>
      <c r="X113" s="105"/>
      <c r="Y113" s="105"/>
      <c r="Z113" s="105"/>
    </row>
    <row r="114" spans="1:26" ht="9.75" customHeight="1">
      <c r="A114" s="121"/>
      <c r="B114" s="129"/>
      <c r="C114" s="129"/>
      <c r="D114" s="129"/>
      <c r="E114" s="129"/>
      <c r="F114" s="129"/>
      <c r="G114" s="129"/>
      <c r="H114" s="129"/>
      <c r="I114" s="129"/>
      <c r="J114" s="129"/>
      <c r="K114" s="106"/>
      <c r="L114" s="106"/>
      <c r="M114" s="106"/>
      <c r="N114" s="106"/>
      <c r="O114" s="106"/>
      <c r="P114" s="106"/>
      <c r="Q114" s="105"/>
      <c r="R114" s="105"/>
      <c r="S114" s="105"/>
      <c r="T114" s="105"/>
      <c r="U114" s="105"/>
      <c r="V114" s="105"/>
      <c r="W114" s="105"/>
      <c r="X114" s="105"/>
      <c r="Y114" s="105"/>
      <c r="Z114" s="105"/>
    </row>
    <row r="115" spans="1:26" ht="9.75" customHeight="1">
      <c r="A115" s="121"/>
      <c r="B115" s="129"/>
      <c r="C115" s="129"/>
      <c r="D115" s="129"/>
      <c r="E115" s="129"/>
      <c r="F115" s="129"/>
      <c r="G115" s="129"/>
      <c r="H115" s="129"/>
      <c r="I115" s="129"/>
      <c r="J115" s="129"/>
      <c r="K115" s="106"/>
      <c r="L115" s="106"/>
      <c r="M115" s="106"/>
      <c r="N115" s="106"/>
      <c r="O115" s="106"/>
      <c r="P115" s="106"/>
      <c r="Q115" s="105"/>
      <c r="R115" s="105"/>
      <c r="S115" s="105"/>
      <c r="T115" s="105"/>
      <c r="U115" s="105"/>
      <c r="V115" s="105"/>
      <c r="W115" s="105"/>
      <c r="X115" s="105"/>
      <c r="Y115" s="105"/>
      <c r="Z115" s="105"/>
    </row>
    <row r="116" spans="1:26" ht="9.75" customHeight="1">
      <c r="A116" s="121"/>
      <c r="B116" s="129"/>
      <c r="C116" s="129"/>
      <c r="D116" s="129"/>
      <c r="E116" s="129"/>
      <c r="F116" s="129"/>
      <c r="G116" s="129"/>
      <c r="H116" s="129"/>
      <c r="I116" s="129"/>
      <c r="J116" s="129"/>
      <c r="K116" s="106"/>
      <c r="L116" s="106"/>
      <c r="M116" s="106"/>
      <c r="N116" s="106"/>
      <c r="O116" s="106"/>
      <c r="P116" s="106"/>
      <c r="Q116" s="105"/>
      <c r="R116" s="105"/>
      <c r="S116" s="105"/>
      <c r="T116" s="105"/>
      <c r="U116" s="105"/>
      <c r="V116" s="105"/>
      <c r="W116" s="105"/>
      <c r="X116" s="105"/>
      <c r="Y116" s="105"/>
      <c r="Z116" s="105"/>
    </row>
    <row r="117" spans="1:26" ht="9.75" customHeight="1">
      <c r="A117" s="121"/>
      <c r="B117" s="129"/>
      <c r="C117" s="129"/>
      <c r="D117" s="129"/>
      <c r="E117" s="129"/>
      <c r="F117" s="129"/>
      <c r="G117" s="129"/>
      <c r="H117" s="129"/>
      <c r="I117" s="129"/>
      <c r="J117" s="129"/>
      <c r="K117" s="106"/>
      <c r="L117" s="106"/>
      <c r="M117" s="106"/>
      <c r="N117" s="106"/>
      <c r="O117" s="106"/>
      <c r="P117" s="106"/>
      <c r="Q117" s="105"/>
      <c r="R117" s="105"/>
      <c r="S117" s="105"/>
      <c r="T117" s="105"/>
      <c r="U117" s="105"/>
      <c r="V117" s="105"/>
      <c r="W117" s="105"/>
      <c r="X117" s="105"/>
      <c r="Y117" s="105"/>
      <c r="Z117" s="105"/>
    </row>
    <row r="118" spans="1:26" ht="9.75" customHeight="1">
      <c r="A118" s="121"/>
      <c r="B118" s="129"/>
      <c r="C118" s="129"/>
      <c r="D118" s="129"/>
      <c r="E118" s="129"/>
      <c r="F118" s="129"/>
      <c r="G118" s="129"/>
      <c r="H118" s="129"/>
      <c r="I118" s="129"/>
      <c r="J118" s="129"/>
      <c r="K118" s="106"/>
      <c r="L118" s="106"/>
      <c r="M118" s="106"/>
      <c r="N118" s="106"/>
      <c r="O118" s="106"/>
      <c r="P118" s="106"/>
      <c r="Q118" s="105"/>
      <c r="R118" s="105"/>
      <c r="S118" s="105"/>
      <c r="T118" s="105"/>
      <c r="U118" s="105"/>
      <c r="V118" s="105"/>
      <c r="W118" s="105"/>
      <c r="X118" s="105"/>
      <c r="Y118" s="105"/>
      <c r="Z118" s="105"/>
    </row>
    <row r="119" spans="1:26" ht="9.75" customHeight="1">
      <c r="A119" s="121"/>
      <c r="B119" s="129"/>
      <c r="C119" s="129"/>
      <c r="D119" s="129"/>
      <c r="E119" s="129"/>
      <c r="F119" s="129"/>
      <c r="G119" s="129"/>
      <c r="H119" s="129"/>
      <c r="I119" s="129"/>
      <c r="J119" s="129"/>
      <c r="K119" s="106"/>
      <c r="L119" s="106"/>
      <c r="M119" s="106"/>
      <c r="N119" s="106"/>
      <c r="O119" s="106"/>
      <c r="P119" s="106"/>
      <c r="Q119" s="105"/>
      <c r="R119" s="105"/>
      <c r="S119" s="105"/>
      <c r="T119" s="105"/>
      <c r="U119" s="105"/>
      <c r="V119" s="105"/>
      <c r="W119" s="105"/>
      <c r="X119" s="105"/>
      <c r="Y119" s="105"/>
      <c r="Z119" s="105"/>
    </row>
    <row r="120" spans="1:26" ht="9.75" customHeight="1">
      <c r="A120" s="121"/>
      <c r="B120" s="129"/>
      <c r="C120" s="129"/>
      <c r="D120" s="129"/>
      <c r="E120" s="129"/>
      <c r="F120" s="129"/>
      <c r="G120" s="129"/>
      <c r="H120" s="129"/>
      <c r="I120" s="129"/>
      <c r="J120" s="129"/>
      <c r="K120" s="106"/>
      <c r="L120" s="106"/>
      <c r="M120" s="106"/>
      <c r="N120" s="106"/>
      <c r="O120" s="106"/>
      <c r="P120" s="106"/>
      <c r="Q120" s="105"/>
      <c r="R120" s="105"/>
      <c r="S120" s="105"/>
      <c r="T120" s="105"/>
      <c r="U120" s="105"/>
      <c r="V120" s="105"/>
      <c r="W120" s="105"/>
      <c r="X120" s="105"/>
      <c r="Y120" s="105"/>
      <c r="Z120" s="105"/>
    </row>
    <row r="121" spans="1:26" ht="9.75" customHeight="1">
      <c r="A121" s="121"/>
      <c r="B121" s="129"/>
      <c r="C121" s="129"/>
      <c r="D121" s="129"/>
      <c r="E121" s="129"/>
      <c r="F121" s="129"/>
      <c r="G121" s="129"/>
      <c r="H121" s="129"/>
      <c r="I121" s="129"/>
      <c r="J121" s="129"/>
      <c r="K121" s="106"/>
      <c r="L121" s="106"/>
      <c r="M121" s="106"/>
      <c r="N121" s="106"/>
      <c r="O121" s="106"/>
      <c r="P121" s="106"/>
      <c r="Q121" s="105"/>
      <c r="R121" s="105"/>
      <c r="S121" s="105"/>
      <c r="T121" s="105"/>
      <c r="U121" s="105"/>
      <c r="V121" s="105"/>
      <c r="W121" s="105"/>
      <c r="X121" s="105"/>
      <c r="Y121" s="105"/>
      <c r="Z121" s="105"/>
    </row>
    <row r="122" spans="1:26" ht="9.75" customHeight="1">
      <c r="A122" s="121"/>
      <c r="B122" s="129"/>
      <c r="C122" s="129"/>
      <c r="D122" s="129"/>
      <c r="E122" s="129"/>
      <c r="F122" s="129"/>
      <c r="G122" s="129"/>
      <c r="H122" s="129"/>
      <c r="I122" s="129"/>
      <c r="J122" s="129"/>
      <c r="K122" s="106"/>
      <c r="L122" s="106"/>
      <c r="M122" s="106"/>
      <c r="N122" s="106"/>
      <c r="O122" s="106"/>
      <c r="P122" s="106"/>
      <c r="Q122" s="105"/>
      <c r="R122" s="105"/>
      <c r="S122" s="105"/>
      <c r="T122" s="105"/>
      <c r="U122" s="105"/>
      <c r="V122" s="105"/>
      <c r="W122" s="105"/>
      <c r="X122" s="105"/>
      <c r="Y122" s="105"/>
      <c r="Z122" s="105"/>
    </row>
    <row r="123" spans="1:26" ht="9.75" customHeight="1">
      <c r="A123" s="121"/>
      <c r="B123" s="129"/>
      <c r="C123" s="129"/>
      <c r="D123" s="129"/>
      <c r="E123" s="129"/>
      <c r="F123" s="129"/>
      <c r="G123" s="129"/>
      <c r="H123" s="129"/>
      <c r="I123" s="129"/>
      <c r="J123" s="129"/>
      <c r="K123" s="106"/>
      <c r="L123" s="106"/>
      <c r="M123" s="106"/>
      <c r="N123" s="106"/>
      <c r="O123" s="106"/>
      <c r="P123" s="106"/>
      <c r="Q123" s="105"/>
      <c r="R123" s="105"/>
      <c r="S123" s="105"/>
      <c r="T123" s="105"/>
      <c r="U123" s="105"/>
      <c r="V123" s="105"/>
      <c r="W123" s="105"/>
      <c r="X123" s="105"/>
      <c r="Y123" s="105"/>
      <c r="Z123" s="105"/>
    </row>
    <row r="124" spans="1:26" ht="9.75" customHeight="1">
      <c r="A124" s="121"/>
      <c r="B124" s="129"/>
      <c r="C124" s="129"/>
      <c r="D124" s="129"/>
      <c r="E124" s="129"/>
      <c r="F124" s="129"/>
      <c r="G124" s="129"/>
      <c r="H124" s="129"/>
      <c r="I124" s="129"/>
      <c r="J124" s="129"/>
      <c r="K124" s="106"/>
      <c r="L124" s="106"/>
      <c r="M124" s="106"/>
      <c r="N124" s="106"/>
      <c r="O124" s="106"/>
      <c r="P124" s="106"/>
      <c r="Q124" s="105"/>
      <c r="R124" s="105"/>
      <c r="S124" s="105"/>
      <c r="T124" s="105"/>
      <c r="U124" s="105"/>
      <c r="V124" s="105"/>
      <c r="W124" s="105"/>
      <c r="X124" s="105"/>
      <c r="Y124" s="105"/>
      <c r="Z124" s="105"/>
    </row>
    <row r="125" spans="1:26" ht="9.75" customHeight="1">
      <c r="A125" s="121"/>
      <c r="B125" s="129"/>
      <c r="C125" s="129"/>
      <c r="D125" s="129"/>
      <c r="E125" s="129"/>
      <c r="F125" s="129"/>
      <c r="G125" s="129"/>
      <c r="H125" s="129"/>
      <c r="I125" s="129"/>
      <c r="J125" s="129"/>
      <c r="K125" s="106"/>
      <c r="L125" s="106"/>
      <c r="M125" s="106"/>
      <c r="N125" s="106"/>
      <c r="O125" s="106"/>
      <c r="P125" s="106"/>
      <c r="Q125" s="105"/>
      <c r="R125" s="105"/>
      <c r="S125" s="105"/>
      <c r="T125" s="105"/>
      <c r="U125" s="105"/>
      <c r="V125" s="105"/>
      <c r="W125" s="105"/>
      <c r="X125" s="105"/>
      <c r="Y125" s="105"/>
      <c r="Z125" s="105"/>
    </row>
    <row r="126" spans="1:26" ht="9.75" customHeight="1">
      <c r="A126" s="121"/>
      <c r="B126" s="129"/>
      <c r="C126" s="129"/>
      <c r="D126" s="129"/>
      <c r="E126" s="129"/>
      <c r="F126" s="129"/>
      <c r="G126" s="129"/>
      <c r="H126" s="129"/>
      <c r="I126" s="129"/>
      <c r="J126" s="129"/>
      <c r="K126" s="106"/>
      <c r="L126" s="106"/>
      <c r="M126" s="106"/>
      <c r="N126" s="106"/>
      <c r="O126" s="106"/>
      <c r="P126" s="106"/>
      <c r="Q126" s="105"/>
      <c r="R126" s="105"/>
      <c r="S126" s="105"/>
      <c r="T126" s="105"/>
      <c r="U126" s="105"/>
      <c r="V126" s="105"/>
      <c r="W126" s="105"/>
      <c r="X126" s="105"/>
      <c r="Y126" s="105"/>
      <c r="Z126" s="105"/>
    </row>
    <row r="127" spans="1:26" ht="9.75" customHeight="1">
      <c r="A127" s="121"/>
      <c r="B127" s="129"/>
      <c r="C127" s="129"/>
      <c r="D127" s="129"/>
      <c r="E127" s="129"/>
      <c r="F127" s="129"/>
      <c r="G127" s="129"/>
      <c r="H127" s="129"/>
      <c r="I127" s="129"/>
      <c r="J127" s="129"/>
      <c r="K127" s="106"/>
      <c r="L127" s="106"/>
      <c r="M127" s="106"/>
      <c r="N127" s="106"/>
      <c r="O127" s="106"/>
      <c r="P127" s="106"/>
      <c r="Q127" s="105"/>
      <c r="R127" s="105"/>
      <c r="S127" s="105"/>
      <c r="T127" s="105"/>
      <c r="U127" s="105"/>
      <c r="V127" s="105"/>
      <c r="W127" s="105"/>
      <c r="X127" s="105"/>
      <c r="Y127" s="105"/>
      <c r="Z127" s="105"/>
    </row>
    <row r="128" spans="1:26" ht="9.75" customHeight="1">
      <c r="A128" s="121"/>
      <c r="B128" s="129"/>
      <c r="C128" s="129"/>
      <c r="D128" s="129"/>
      <c r="E128" s="129"/>
      <c r="F128" s="129"/>
      <c r="G128" s="129"/>
      <c r="H128" s="129"/>
      <c r="I128" s="129"/>
      <c r="J128" s="129"/>
      <c r="K128" s="106"/>
      <c r="L128" s="106"/>
      <c r="M128" s="106"/>
      <c r="N128" s="106"/>
      <c r="O128" s="106"/>
      <c r="P128" s="106"/>
      <c r="Q128" s="105"/>
      <c r="R128" s="105"/>
      <c r="S128" s="105"/>
      <c r="T128" s="105"/>
      <c r="U128" s="105"/>
      <c r="V128" s="105"/>
      <c r="W128" s="105"/>
      <c r="X128" s="105"/>
      <c r="Y128" s="105"/>
      <c r="Z128" s="105"/>
    </row>
    <row r="129" spans="1:26" ht="9.75" customHeight="1">
      <c r="A129" s="121"/>
      <c r="B129" s="129"/>
      <c r="C129" s="129"/>
      <c r="D129" s="129"/>
      <c r="E129" s="129"/>
      <c r="F129" s="129"/>
      <c r="G129" s="129"/>
      <c r="H129" s="129"/>
      <c r="I129" s="129"/>
      <c r="J129" s="129"/>
      <c r="K129" s="106"/>
      <c r="L129" s="106"/>
      <c r="M129" s="106"/>
      <c r="N129" s="106"/>
      <c r="O129" s="106"/>
      <c r="P129" s="106"/>
      <c r="Q129" s="105"/>
      <c r="R129" s="105"/>
      <c r="S129" s="105"/>
      <c r="T129" s="105"/>
      <c r="U129" s="105"/>
      <c r="V129" s="105"/>
      <c r="W129" s="105"/>
      <c r="X129" s="105"/>
      <c r="Y129" s="105"/>
      <c r="Z129" s="105"/>
    </row>
    <row r="130" spans="1:26" ht="9.75" customHeight="1">
      <c r="A130" s="121"/>
      <c r="B130" s="129"/>
      <c r="C130" s="129"/>
      <c r="D130" s="129"/>
      <c r="E130" s="129"/>
      <c r="F130" s="129"/>
      <c r="G130" s="129"/>
      <c r="H130" s="129"/>
      <c r="I130" s="129"/>
      <c r="J130" s="129"/>
      <c r="K130" s="106"/>
      <c r="L130" s="106"/>
      <c r="M130" s="106"/>
      <c r="N130" s="106"/>
      <c r="O130" s="106"/>
      <c r="P130" s="106"/>
      <c r="Q130" s="105"/>
      <c r="R130" s="105"/>
      <c r="S130" s="105"/>
      <c r="T130" s="105"/>
      <c r="U130" s="105"/>
      <c r="V130" s="105"/>
      <c r="W130" s="105"/>
      <c r="X130" s="105"/>
      <c r="Y130" s="105"/>
      <c r="Z130" s="105"/>
    </row>
    <row r="131" spans="1:26" ht="9.75" customHeight="1">
      <c r="A131" s="121"/>
      <c r="B131" s="129"/>
      <c r="C131" s="129"/>
      <c r="D131" s="129"/>
      <c r="E131" s="129"/>
      <c r="F131" s="129"/>
      <c r="G131" s="129"/>
      <c r="H131" s="129"/>
      <c r="I131" s="129"/>
      <c r="J131" s="129"/>
      <c r="K131" s="106"/>
      <c r="L131" s="106"/>
      <c r="M131" s="106"/>
      <c r="N131" s="106"/>
      <c r="O131" s="106"/>
      <c r="P131" s="106"/>
      <c r="Q131" s="105"/>
      <c r="R131" s="105"/>
      <c r="S131" s="105"/>
      <c r="T131" s="105"/>
      <c r="U131" s="105"/>
      <c r="V131" s="105"/>
      <c r="W131" s="105"/>
      <c r="X131" s="105"/>
      <c r="Y131" s="105"/>
      <c r="Z131" s="105"/>
    </row>
    <row r="132" spans="1:26" ht="9.75" customHeight="1">
      <c r="A132" s="121"/>
      <c r="B132" s="129"/>
      <c r="C132" s="129"/>
      <c r="D132" s="129"/>
      <c r="E132" s="129"/>
      <c r="F132" s="129"/>
      <c r="G132" s="129"/>
      <c r="H132" s="129"/>
      <c r="I132" s="129"/>
      <c r="J132" s="129"/>
      <c r="K132" s="106"/>
      <c r="L132" s="106"/>
      <c r="M132" s="106"/>
      <c r="N132" s="106"/>
      <c r="O132" s="106"/>
      <c r="P132" s="106"/>
      <c r="Q132" s="105"/>
      <c r="R132" s="105"/>
      <c r="S132" s="105"/>
      <c r="T132" s="105"/>
      <c r="U132" s="105"/>
      <c r="V132" s="105"/>
      <c r="W132" s="105"/>
      <c r="X132" s="105"/>
      <c r="Y132" s="105"/>
      <c r="Z132" s="105"/>
    </row>
    <row r="133" spans="1:26" ht="9.75" customHeight="1">
      <c r="A133" s="121"/>
      <c r="B133" s="129"/>
      <c r="C133" s="129"/>
      <c r="D133" s="129"/>
      <c r="E133" s="129"/>
      <c r="F133" s="129"/>
      <c r="G133" s="129"/>
      <c r="H133" s="129"/>
      <c r="I133" s="129"/>
      <c r="J133" s="129"/>
      <c r="K133" s="106"/>
      <c r="L133" s="106"/>
      <c r="M133" s="106"/>
      <c r="N133" s="106"/>
      <c r="O133" s="106"/>
      <c r="P133" s="106"/>
      <c r="Q133" s="105"/>
      <c r="R133" s="105"/>
      <c r="S133" s="105"/>
      <c r="T133" s="105"/>
      <c r="U133" s="105"/>
      <c r="V133" s="105"/>
      <c r="W133" s="105"/>
      <c r="X133" s="105"/>
      <c r="Y133" s="105"/>
      <c r="Z133" s="105"/>
    </row>
    <row r="134" spans="1:26" ht="9.75" customHeight="1">
      <c r="A134" s="121"/>
      <c r="B134" s="129"/>
      <c r="C134" s="129"/>
      <c r="D134" s="129"/>
      <c r="E134" s="129"/>
      <c r="F134" s="129"/>
      <c r="G134" s="129"/>
      <c r="H134" s="129"/>
      <c r="I134" s="129"/>
      <c r="J134" s="129"/>
      <c r="K134" s="106"/>
      <c r="L134" s="106"/>
      <c r="M134" s="106"/>
      <c r="N134" s="106"/>
      <c r="O134" s="106"/>
      <c r="P134" s="106"/>
      <c r="Q134" s="105"/>
      <c r="R134" s="105"/>
      <c r="S134" s="105"/>
      <c r="T134" s="105"/>
      <c r="U134" s="105"/>
      <c r="V134" s="105"/>
      <c r="W134" s="105"/>
      <c r="X134" s="105"/>
      <c r="Y134" s="105"/>
      <c r="Z134" s="105"/>
    </row>
    <row r="135" spans="1:26" ht="9.75" customHeight="1">
      <c r="A135" s="121"/>
      <c r="B135" s="129"/>
      <c r="C135" s="129"/>
      <c r="D135" s="129"/>
      <c r="E135" s="129"/>
      <c r="F135" s="129"/>
      <c r="G135" s="129"/>
      <c r="H135" s="129"/>
      <c r="I135" s="129"/>
      <c r="J135" s="129"/>
      <c r="K135" s="106"/>
      <c r="L135" s="106"/>
      <c r="M135" s="106"/>
      <c r="N135" s="106"/>
      <c r="O135" s="106"/>
      <c r="P135" s="106"/>
      <c r="Q135" s="105"/>
      <c r="R135" s="105"/>
      <c r="S135" s="105"/>
      <c r="T135" s="105"/>
      <c r="U135" s="105"/>
      <c r="V135" s="105"/>
      <c r="W135" s="105"/>
      <c r="X135" s="105"/>
      <c r="Y135" s="105"/>
      <c r="Z135" s="105"/>
    </row>
    <row r="136" spans="1:26" ht="9.75" customHeight="1">
      <c r="A136" s="121"/>
      <c r="B136" s="129"/>
      <c r="C136" s="129"/>
      <c r="D136" s="129"/>
      <c r="E136" s="129"/>
      <c r="F136" s="129"/>
      <c r="G136" s="129"/>
      <c r="H136" s="129"/>
      <c r="I136" s="129"/>
      <c r="J136" s="129"/>
      <c r="K136" s="106"/>
      <c r="L136" s="106"/>
      <c r="M136" s="106"/>
      <c r="N136" s="106"/>
      <c r="O136" s="106"/>
      <c r="P136" s="106"/>
      <c r="Q136" s="105"/>
      <c r="R136" s="105"/>
      <c r="S136" s="105"/>
      <c r="T136" s="105"/>
      <c r="U136" s="105"/>
      <c r="V136" s="105"/>
      <c r="W136" s="105"/>
      <c r="X136" s="105"/>
      <c r="Y136" s="105"/>
      <c r="Z136" s="105"/>
    </row>
    <row r="137" spans="1:26" ht="9.75" customHeight="1">
      <c r="A137" s="121"/>
      <c r="B137" s="129"/>
      <c r="C137" s="129"/>
      <c r="D137" s="129"/>
      <c r="E137" s="129"/>
      <c r="F137" s="129"/>
      <c r="G137" s="129"/>
      <c r="H137" s="129"/>
      <c r="I137" s="129"/>
      <c r="J137" s="129"/>
      <c r="K137" s="106"/>
      <c r="L137" s="106"/>
      <c r="M137" s="106"/>
      <c r="N137" s="106"/>
      <c r="O137" s="106"/>
      <c r="P137" s="106"/>
      <c r="Q137" s="105"/>
      <c r="R137" s="105"/>
      <c r="S137" s="105"/>
      <c r="T137" s="105"/>
      <c r="U137" s="105"/>
      <c r="V137" s="105"/>
      <c r="W137" s="105"/>
      <c r="X137" s="105"/>
      <c r="Y137" s="105"/>
      <c r="Z137" s="105"/>
    </row>
    <row r="138" spans="1:26" ht="9.75" customHeight="1">
      <c r="A138" s="121"/>
      <c r="B138" s="129"/>
      <c r="C138" s="129"/>
      <c r="D138" s="129"/>
      <c r="E138" s="129"/>
      <c r="F138" s="129"/>
      <c r="G138" s="129"/>
      <c r="H138" s="129"/>
      <c r="I138" s="129"/>
      <c r="J138" s="129"/>
      <c r="K138" s="106"/>
      <c r="L138" s="106"/>
      <c r="M138" s="106"/>
      <c r="N138" s="106"/>
      <c r="O138" s="106"/>
      <c r="P138" s="106"/>
      <c r="Q138" s="105"/>
      <c r="R138" s="105"/>
      <c r="S138" s="105"/>
      <c r="T138" s="105"/>
      <c r="U138" s="105"/>
      <c r="V138" s="105"/>
      <c r="W138" s="105"/>
      <c r="X138" s="105"/>
      <c r="Y138" s="105"/>
      <c r="Z138" s="105"/>
    </row>
    <row r="139" spans="1:26" ht="9.75" customHeight="1">
      <c r="A139" s="121"/>
      <c r="B139" s="129"/>
      <c r="C139" s="129"/>
      <c r="D139" s="129"/>
      <c r="E139" s="129"/>
      <c r="F139" s="129"/>
      <c r="G139" s="129"/>
      <c r="H139" s="129"/>
      <c r="I139" s="129"/>
      <c r="J139" s="129"/>
      <c r="K139" s="106"/>
      <c r="L139" s="106"/>
      <c r="M139" s="106"/>
      <c r="N139" s="106"/>
      <c r="O139" s="106"/>
      <c r="P139" s="106"/>
      <c r="Q139" s="105"/>
      <c r="R139" s="105"/>
      <c r="S139" s="105"/>
      <c r="T139" s="105"/>
      <c r="U139" s="105"/>
      <c r="V139" s="105"/>
      <c r="W139" s="105"/>
      <c r="X139" s="105"/>
      <c r="Y139" s="105"/>
      <c r="Z139" s="105"/>
    </row>
    <row r="140" spans="1:26" ht="9.75" customHeight="1">
      <c r="A140" s="121"/>
      <c r="B140" s="129"/>
      <c r="C140" s="129"/>
      <c r="D140" s="129"/>
      <c r="E140" s="129"/>
      <c r="F140" s="129"/>
      <c r="G140" s="129"/>
      <c r="H140" s="129"/>
      <c r="I140" s="129"/>
      <c r="J140" s="129"/>
      <c r="K140" s="106"/>
      <c r="L140" s="106"/>
      <c r="M140" s="106"/>
      <c r="N140" s="106"/>
      <c r="O140" s="106"/>
      <c r="P140" s="106"/>
      <c r="Q140" s="105"/>
      <c r="R140" s="105"/>
      <c r="S140" s="105"/>
      <c r="T140" s="105"/>
      <c r="U140" s="105"/>
      <c r="V140" s="105"/>
      <c r="W140" s="105"/>
      <c r="X140" s="105"/>
      <c r="Y140" s="105"/>
      <c r="Z140" s="105"/>
    </row>
    <row r="141" spans="1:26" ht="9.75" customHeight="1">
      <c r="A141" s="121"/>
      <c r="B141" s="129"/>
      <c r="C141" s="129"/>
      <c r="D141" s="129"/>
      <c r="E141" s="129"/>
      <c r="F141" s="129"/>
      <c r="G141" s="129"/>
      <c r="H141" s="129"/>
      <c r="I141" s="129"/>
      <c r="J141" s="129"/>
      <c r="K141" s="106"/>
      <c r="L141" s="106"/>
      <c r="M141" s="106"/>
      <c r="N141" s="106"/>
      <c r="O141" s="106"/>
      <c r="P141" s="106"/>
      <c r="Q141" s="105"/>
      <c r="R141" s="105"/>
      <c r="S141" s="105"/>
      <c r="T141" s="105"/>
      <c r="U141" s="105"/>
      <c r="V141" s="105"/>
      <c r="W141" s="105"/>
      <c r="X141" s="105"/>
      <c r="Y141" s="105"/>
      <c r="Z141" s="105"/>
    </row>
    <row r="142" spans="1:26" ht="9.75" customHeight="1">
      <c r="A142" s="121"/>
      <c r="B142" s="129"/>
      <c r="C142" s="129"/>
      <c r="D142" s="129"/>
      <c r="E142" s="129"/>
      <c r="F142" s="129"/>
      <c r="G142" s="129"/>
      <c r="H142" s="129"/>
      <c r="I142" s="129"/>
      <c r="J142" s="129"/>
      <c r="K142" s="106"/>
      <c r="L142" s="106"/>
      <c r="M142" s="106"/>
      <c r="N142" s="106"/>
      <c r="O142" s="106"/>
      <c r="P142" s="106"/>
      <c r="Q142" s="105"/>
      <c r="R142" s="105"/>
      <c r="S142" s="105"/>
      <c r="T142" s="105"/>
      <c r="U142" s="105"/>
      <c r="V142" s="105"/>
      <c r="W142" s="105"/>
      <c r="X142" s="105"/>
      <c r="Y142" s="105"/>
      <c r="Z142" s="105"/>
    </row>
    <row r="143" spans="1:26" ht="9.75" customHeight="1">
      <c r="A143" s="121"/>
      <c r="B143" s="129"/>
      <c r="C143" s="129"/>
      <c r="D143" s="129"/>
      <c r="E143" s="129"/>
      <c r="F143" s="129"/>
      <c r="G143" s="129"/>
      <c r="H143" s="129"/>
      <c r="I143" s="129"/>
      <c r="J143" s="129"/>
      <c r="K143" s="106"/>
      <c r="L143" s="106"/>
      <c r="M143" s="106"/>
      <c r="N143" s="106"/>
      <c r="O143" s="106"/>
      <c r="P143" s="106"/>
      <c r="Q143" s="105"/>
      <c r="R143" s="105"/>
      <c r="S143" s="105"/>
      <c r="T143" s="105"/>
      <c r="U143" s="105"/>
      <c r="V143" s="105"/>
      <c r="W143" s="105"/>
      <c r="X143" s="105"/>
      <c r="Y143" s="105"/>
      <c r="Z143" s="105"/>
    </row>
    <row r="144" spans="1:26" ht="9.75" customHeight="1">
      <c r="A144" s="121"/>
      <c r="B144" s="129"/>
      <c r="C144" s="129"/>
      <c r="D144" s="129"/>
      <c r="E144" s="129"/>
      <c r="F144" s="129"/>
      <c r="G144" s="129"/>
      <c r="H144" s="129"/>
      <c r="I144" s="129"/>
      <c r="J144" s="129"/>
      <c r="K144" s="106"/>
      <c r="L144" s="106"/>
      <c r="M144" s="106"/>
      <c r="N144" s="106"/>
      <c r="O144" s="106"/>
      <c r="P144" s="106"/>
      <c r="Q144" s="105"/>
      <c r="R144" s="105"/>
      <c r="S144" s="105"/>
      <c r="T144" s="105"/>
      <c r="U144" s="105"/>
      <c r="V144" s="105"/>
      <c r="W144" s="105"/>
      <c r="X144" s="105"/>
      <c r="Y144" s="105"/>
      <c r="Z144" s="105"/>
    </row>
    <row r="145" spans="1:26" ht="9.75" customHeight="1">
      <c r="A145" s="121"/>
      <c r="B145" s="129"/>
      <c r="C145" s="129"/>
      <c r="D145" s="129"/>
      <c r="E145" s="129"/>
      <c r="F145" s="129"/>
      <c r="G145" s="129"/>
      <c r="H145" s="129"/>
      <c r="I145" s="129"/>
      <c r="J145" s="129"/>
      <c r="K145" s="106"/>
      <c r="L145" s="106"/>
      <c r="M145" s="106"/>
      <c r="N145" s="106"/>
      <c r="O145" s="106"/>
      <c r="P145" s="106"/>
      <c r="Q145" s="105"/>
      <c r="R145" s="105"/>
      <c r="S145" s="105"/>
      <c r="T145" s="105"/>
      <c r="U145" s="105"/>
      <c r="V145" s="105"/>
      <c r="W145" s="105"/>
      <c r="X145" s="105"/>
      <c r="Y145" s="105"/>
      <c r="Z145" s="105"/>
    </row>
    <row r="146" spans="1:26" ht="9.75" customHeight="1">
      <c r="A146" s="121"/>
      <c r="B146" s="129"/>
      <c r="C146" s="129"/>
      <c r="D146" s="129"/>
      <c r="E146" s="129"/>
      <c r="F146" s="129"/>
      <c r="G146" s="129"/>
      <c r="H146" s="129"/>
      <c r="I146" s="129"/>
      <c r="J146" s="129"/>
      <c r="K146" s="106"/>
      <c r="L146" s="106"/>
      <c r="M146" s="106"/>
      <c r="N146" s="106"/>
      <c r="O146" s="106"/>
      <c r="P146" s="106"/>
      <c r="Q146" s="105"/>
      <c r="R146" s="105"/>
      <c r="S146" s="105"/>
      <c r="T146" s="105"/>
      <c r="U146" s="105"/>
      <c r="V146" s="105"/>
      <c r="W146" s="105"/>
      <c r="X146" s="105"/>
      <c r="Y146" s="105"/>
      <c r="Z146" s="105"/>
    </row>
    <row r="147" spans="1:26" ht="9.75" customHeight="1">
      <c r="A147" s="121"/>
      <c r="B147" s="129"/>
      <c r="C147" s="129"/>
      <c r="D147" s="129"/>
      <c r="E147" s="129"/>
      <c r="F147" s="129"/>
      <c r="G147" s="129"/>
      <c r="H147" s="129"/>
      <c r="I147" s="129"/>
      <c r="J147" s="129"/>
      <c r="K147" s="106"/>
      <c r="L147" s="106"/>
      <c r="M147" s="106"/>
      <c r="N147" s="106"/>
      <c r="O147" s="106"/>
      <c r="P147" s="106"/>
      <c r="Q147" s="105"/>
      <c r="R147" s="105"/>
      <c r="S147" s="105"/>
      <c r="T147" s="105"/>
      <c r="U147" s="105"/>
      <c r="V147" s="105"/>
      <c r="W147" s="105"/>
      <c r="X147" s="105"/>
      <c r="Y147" s="105"/>
      <c r="Z147" s="105"/>
    </row>
    <row r="148" spans="1:26" ht="9.75" customHeight="1">
      <c r="A148" s="121"/>
      <c r="B148" s="129"/>
      <c r="C148" s="129"/>
      <c r="D148" s="129"/>
      <c r="E148" s="129"/>
      <c r="F148" s="129"/>
      <c r="G148" s="129"/>
      <c r="H148" s="129"/>
      <c r="I148" s="129"/>
      <c r="J148" s="129"/>
      <c r="K148" s="106"/>
      <c r="L148" s="106"/>
      <c r="M148" s="106"/>
      <c r="N148" s="106"/>
      <c r="O148" s="106"/>
      <c r="P148" s="106"/>
      <c r="Q148" s="105"/>
      <c r="R148" s="105"/>
      <c r="S148" s="105"/>
      <c r="T148" s="105"/>
      <c r="U148" s="105"/>
      <c r="V148" s="105"/>
      <c r="W148" s="105"/>
      <c r="X148" s="105"/>
      <c r="Y148" s="105"/>
      <c r="Z148" s="105"/>
    </row>
    <row r="149" spans="1:26" ht="9.75" customHeight="1">
      <c r="A149" s="121"/>
      <c r="B149" s="129"/>
      <c r="C149" s="129"/>
      <c r="D149" s="129"/>
      <c r="E149" s="129"/>
      <c r="F149" s="129"/>
      <c r="G149" s="129"/>
      <c r="H149" s="129"/>
      <c r="I149" s="129"/>
      <c r="J149" s="129"/>
      <c r="K149" s="106"/>
      <c r="L149" s="106"/>
      <c r="M149" s="106"/>
      <c r="N149" s="106"/>
      <c r="O149" s="106"/>
      <c r="P149" s="106"/>
      <c r="Q149" s="105"/>
      <c r="R149" s="105"/>
      <c r="S149" s="105"/>
      <c r="T149" s="105"/>
      <c r="U149" s="105"/>
      <c r="V149" s="105"/>
      <c r="W149" s="105"/>
      <c r="X149" s="105"/>
      <c r="Y149" s="105"/>
      <c r="Z149" s="105"/>
    </row>
    <row r="150" spans="1:26" ht="9.75" customHeight="1">
      <c r="A150" s="121"/>
      <c r="B150" s="129"/>
      <c r="C150" s="129"/>
      <c r="D150" s="129"/>
      <c r="E150" s="129"/>
      <c r="F150" s="129"/>
      <c r="G150" s="129"/>
      <c r="H150" s="129"/>
      <c r="I150" s="129"/>
      <c r="J150" s="129"/>
      <c r="K150" s="106"/>
      <c r="L150" s="106"/>
      <c r="M150" s="106"/>
      <c r="N150" s="106"/>
      <c r="O150" s="106"/>
      <c r="P150" s="106"/>
      <c r="Q150" s="105"/>
      <c r="R150" s="105"/>
      <c r="S150" s="105"/>
      <c r="T150" s="105"/>
      <c r="U150" s="105"/>
      <c r="V150" s="105"/>
      <c r="W150" s="105"/>
      <c r="X150" s="105"/>
      <c r="Y150" s="105"/>
      <c r="Z150" s="105"/>
    </row>
    <row r="151" spans="1:26" ht="9.75" customHeight="1">
      <c r="A151" s="121"/>
      <c r="B151" s="129"/>
      <c r="C151" s="129"/>
      <c r="D151" s="129"/>
      <c r="E151" s="129"/>
      <c r="F151" s="129"/>
      <c r="G151" s="129"/>
      <c r="H151" s="129"/>
      <c r="I151" s="129"/>
      <c r="J151" s="129"/>
      <c r="K151" s="106"/>
      <c r="L151" s="106"/>
      <c r="M151" s="106"/>
      <c r="N151" s="106"/>
      <c r="O151" s="106"/>
      <c r="P151" s="106"/>
      <c r="Q151" s="105"/>
      <c r="R151" s="105"/>
      <c r="S151" s="105"/>
      <c r="T151" s="105"/>
      <c r="U151" s="105"/>
      <c r="V151" s="105"/>
      <c r="W151" s="105"/>
      <c r="X151" s="105"/>
      <c r="Y151" s="105"/>
      <c r="Z151" s="105"/>
    </row>
    <row r="152" spans="1:26" ht="9.75" customHeight="1">
      <c r="A152" s="121"/>
      <c r="B152" s="129"/>
      <c r="C152" s="129"/>
      <c r="D152" s="129"/>
      <c r="E152" s="129"/>
      <c r="F152" s="129"/>
      <c r="G152" s="129"/>
      <c r="H152" s="129"/>
      <c r="I152" s="129"/>
      <c r="J152" s="129"/>
      <c r="K152" s="106"/>
      <c r="L152" s="106"/>
      <c r="M152" s="106"/>
      <c r="N152" s="106"/>
      <c r="O152" s="106"/>
      <c r="P152" s="106"/>
      <c r="Q152" s="105"/>
      <c r="R152" s="105"/>
      <c r="S152" s="105"/>
      <c r="T152" s="105"/>
      <c r="U152" s="105"/>
      <c r="V152" s="105"/>
      <c r="W152" s="105"/>
      <c r="X152" s="105"/>
      <c r="Y152" s="105"/>
      <c r="Z152" s="105"/>
    </row>
    <row r="153" spans="1:26" ht="9.75" customHeight="1">
      <c r="A153" s="121"/>
      <c r="B153" s="129"/>
      <c r="C153" s="129"/>
      <c r="D153" s="129"/>
      <c r="E153" s="129"/>
      <c r="F153" s="129"/>
      <c r="G153" s="129"/>
      <c r="H153" s="129"/>
      <c r="I153" s="129"/>
      <c r="J153" s="129"/>
      <c r="K153" s="106"/>
      <c r="L153" s="106"/>
      <c r="M153" s="106"/>
      <c r="N153" s="106"/>
      <c r="O153" s="106"/>
      <c r="P153" s="106"/>
      <c r="Q153" s="105"/>
      <c r="R153" s="105"/>
      <c r="S153" s="105"/>
      <c r="T153" s="105"/>
      <c r="U153" s="105"/>
      <c r="V153" s="105"/>
      <c r="W153" s="105"/>
      <c r="X153" s="105"/>
      <c r="Y153" s="105"/>
      <c r="Z153" s="105"/>
    </row>
    <row r="154" spans="1:26" ht="9.75" customHeight="1">
      <c r="A154" s="121"/>
      <c r="B154" s="129"/>
      <c r="C154" s="129"/>
      <c r="D154" s="129"/>
      <c r="E154" s="129"/>
      <c r="F154" s="129"/>
      <c r="G154" s="129"/>
      <c r="H154" s="129"/>
      <c r="I154" s="129"/>
      <c r="J154" s="129"/>
      <c r="K154" s="106"/>
      <c r="L154" s="106"/>
      <c r="M154" s="106"/>
      <c r="N154" s="106"/>
      <c r="O154" s="106"/>
      <c r="P154" s="106"/>
      <c r="Q154" s="105"/>
      <c r="R154" s="105"/>
      <c r="S154" s="105"/>
      <c r="T154" s="105"/>
      <c r="U154" s="105"/>
      <c r="V154" s="105"/>
      <c r="W154" s="105"/>
      <c r="X154" s="105"/>
      <c r="Y154" s="105"/>
      <c r="Z154" s="105"/>
    </row>
    <row r="155" spans="1:26" ht="9.75" customHeight="1">
      <c r="A155" s="121"/>
      <c r="B155" s="129"/>
      <c r="C155" s="129"/>
      <c r="D155" s="129"/>
      <c r="E155" s="129"/>
      <c r="F155" s="129"/>
      <c r="G155" s="129"/>
      <c r="H155" s="129"/>
      <c r="I155" s="129"/>
      <c r="J155" s="129"/>
      <c r="K155" s="106"/>
      <c r="L155" s="106"/>
      <c r="M155" s="106"/>
      <c r="N155" s="106"/>
      <c r="O155" s="106"/>
      <c r="P155" s="106"/>
      <c r="Q155" s="105"/>
      <c r="R155" s="105"/>
      <c r="S155" s="105"/>
      <c r="T155" s="105"/>
      <c r="U155" s="105"/>
      <c r="V155" s="105"/>
      <c r="W155" s="105"/>
      <c r="X155" s="105"/>
      <c r="Y155" s="105"/>
      <c r="Z155" s="105"/>
    </row>
    <row r="156" spans="1:26" ht="9.75" customHeight="1">
      <c r="A156" s="121"/>
      <c r="B156" s="129"/>
      <c r="C156" s="129"/>
      <c r="D156" s="129"/>
      <c r="E156" s="129"/>
      <c r="F156" s="129"/>
      <c r="G156" s="129"/>
      <c r="H156" s="129"/>
      <c r="I156" s="129"/>
      <c r="J156" s="129"/>
      <c r="K156" s="106"/>
      <c r="L156" s="106"/>
      <c r="M156" s="106"/>
      <c r="N156" s="106"/>
      <c r="O156" s="106"/>
      <c r="P156" s="106"/>
      <c r="Q156" s="105"/>
      <c r="R156" s="105"/>
      <c r="S156" s="105"/>
      <c r="T156" s="105"/>
      <c r="U156" s="105"/>
      <c r="V156" s="105"/>
      <c r="W156" s="105"/>
      <c r="X156" s="105"/>
      <c r="Y156" s="105"/>
      <c r="Z156" s="105"/>
    </row>
    <row r="157" spans="1:26" ht="9.75" customHeight="1">
      <c r="A157" s="121"/>
      <c r="B157" s="129"/>
      <c r="C157" s="129"/>
      <c r="D157" s="129"/>
      <c r="E157" s="129"/>
      <c r="F157" s="129"/>
      <c r="G157" s="129"/>
      <c r="H157" s="129"/>
      <c r="I157" s="129"/>
      <c r="J157" s="129"/>
      <c r="K157" s="106"/>
      <c r="L157" s="106"/>
      <c r="M157" s="106"/>
      <c r="N157" s="106"/>
      <c r="O157" s="106"/>
      <c r="P157" s="106"/>
      <c r="Q157" s="105"/>
      <c r="R157" s="105"/>
      <c r="S157" s="105"/>
      <c r="T157" s="105"/>
      <c r="U157" s="105"/>
      <c r="V157" s="105"/>
      <c r="W157" s="105"/>
      <c r="X157" s="105"/>
      <c r="Y157" s="105"/>
      <c r="Z157" s="105"/>
    </row>
    <row r="158" spans="1:26" ht="9.75" customHeight="1">
      <c r="A158" s="121"/>
      <c r="B158" s="129"/>
      <c r="C158" s="129"/>
      <c r="D158" s="129"/>
      <c r="E158" s="129"/>
      <c r="F158" s="129"/>
      <c r="G158" s="129"/>
      <c r="H158" s="129"/>
      <c r="I158" s="129"/>
      <c r="J158" s="129"/>
      <c r="K158" s="106"/>
      <c r="L158" s="106"/>
      <c r="M158" s="106"/>
      <c r="N158" s="106"/>
      <c r="O158" s="106"/>
      <c r="P158" s="106"/>
      <c r="Q158" s="105"/>
      <c r="R158" s="105"/>
      <c r="S158" s="105"/>
      <c r="T158" s="105"/>
      <c r="U158" s="105"/>
      <c r="V158" s="105"/>
      <c r="W158" s="105"/>
      <c r="X158" s="105"/>
      <c r="Y158" s="105"/>
      <c r="Z158" s="105"/>
    </row>
    <row r="159" spans="1:26" ht="9.75" customHeight="1">
      <c r="A159" s="121"/>
      <c r="B159" s="129"/>
      <c r="C159" s="129"/>
      <c r="D159" s="129"/>
      <c r="E159" s="129"/>
      <c r="F159" s="129"/>
      <c r="G159" s="129"/>
      <c r="H159" s="129"/>
      <c r="I159" s="129"/>
      <c r="J159" s="129"/>
      <c r="K159" s="106"/>
      <c r="L159" s="106"/>
      <c r="M159" s="106"/>
      <c r="N159" s="106"/>
      <c r="O159" s="106"/>
      <c r="P159" s="106"/>
      <c r="Q159" s="105"/>
      <c r="R159" s="105"/>
      <c r="S159" s="105"/>
      <c r="T159" s="105"/>
      <c r="U159" s="105"/>
      <c r="V159" s="105"/>
      <c r="W159" s="105"/>
      <c r="X159" s="105"/>
      <c r="Y159" s="105"/>
      <c r="Z159" s="105"/>
    </row>
    <row r="160" spans="1:26" ht="9.75" customHeight="1">
      <c r="A160" s="121"/>
      <c r="B160" s="129"/>
      <c r="C160" s="129"/>
      <c r="D160" s="129"/>
      <c r="E160" s="129"/>
      <c r="F160" s="129"/>
      <c r="G160" s="129"/>
      <c r="H160" s="129"/>
      <c r="I160" s="129"/>
      <c r="J160" s="129"/>
      <c r="K160" s="106"/>
      <c r="L160" s="106"/>
      <c r="M160" s="106"/>
      <c r="N160" s="106"/>
      <c r="O160" s="106"/>
      <c r="P160" s="106"/>
      <c r="Q160" s="105"/>
      <c r="R160" s="105"/>
      <c r="S160" s="105"/>
      <c r="T160" s="105"/>
      <c r="U160" s="105"/>
      <c r="V160" s="105"/>
      <c r="W160" s="105"/>
      <c r="X160" s="105"/>
      <c r="Y160" s="105"/>
      <c r="Z160" s="105"/>
    </row>
    <row r="161" spans="1:26" ht="9.75" customHeight="1">
      <c r="A161" s="121"/>
      <c r="B161" s="129"/>
      <c r="C161" s="129"/>
      <c r="D161" s="129"/>
      <c r="E161" s="129"/>
      <c r="F161" s="129"/>
      <c r="G161" s="129"/>
      <c r="H161" s="129"/>
      <c r="I161" s="129"/>
      <c r="J161" s="129"/>
      <c r="K161" s="106"/>
      <c r="L161" s="106"/>
      <c r="M161" s="106"/>
      <c r="N161" s="106"/>
      <c r="O161" s="106"/>
      <c r="P161" s="106"/>
      <c r="Q161" s="105"/>
      <c r="R161" s="105"/>
      <c r="S161" s="105"/>
      <c r="T161" s="105"/>
      <c r="U161" s="105"/>
      <c r="V161" s="105"/>
      <c r="W161" s="105"/>
      <c r="X161" s="105"/>
      <c r="Y161" s="105"/>
      <c r="Z161" s="105"/>
    </row>
    <row r="162" spans="1:26" ht="9.75" customHeight="1">
      <c r="A162" s="121"/>
      <c r="B162" s="129"/>
      <c r="C162" s="129"/>
      <c r="D162" s="129"/>
      <c r="E162" s="129"/>
      <c r="F162" s="129"/>
      <c r="G162" s="129"/>
      <c r="H162" s="129"/>
      <c r="I162" s="129"/>
      <c r="J162" s="129"/>
      <c r="K162" s="106"/>
      <c r="L162" s="106"/>
      <c r="M162" s="106"/>
      <c r="N162" s="106"/>
      <c r="O162" s="106"/>
      <c r="P162" s="106"/>
      <c r="Q162" s="105"/>
      <c r="R162" s="105"/>
      <c r="S162" s="105"/>
      <c r="T162" s="105"/>
      <c r="U162" s="105"/>
      <c r="V162" s="105"/>
      <c r="W162" s="105"/>
      <c r="X162" s="105"/>
      <c r="Y162" s="105"/>
      <c r="Z162" s="105"/>
    </row>
    <row r="163" spans="1:26" ht="9.75" customHeight="1">
      <c r="A163" s="121"/>
      <c r="B163" s="129"/>
      <c r="C163" s="129"/>
      <c r="D163" s="129"/>
      <c r="E163" s="129"/>
      <c r="F163" s="129"/>
      <c r="G163" s="129"/>
      <c r="H163" s="129"/>
      <c r="I163" s="129"/>
      <c r="J163" s="129"/>
      <c r="K163" s="106"/>
      <c r="L163" s="106"/>
      <c r="M163" s="106"/>
      <c r="N163" s="106"/>
      <c r="O163" s="106"/>
      <c r="P163" s="106"/>
      <c r="Q163" s="105"/>
      <c r="R163" s="105"/>
      <c r="S163" s="105"/>
      <c r="T163" s="105"/>
      <c r="U163" s="105"/>
      <c r="V163" s="105"/>
      <c r="W163" s="105"/>
      <c r="X163" s="105"/>
      <c r="Y163" s="105"/>
      <c r="Z163" s="105"/>
    </row>
    <row r="164" spans="1:26" ht="9.75" customHeight="1">
      <c r="A164" s="121"/>
      <c r="B164" s="129"/>
      <c r="C164" s="129"/>
      <c r="D164" s="129"/>
      <c r="E164" s="129"/>
      <c r="F164" s="129"/>
      <c r="G164" s="129"/>
      <c r="H164" s="129"/>
      <c r="I164" s="129"/>
      <c r="J164" s="129"/>
      <c r="K164" s="106"/>
      <c r="L164" s="106"/>
      <c r="M164" s="106"/>
      <c r="N164" s="106"/>
      <c r="O164" s="106"/>
      <c r="P164" s="106"/>
      <c r="Q164" s="105"/>
      <c r="R164" s="105"/>
      <c r="S164" s="105"/>
      <c r="T164" s="105"/>
      <c r="U164" s="105"/>
      <c r="V164" s="105"/>
      <c r="W164" s="105"/>
      <c r="X164" s="105"/>
      <c r="Y164" s="105"/>
      <c r="Z164" s="105"/>
    </row>
    <row r="165" spans="1:26" ht="9.75" customHeight="1">
      <c r="A165" s="121"/>
      <c r="B165" s="129"/>
      <c r="C165" s="129"/>
      <c r="D165" s="129"/>
      <c r="E165" s="129"/>
      <c r="F165" s="129"/>
      <c r="G165" s="129"/>
      <c r="H165" s="129"/>
      <c r="I165" s="129"/>
      <c r="J165" s="129"/>
      <c r="K165" s="106"/>
      <c r="L165" s="106"/>
      <c r="M165" s="106"/>
      <c r="N165" s="106"/>
      <c r="O165" s="106"/>
      <c r="P165" s="106"/>
      <c r="Q165" s="105"/>
      <c r="R165" s="105"/>
      <c r="S165" s="105"/>
      <c r="T165" s="105"/>
      <c r="U165" s="105"/>
      <c r="V165" s="105"/>
      <c r="W165" s="105"/>
      <c r="X165" s="105"/>
      <c r="Y165" s="105"/>
      <c r="Z165" s="105"/>
    </row>
    <row r="166" spans="1:26" ht="9.75" customHeight="1">
      <c r="A166" s="121"/>
      <c r="B166" s="129"/>
      <c r="C166" s="129"/>
      <c r="D166" s="129"/>
      <c r="E166" s="129"/>
      <c r="F166" s="129"/>
      <c r="G166" s="129"/>
      <c r="H166" s="129"/>
      <c r="I166" s="129"/>
      <c r="J166" s="129"/>
      <c r="K166" s="106"/>
      <c r="L166" s="106"/>
      <c r="M166" s="106"/>
      <c r="N166" s="106"/>
      <c r="O166" s="106"/>
      <c r="P166" s="106"/>
      <c r="Q166" s="105"/>
      <c r="R166" s="105"/>
      <c r="S166" s="105"/>
      <c r="T166" s="105"/>
      <c r="U166" s="105"/>
      <c r="V166" s="105"/>
      <c r="W166" s="105"/>
      <c r="X166" s="105"/>
      <c r="Y166" s="105"/>
      <c r="Z166" s="105"/>
    </row>
    <row r="167" spans="1:26" ht="9.75" customHeight="1">
      <c r="A167" s="121"/>
      <c r="B167" s="129"/>
      <c r="C167" s="129"/>
      <c r="D167" s="129"/>
      <c r="E167" s="129"/>
      <c r="F167" s="129"/>
      <c r="G167" s="129"/>
      <c r="H167" s="129"/>
      <c r="I167" s="129"/>
      <c r="J167" s="129"/>
      <c r="K167" s="106"/>
      <c r="L167" s="106"/>
      <c r="M167" s="106"/>
      <c r="N167" s="106"/>
      <c r="O167" s="106"/>
      <c r="P167" s="106"/>
      <c r="Q167" s="105"/>
      <c r="R167" s="105"/>
      <c r="S167" s="105"/>
      <c r="T167" s="105"/>
      <c r="U167" s="105"/>
      <c r="V167" s="105"/>
      <c r="W167" s="105"/>
      <c r="X167" s="105"/>
      <c r="Y167" s="105"/>
      <c r="Z167" s="105"/>
    </row>
    <row r="168" spans="1:26" ht="9.75" customHeight="1">
      <c r="A168" s="121"/>
      <c r="B168" s="129"/>
      <c r="C168" s="129"/>
      <c r="D168" s="129"/>
      <c r="E168" s="129"/>
      <c r="F168" s="129"/>
      <c r="G168" s="129"/>
      <c r="H168" s="129"/>
      <c r="I168" s="129"/>
      <c r="J168" s="129"/>
      <c r="K168" s="106"/>
      <c r="L168" s="106"/>
      <c r="M168" s="106"/>
      <c r="N168" s="106"/>
      <c r="O168" s="106"/>
      <c r="P168" s="106"/>
      <c r="Q168" s="105"/>
      <c r="R168" s="105"/>
      <c r="S168" s="105"/>
      <c r="T168" s="105"/>
      <c r="U168" s="105"/>
      <c r="V168" s="105"/>
      <c r="W168" s="105"/>
      <c r="X168" s="105"/>
      <c r="Y168" s="105"/>
      <c r="Z168" s="105"/>
    </row>
    <row r="169" spans="1:26" ht="9.75" customHeight="1">
      <c r="A169" s="121"/>
      <c r="B169" s="129"/>
      <c r="C169" s="129"/>
      <c r="D169" s="129"/>
      <c r="E169" s="129"/>
      <c r="F169" s="129"/>
      <c r="G169" s="129"/>
      <c r="H169" s="129"/>
      <c r="I169" s="129"/>
      <c r="J169" s="129"/>
      <c r="K169" s="106"/>
      <c r="L169" s="106"/>
      <c r="M169" s="106"/>
      <c r="N169" s="106"/>
      <c r="O169" s="106"/>
      <c r="P169" s="106"/>
      <c r="Q169" s="105"/>
      <c r="R169" s="105"/>
      <c r="S169" s="105"/>
      <c r="T169" s="105"/>
      <c r="U169" s="105"/>
      <c r="V169" s="105"/>
      <c r="W169" s="105"/>
      <c r="X169" s="105"/>
      <c r="Y169" s="105"/>
      <c r="Z169" s="105"/>
    </row>
    <row r="170" spans="1:26" ht="9.75" customHeight="1">
      <c r="A170" s="121"/>
      <c r="B170" s="129"/>
      <c r="C170" s="129"/>
      <c r="D170" s="129"/>
      <c r="E170" s="129"/>
      <c r="F170" s="129"/>
      <c r="G170" s="129"/>
      <c r="H170" s="129"/>
      <c r="I170" s="129"/>
      <c r="J170" s="129"/>
      <c r="K170" s="106"/>
      <c r="L170" s="106"/>
      <c r="M170" s="106"/>
      <c r="N170" s="106"/>
      <c r="O170" s="106"/>
      <c r="P170" s="106"/>
      <c r="Q170" s="105"/>
      <c r="R170" s="105"/>
      <c r="S170" s="105"/>
      <c r="T170" s="105"/>
      <c r="U170" s="105"/>
      <c r="V170" s="105"/>
      <c r="W170" s="105"/>
      <c r="X170" s="105"/>
      <c r="Y170" s="105"/>
      <c r="Z170" s="105"/>
    </row>
    <row r="171" spans="1:26" ht="9.75" customHeight="1">
      <c r="A171" s="121"/>
      <c r="B171" s="129"/>
      <c r="C171" s="129"/>
      <c r="D171" s="129"/>
      <c r="E171" s="129"/>
      <c r="F171" s="129"/>
      <c r="G171" s="129"/>
      <c r="H171" s="129"/>
      <c r="I171" s="129"/>
      <c r="J171" s="129"/>
      <c r="K171" s="106"/>
      <c r="L171" s="106"/>
      <c r="M171" s="106"/>
      <c r="N171" s="106"/>
      <c r="O171" s="106"/>
      <c r="P171" s="106"/>
      <c r="Q171" s="105"/>
      <c r="R171" s="105"/>
      <c r="S171" s="105"/>
      <c r="T171" s="105"/>
      <c r="U171" s="105"/>
      <c r="V171" s="105"/>
      <c r="W171" s="105"/>
      <c r="X171" s="105"/>
      <c r="Y171" s="105"/>
      <c r="Z171" s="105"/>
    </row>
    <row r="172" spans="1:26" ht="9.75" customHeight="1">
      <c r="A172" s="121"/>
      <c r="B172" s="129"/>
      <c r="C172" s="129"/>
      <c r="D172" s="129"/>
      <c r="E172" s="129"/>
      <c r="F172" s="129"/>
      <c r="G172" s="129"/>
      <c r="H172" s="129"/>
      <c r="I172" s="129"/>
      <c r="J172" s="129"/>
      <c r="K172" s="106"/>
      <c r="L172" s="106"/>
      <c r="M172" s="106"/>
      <c r="N172" s="106"/>
      <c r="O172" s="106"/>
      <c r="P172" s="106"/>
      <c r="Q172" s="105"/>
      <c r="R172" s="105"/>
      <c r="S172" s="105"/>
      <c r="T172" s="105"/>
      <c r="U172" s="105"/>
      <c r="V172" s="105"/>
      <c r="W172" s="105"/>
      <c r="X172" s="105"/>
      <c r="Y172" s="105"/>
      <c r="Z172" s="105"/>
    </row>
    <row r="173" spans="1:26" ht="9.75" customHeight="1">
      <c r="A173" s="121"/>
      <c r="B173" s="129"/>
      <c r="C173" s="129"/>
      <c r="D173" s="129"/>
      <c r="E173" s="129"/>
      <c r="F173" s="129"/>
      <c r="G173" s="129"/>
      <c r="H173" s="129"/>
      <c r="I173" s="129"/>
      <c r="J173" s="129"/>
      <c r="K173" s="106"/>
      <c r="L173" s="106"/>
      <c r="M173" s="106"/>
      <c r="N173" s="106"/>
      <c r="O173" s="106"/>
      <c r="P173" s="106"/>
      <c r="Q173" s="105"/>
      <c r="R173" s="105"/>
      <c r="S173" s="105"/>
      <c r="T173" s="105"/>
      <c r="U173" s="105"/>
      <c r="V173" s="105"/>
      <c r="W173" s="105"/>
      <c r="X173" s="105"/>
      <c r="Y173" s="105"/>
      <c r="Z173" s="105"/>
    </row>
    <row r="174" spans="1:26" ht="9.75" customHeight="1">
      <c r="A174" s="121"/>
      <c r="B174" s="129"/>
      <c r="C174" s="129"/>
      <c r="D174" s="129"/>
      <c r="E174" s="129"/>
      <c r="F174" s="129"/>
      <c r="G174" s="129"/>
      <c r="H174" s="129"/>
      <c r="I174" s="129"/>
      <c r="J174" s="129"/>
      <c r="K174" s="106"/>
      <c r="L174" s="106"/>
      <c r="M174" s="106"/>
      <c r="N174" s="106"/>
      <c r="O174" s="106"/>
      <c r="P174" s="106"/>
      <c r="Q174" s="105"/>
      <c r="R174" s="105"/>
      <c r="S174" s="105"/>
      <c r="T174" s="105"/>
      <c r="U174" s="105"/>
      <c r="V174" s="105"/>
      <c r="W174" s="105"/>
      <c r="X174" s="105"/>
      <c r="Y174" s="105"/>
      <c r="Z174" s="105"/>
    </row>
    <row r="175" spans="1:26" ht="9.75" customHeight="1">
      <c r="A175" s="121"/>
      <c r="B175" s="129"/>
      <c r="C175" s="129"/>
      <c r="D175" s="129"/>
      <c r="E175" s="129"/>
      <c r="F175" s="129"/>
      <c r="G175" s="129"/>
      <c r="H175" s="129"/>
      <c r="I175" s="129"/>
      <c r="J175" s="129"/>
      <c r="K175" s="106"/>
      <c r="L175" s="106"/>
      <c r="M175" s="106"/>
      <c r="N175" s="106"/>
      <c r="O175" s="106"/>
      <c r="P175" s="106"/>
      <c r="Q175" s="105"/>
      <c r="R175" s="105"/>
      <c r="S175" s="105"/>
      <c r="T175" s="105"/>
      <c r="U175" s="105"/>
      <c r="V175" s="105"/>
      <c r="W175" s="105"/>
      <c r="X175" s="105"/>
      <c r="Y175" s="105"/>
      <c r="Z175" s="105"/>
    </row>
    <row r="176" spans="1:26" ht="9.75" customHeight="1">
      <c r="A176" s="121"/>
      <c r="B176" s="129"/>
      <c r="C176" s="129"/>
      <c r="D176" s="129"/>
      <c r="E176" s="129"/>
      <c r="F176" s="129"/>
      <c r="G176" s="129"/>
      <c r="H176" s="129"/>
      <c r="I176" s="129"/>
      <c r="J176" s="129"/>
      <c r="K176" s="106"/>
      <c r="L176" s="106"/>
      <c r="M176" s="106"/>
      <c r="N176" s="106"/>
      <c r="O176" s="106"/>
      <c r="P176" s="106"/>
      <c r="Q176" s="105"/>
      <c r="R176" s="105"/>
      <c r="S176" s="105"/>
      <c r="T176" s="105"/>
      <c r="U176" s="105"/>
      <c r="V176" s="105"/>
      <c r="W176" s="105"/>
      <c r="X176" s="105"/>
      <c r="Y176" s="105"/>
      <c r="Z176" s="105"/>
    </row>
    <row r="177" spans="1:26" ht="9.75" customHeight="1">
      <c r="A177" s="121"/>
      <c r="B177" s="129"/>
      <c r="C177" s="129"/>
      <c r="D177" s="129"/>
      <c r="E177" s="129"/>
      <c r="F177" s="129"/>
      <c r="G177" s="129"/>
      <c r="H177" s="129"/>
      <c r="I177" s="129"/>
      <c r="J177" s="129"/>
      <c r="K177" s="106"/>
      <c r="L177" s="106"/>
      <c r="M177" s="106"/>
      <c r="N177" s="106"/>
      <c r="O177" s="106"/>
      <c r="P177" s="106"/>
      <c r="Q177" s="105"/>
      <c r="R177" s="105"/>
      <c r="S177" s="105"/>
      <c r="T177" s="105"/>
      <c r="U177" s="105"/>
      <c r="V177" s="105"/>
      <c r="W177" s="105"/>
      <c r="X177" s="105"/>
      <c r="Y177" s="105"/>
      <c r="Z177" s="105"/>
    </row>
    <row r="178" spans="1:26" ht="9.75" customHeight="1">
      <c r="A178" s="121"/>
      <c r="B178" s="129"/>
      <c r="C178" s="129"/>
      <c r="D178" s="129"/>
      <c r="E178" s="129"/>
      <c r="F178" s="129"/>
      <c r="G178" s="129"/>
      <c r="H178" s="129"/>
      <c r="I178" s="129"/>
      <c r="J178" s="129"/>
      <c r="K178" s="106"/>
      <c r="L178" s="106"/>
      <c r="M178" s="106"/>
      <c r="N178" s="106"/>
      <c r="O178" s="106"/>
      <c r="P178" s="106"/>
      <c r="Q178" s="105"/>
      <c r="R178" s="105"/>
      <c r="S178" s="105"/>
      <c r="T178" s="105"/>
      <c r="U178" s="105"/>
      <c r="V178" s="105"/>
      <c r="W178" s="105"/>
      <c r="X178" s="105"/>
      <c r="Y178" s="105"/>
      <c r="Z178" s="105"/>
    </row>
    <row r="179" spans="1:26" ht="9.75" customHeight="1">
      <c r="A179" s="121"/>
      <c r="B179" s="129"/>
      <c r="C179" s="129"/>
      <c r="D179" s="129"/>
      <c r="E179" s="129"/>
      <c r="F179" s="129"/>
      <c r="G179" s="129"/>
      <c r="H179" s="129"/>
      <c r="I179" s="129"/>
      <c r="J179" s="129"/>
      <c r="K179" s="106"/>
      <c r="L179" s="106"/>
      <c r="M179" s="106"/>
      <c r="N179" s="106"/>
      <c r="O179" s="106"/>
      <c r="P179" s="106"/>
      <c r="Q179" s="105"/>
      <c r="R179" s="105"/>
      <c r="S179" s="105"/>
      <c r="T179" s="105"/>
      <c r="U179" s="105"/>
      <c r="V179" s="105"/>
      <c r="W179" s="105"/>
      <c r="X179" s="105"/>
      <c r="Y179" s="105"/>
      <c r="Z179" s="105"/>
    </row>
    <row r="180" spans="1:26" ht="9.75" customHeight="1">
      <c r="A180" s="121"/>
      <c r="B180" s="129"/>
      <c r="C180" s="129"/>
      <c r="D180" s="129"/>
      <c r="E180" s="129"/>
      <c r="F180" s="129"/>
      <c r="G180" s="129"/>
      <c r="H180" s="129"/>
      <c r="I180" s="129"/>
      <c r="J180" s="129"/>
      <c r="K180" s="106"/>
      <c r="L180" s="106"/>
      <c r="M180" s="106"/>
      <c r="N180" s="106"/>
      <c r="O180" s="106"/>
      <c r="P180" s="106"/>
      <c r="Q180" s="105"/>
      <c r="R180" s="105"/>
      <c r="S180" s="105"/>
      <c r="T180" s="105"/>
      <c r="U180" s="105"/>
      <c r="V180" s="105"/>
      <c r="W180" s="105"/>
      <c r="X180" s="105"/>
      <c r="Y180" s="105"/>
      <c r="Z180" s="105"/>
    </row>
    <row r="181" spans="1:26" ht="9.75" customHeight="1">
      <c r="A181" s="121"/>
      <c r="B181" s="129"/>
      <c r="C181" s="129"/>
      <c r="D181" s="129"/>
      <c r="E181" s="129"/>
      <c r="F181" s="129"/>
      <c r="G181" s="129"/>
      <c r="H181" s="129"/>
      <c r="I181" s="129"/>
      <c r="J181" s="129"/>
      <c r="K181" s="106"/>
      <c r="L181" s="106"/>
      <c r="M181" s="106"/>
      <c r="N181" s="106"/>
      <c r="O181" s="106"/>
      <c r="P181" s="106"/>
      <c r="Q181" s="105"/>
      <c r="R181" s="105"/>
      <c r="S181" s="105"/>
      <c r="T181" s="105"/>
      <c r="U181" s="105"/>
      <c r="V181" s="105"/>
      <c r="W181" s="105"/>
      <c r="X181" s="105"/>
      <c r="Y181" s="105"/>
      <c r="Z181" s="105"/>
    </row>
    <row r="182" spans="1:26" ht="9.75" customHeight="1">
      <c r="A182" s="121"/>
      <c r="B182" s="129"/>
      <c r="C182" s="129"/>
      <c r="D182" s="129"/>
      <c r="E182" s="129"/>
      <c r="F182" s="129"/>
      <c r="G182" s="129"/>
      <c r="H182" s="129"/>
      <c r="I182" s="129"/>
      <c r="J182" s="129"/>
      <c r="K182" s="106"/>
      <c r="L182" s="106"/>
      <c r="M182" s="106"/>
      <c r="N182" s="106"/>
      <c r="O182" s="106"/>
      <c r="P182" s="106"/>
      <c r="Q182" s="105"/>
      <c r="R182" s="105"/>
      <c r="S182" s="105"/>
      <c r="T182" s="105"/>
      <c r="U182" s="105"/>
      <c r="V182" s="105"/>
      <c r="W182" s="105"/>
      <c r="X182" s="105"/>
      <c r="Y182" s="105"/>
      <c r="Z182" s="105"/>
    </row>
    <row r="183" spans="1:26" ht="9.75" customHeight="1">
      <c r="A183" s="121"/>
      <c r="B183" s="129"/>
      <c r="C183" s="129"/>
      <c r="D183" s="129"/>
      <c r="E183" s="129"/>
      <c r="F183" s="129"/>
      <c r="G183" s="129"/>
      <c r="H183" s="129"/>
      <c r="I183" s="129"/>
      <c r="J183" s="129"/>
      <c r="K183" s="106"/>
      <c r="L183" s="106"/>
      <c r="M183" s="106"/>
      <c r="N183" s="106"/>
      <c r="O183" s="106"/>
      <c r="P183" s="106"/>
      <c r="Q183" s="105"/>
      <c r="R183" s="105"/>
      <c r="S183" s="105"/>
      <c r="T183" s="105"/>
      <c r="U183" s="105"/>
      <c r="V183" s="105"/>
      <c r="W183" s="105"/>
      <c r="X183" s="105"/>
      <c r="Y183" s="105"/>
      <c r="Z183" s="105"/>
    </row>
    <row r="184" spans="1:26" ht="9.75" customHeight="1">
      <c r="A184" s="121"/>
      <c r="B184" s="129"/>
      <c r="C184" s="129"/>
      <c r="D184" s="129"/>
      <c r="E184" s="129"/>
      <c r="F184" s="129"/>
      <c r="G184" s="129"/>
      <c r="H184" s="129"/>
      <c r="I184" s="129"/>
      <c r="J184" s="129"/>
      <c r="K184" s="106"/>
      <c r="L184" s="106"/>
      <c r="M184" s="106"/>
      <c r="N184" s="106"/>
      <c r="O184" s="106"/>
      <c r="P184" s="106"/>
      <c r="Q184" s="105"/>
      <c r="R184" s="105"/>
      <c r="S184" s="105"/>
      <c r="T184" s="105"/>
      <c r="U184" s="105"/>
      <c r="V184" s="105"/>
      <c r="W184" s="105"/>
      <c r="X184" s="105"/>
      <c r="Y184" s="105"/>
      <c r="Z184" s="105"/>
    </row>
    <row r="185" spans="1:26" ht="9.75" customHeight="1">
      <c r="A185" s="121"/>
      <c r="B185" s="129"/>
      <c r="C185" s="129"/>
      <c r="D185" s="129"/>
      <c r="E185" s="129"/>
      <c r="F185" s="129"/>
      <c r="G185" s="129"/>
      <c r="H185" s="129"/>
      <c r="I185" s="129"/>
      <c r="J185" s="129"/>
      <c r="K185" s="106"/>
      <c r="L185" s="106"/>
      <c r="M185" s="106"/>
      <c r="N185" s="106"/>
      <c r="O185" s="106"/>
      <c r="P185" s="106"/>
      <c r="Q185" s="105"/>
      <c r="R185" s="105"/>
      <c r="S185" s="105"/>
      <c r="T185" s="105"/>
      <c r="U185" s="105"/>
      <c r="V185" s="105"/>
      <c r="W185" s="105"/>
      <c r="X185" s="105"/>
      <c r="Y185" s="105"/>
      <c r="Z185" s="105"/>
    </row>
    <row r="186" spans="1:26" ht="9.75" customHeight="1">
      <c r="A186" s="121"/>
      <c r="B186" s="129"/>
      <c r="C186" s="129"/>
      <c r="D186" s="129"/>
      <c r="E186" s="129"/>
      <c r="F186" s="129"/>
      <c r="G186" s="129"/>
      <c r="H186" s="129"/>
      <c r="I186" s="129"/>
      <c r="J186" s="129"/>
      <c r="K186" s="106"/>
      <c r="L186" s="106"/>
      <c r="M186" s="106"/>
      <c r="N186" s="106"/>
      <c r="O186" s="106"/>
      <c r="P186" s="106"/>
      <c r="Q186" s="105"/>
      <c r="R186" s="105"/>
      <c r="S186" s="105"/>
      <c r="T186" s="105"/>
      <c r="U186" s="105"/>
      <c r="V186" s="105"/>
      <c r="W186" s="105"/>
      <c r="X186" s="105"/>
      <c r="Y186" s="105"/>
      <c r="Z186" s="105"/>
    </row>
    <row r="187" spans="1:26" ht="9.75" customHeight="1">
      <c r="A187" s="121"/>
      <c r="B187" s="129"/>
      <c r="C187" s="129"/>
      <c r="D187" s="129"/>
      <c r="E187" s="129"/>
      <c r="F187" s="129"/>
      <c r="G187" s="129"/>
      <c r="H187" s="129"/>
      <c r="I187" s="129"/>
      <c r="J187" s="129"/>
      <c r="K187" s="106"/>
      <c r="L187" s="106"/>
      <c r="M187" s="106"/>
      <c r="N187" s="106"/>
      <c r="O187" s="106"/>
      <c r="P187" s="106"/>
      <c r="Q187" s="105"/>
      <c r="R187" s="105"/>
      <c r="S187" s="105"/>
      <c r="T187" s="105"/>
      <c r="U187" s="105"/>
      <c r="V187" s="105"/>
      <c r="W187" s="105"/>
      <c r="X187" s="105"/>
      <c r="Y187" s="105"/>
      <c r="Z187" s="105"/>
    </row>
    <row r="188" spans="1:26" ht="9.75" customHeight="1">
      <c r="A188" s="121"/>
      <c r="B188" s="129"/>
      <c r="C188" s="129"/>
      <c r="D188" s="129"/>
      <c r="E188" s="129"/>
      <c r="F188" s="129"/>
      <c r="G188" s="129"/>
      <c r="H188" s="129"/>
      <c r="I188" s="129"/>
      <c r="J188" s="129"/>
      <c r="K188" s="106"/>
      <c r="L188" s="106"/>
      <c r="M188" s="106"/>
      <c r="N188" s="106"/>
      <c r="O188" s="106"/>
      <c r="P188" s="106"/>
      <c r="Q188" s="105"/>
      <c r="R188" s="105"/>
      <c r="S188" s="105"/>
      <c r="T188" s="105"/>
      <c r="U188" s="105"/>
      <c r="V188" s="105"/>
      <c r="W188" s="105"/>
      <c r="X188" s="105"/>
      <c r="Y188" s="105"/>
      <c r="Z188" s="105"/>
    </row>
    <row r="189" spans="1:26" ht="9.75" customHeight="1">
      <c r="A189" s="121"/>
      <c r="B189" s="129"/>
      <c r="C189" s="129"/>
      <c r="D189" s="129"/>
      <c r="E189" s="129"/>
      <c r="F189" s="129"/>
      <c r="G189" s="129"/>
      <c r="H189" s="129"/>
      <c r="I189" s="129"/>
      <c r="J189" s="129"/>
      <c r="K189" s="106"/>
      <c r="L189" s="106"/>
      <c r="M189" s="106"/>
      <c r="N189" s="106"/>
      <c r="O189" s="106"/>
      <c r="P189" s="106"/>
      <c r="Q189" s="105"/>
      <c r="R189" s="105"/>
      <c r="S189" s="105"/>
      <c r="T189" s="105"/>
      <c r="U189" s="105"/>
      <c r="V189" s="105"/>
      <c r="W189" s="105"/>
      <c r="X189" s="105"/>
      <c r="Y189" s="105"/>
      <c r="Z189" s="105"/>
    </row>
    <row r="190" spans="1:26" ht="9.75" customHeight="1">
      <c r="A190" s="121"/>
      <c r="B190" s="129"/>
      <c r="C190" s="129"/>
      <c r="D190" s="129"/>
      <c r="E190" s="129"/>
      <c r="F190" s="129"/>
      <c r="G190" s="129"/>
      <c r="H190" s="129"/>
      <c r="I190" s="129"/>
      <c r="J190" s="129"/>
      <c r="K190" s="106"/>
      <c r="L190" s="106"/>
      <c r="M190" s="106"/>
      <c r="N190" s="106"/>
      <c r="O190" s="106"/>
      <c r="P190" s="106"/>
      <c r="Q190" s="105"/>
      <c r="R190" s="105"/>
      <c r="S190" s="105"/>
      <c r="T190" s="105"/>
      <c r="U190" s="105"/>
      <c r="V190" s="105"/>
      <c r="W190" s="105"/>
      <c r="X190" s="105"/>
      <c r="Y190" s="105"/>
      <c r="Z190" s="105"/>
    </row>
    <row r="191" spans="1:26" ht="9.75" customHeight="1">
      <c r="A191" s="121"/>
      <c r="B191" s="129"/>
      <c r="C191" s="129"/>
      <c r="D191" s="129"/>
      <c r="E191" s="129"/>
      <c r="F191" s="129"/>
      <c r="G191" s="129"/>
      <c r="H191" s="129"/>
      <c r="I191" s="129"/>
      <c r="J191" s="129"/>
      <c r="K191" s="106"/>
      <c r="L191" s="106"/>
      <c r="M191" s="106"/>
      <c r="N191" s="106"/>
      <c r="O191" s="106"/>
      <c r="P191" s="106"/>
      <c r="Q191" s="105"/>
      <c r="R191" s="105"/>
      <c r="S191" s="105"/>
      <c r="T191" s="105"/>
      <c r="U191" s="105"/>
      <c r="V191" s="105"/>
      <c r="W191" s="105"/>
      <c r="X191" s="105"/>
      <c r="Y191" s="105"/>
      <c r="Z191" s="105"/>
    </row>
    <row r="192" spans="1:26" ht="9.75" customHeight="1">
      <c r="A192" s="121"/>
      <c r="B192" s="129"/>
      <c r="C192" s="129"/>
      <c r="D192" s="129"/>
      <c r="E192" s="129"/>
      <c r="F192" s="129"/>
      <c r="G192" s="129"/>
      <c r="H192" s="129"/>
      <c r="I192" s="129"/>
      <c r="J192" s="129"/>
      <c r="K192" s="106"/>
      <c r="L192" s="106"/>
      <c r="M192" s="106"/>
      <c r="N192" s="106"/>
      <c r="O192" s="106"/>
      <c r="P192" s="106"/>
      <c r="Q192" s="105"/>
      <c r="R192" s="105"/>
      <c r="S192" s="105"/>
      <c r="T192" s="105"/>
      <c r="U192" s="105"/>
      <c r="V192" s="105"/>
      <c r="W192" s="105"/>
      <c r="X192" s="105"/>
      <c r="Y192" s="105"/>
      <c r="Z192" s="105"/>
    </row>
    <row r="193" spans="1:26" ht="9.75" customHeight="1">
      <c r="A193" s="121"/>
      <c r="B193" s="129"/>
      <c r="C193" s="129"/>
      <c r="D193" s="129"/>
      <c r="E193" s="129"/>
      <c r="F193" s="129"/>
      <c r="G193" s="129"/>
      <c r="H193" s="129"/>
      <c r="I193" s="129"/>
      <c r="J193" s="129"/>
      <c r="K193" s="106"/>
      <c r="L193" s="106"/>
      <c r="M193" s="106"/>
      <c r="N193" s="106"/>
      <c r="O193" s="106"/>
      <c r="P193" s="106"/>
      <c r="Q193" s="105"/>
      <c r="R193" s="105"/>
      <c r="S193" s="105"/>
      <c r="T193" s="105"/>
      <c r="U193" s="105"/>
      <c r="V193" s="105"/>
      <c r="W193" s="105"/>
      <c r="X193" s="105"/>
      <c r="Y193" s="105"/>
      <c r="Z193" s="105"/>
    </row>
    <row r="194" spans="1:26" ht="9.75" customHeight="1">
      <c r="A194" s="121"/>
      <c r="B194" s="129"/>
      <c r="C194" s="129"/>
      <c r="D194" s="129"/>
      <c r="E194" s="129"/>
      <c r="F194" s="129"/>
      <c r="G194" s="129"/>
      <c r="H194" s="129"/>
      <c r="I194" s="129"/>
      <c r="J194" s="129"/>
      <c r="K194" s="106"/>
      <c r="L194" s="106"/>
      <c r="M194" s="106"/>
      <c r="N194" s="106"/>
      <c r="O194" s="106"/>
      <c r="P194" s="106"/>
      <c r="Q194" s="105"/>
      <c r="R194" s="105"/>
      <c r="S194" s="105"/>
      <c r="T194" s="105"/>
      <c r="U194" s="105"/>
      <c r="V194" s="105"/>
      <c r="W194" s="105"/>
      <c r="X194" s="105"/>
      <c r="Y194" s="105"/>
      <c r="Z194" s="105"/>
    </row>
    <row r="195" spans="1:26" ht="9.75" customHeight="1">
      <c r="A195" s="121"/>
      <c r="B195" s="129"/>
      <c r="C195" s="129"/>
      <c r="D195" s="129"/>
      <c r="E195" s="129"/>
      <c r="F195" s="129"/>
      <c r="G195" s="129"/>
      <c r="H195" s="129"/>
      <c r="I195" s="129"/>
      <c r="J195" s="129"/>
      <c r="K195" s="106"/>
      <c r="L195" s="106"/>
      <c r="M195" s="106"/>
      <c r="N195" s="106"/>
      <c r="O195" s="106"/>
      <c r="P195" s="106"/>
      <c r="Q195" s="105"/>
      <c r="R195" s="105"/>
      <c r="S195" s="105"/>
      <c r="T195" s="105"/>
      <c r="U195" s="105"/>
      <c r="V195" s="105"/>
      <c r="W195" s="105"/>
      <c r="X195" s="105"/>
      <c r="Y195" s="105"/>
      <c r="Z195" s="105"/>
    </row>
    <row r="196" spans="1:26" ht="9.75" customHeight="1">
      <c r="A196" s="121"/>
      <c r="B196" s="129"/>
      <c r="C196" s="129"/>
      <c r="D196" s="129"/>
      <c r="E196" s="129"/>
      <c r="F196" s="129"/>
      <c r="G196" s="129"/>
      <c r="H196" s="129"/>
      <c r="I196" s="129"/>
      <c r="J196" s="129"/>
      <c r="K196" s="106"/>
      <c r="L196" s="106"/>
      <c r="M196" s="106"/>
      <c r="N196" s="106"/>
      <c r="O196" s="106"/>
      <c r="P196" s="106"/>
      <c r="Q196" s="105"/>
      <c r="R196" s="105"/>
      <c r="S196" s="105"/>
      <c r="T196" s="105"/>
      <c r="U196" s="105"/>
      <c r="V196" s="105"/>
      <c r="W196" s="105"/>
      <c r="X196" s="105"/>
      <c r="Y196" s="105"/>
      <c r="Z196" s="105"/>
    </row>
    <row r="197" spans="1:26" ht="9.75" customHeight="1">
      <c r="A197" s="121"/>
      <c r="B197" s="129"/>
      <c r="C197" s="129"/>
      <c r="D197" s="129"/>
      <c r="E197" s="129"/>
      <c r="F197" s="129"/>
      <c r="G197" s="129"/>
      <c r="H197" s="129"/>
      <c r="I197" s="129"/>
      <c r="J197" s="129"/>
      <c r="K197" s="106"/>
      <c r="L197" s="106"/>
      <c r="M197" s="106"/>
      <c r="N197" s="106"/>
      <c r="O197" s="106"/>
      <c r="P197" s="106"/>
      <c r="Q197" s="105"/>
      <c r="R197" s="105"/>
      <c r="S197" s="105"/>
      <c r="T197" s="105"/>
      <c r="U197" s="105"/>
      <c r="V197" s="105"/>
      <c r="W197" s="105"/>
      <c r="X197" s="105"/>
      <c r="Y197" s="105"/>
      <c r="Z197" s="105"/>
    </row>
    <row r="198" spans="1:26" ht="9.75" customHeight="1">
      <c r="A198" s="121"/>
      <c r="B198" s="129"/>
      <c r="C198" s="129"/>
      <c r="D198" s="129"/>
      <c r="E198" s="129"/>
      <c r="F198" s="129"/>
      <c r="G198" s="129"/>
      <c r="H198" s="129"/>
      <c r="I198" s="129"/>
      <c r="J198" s="129"/>
      <c r="K198" s="106"/>
      <c r="L198" s="106"/>
      <c r="M198" s="106"/>
      <c r="N198" s="106"/>
      <c r="O198" s="106"/>
      <c r="P198" s="106"/>
      <c r="Q198" s="105"/>
      <c r="R198" s="105"/>
      <c r="S198" s="105"/>
      <c r="T198" s="105"/>
      <c r="U198" s="105"/>
      <c r="V198" s="105"/>
      <c r="W198" s="105"/>
      <c r="X198" s="105"/>
      <c r="Y198" s="105"/>
      <c r="Z198" s="105"/>
    </row>
    <row r="199" spans="1:26" ht="9.75" customHeight="1">
      <c r="A199" s="121"/>
      <c r="B199" s="129"/>
      <c r="C199" s="129"/>
      <c r="D199" s="129"/>
      <c r="E199" s="129"/>
      <c r="F199" s="129"/>
      <c r="G199" s="129"/>
      <c r="H199" s="129"/>
      <c r="I199" s="129"/>
      <c r="J199" s="129"/>
      <c r="K199" s="106"/>
      <c r="L199" s="106"/>
      <c r="M199" s="106"/>
      <c r="N199" s="106"/>
      <c r="O199" s="106"/>
      <c r="P199" s="106"/>
      <c r="Q199" s="105"/>
      <c r="R199" s="105"/>
      <c r="S199" s="105"/>
      <c r="T199" s="105"/>
      <c r="U199" s="105"/>
      <c r="V199" s="105"/>
      <c r="W199" s="105"/>
      <c r="X199" s="105"/>
      <c r="Y199" s="105"/>
      <c r="Z199" s="105"/>
    </row>
    <row r="200" spans="1:26" ht="9.75" customHeight="1">
      <c r="A200" s="121"/>
      <c r="B200" s="129"/>
      <c r="C200" s="129"/>
      <c r="D200" s="129"/>
      <c r="E200" s="129"/>
      <c r="F200" s="129"/>
      <c r="G200" s="129"/>
      <c r="H200" s="129"/>
      <c r="I200" s="129"/>
      <c r="J200" s="129"/>
      <c r="K200" s="106"/>
      <c r="L200" s="106"/>
      <c r="M200" s="106"/>
      <c r="N200" s="106"/>
      <c r="O200" s="106"/>
      <c r="P200" s="106"/>
      <c r="Q200" s="105"/>
      <c r="R200" s="105"/>
      <c r="S200" s="105"/>
      <c r="T200" s="105"/>
      <c r="U200" s="105"/>
      <c r="V200" s="105"/>
      <c r="W200" s="105"/>
      <c r="X200" s="105"/>
      <c r="Y200" s="105"/>
      <c r="Z200" s="105"/>
    </row>
    <row r="201" spans="1:26" ht="9.75" customHeight="1">
      <c r="A201" s="121"/>
      <c r="B201" s="129"/>
      <c r="C201" s="129"/>
      <c r="D201" s="129"/>
      <c r="E201" s="129"/>
      <c r="F201" s="129"/>
      <c r="G201" s="129"/>
      <c r="H201" s="129"/>
      <c r="I201" s="129"/>
      <c r="J201" s="129"/>
      <c r="K201" s="106"/>
      <c r="L201" s="106"/>
      <c r="M201" s="106"/>
      <c r="N201" s="106"/>
      <c r="O201" s="106"/>
      <c r="P201" s="106"/>
      <c r="Q201" s="105"/>
      <c r="R201" s="105"/>
      <c r="S201" s="105"/>
      <c r="T201" s="105"/>
      <c r="U201" s="105"/>
      <c r="V201" s="105"/>
      <c r="W201" s="105"/>
      <c r="X201" s="105"/>
      <c r="Y201" s="105"/>
      <c r="Z201" s="105"/>
    </row>
    <row r="202" spans="1:26" ht="9.75" customHeight="1">
      <c r="A202" s="121"/>
      <c r="B202" s="129"/>
      <c r="C202" s="129"/>
      <c r="D202" s="129"/>
      <c r="E202" s="129"/>
      <c r="F202" s="129"/>
      <c r="G202" s="129"/>
      <c r="H202" s="129"/>
      <c r="I202" s="129"/>
      <c r="J202" s="129"/>
      <c r="K202" s="106"/>
      <c r="L202" s="106"/>
      <c r="M202" s="106"/>
      <c r="N202" s="106"/>
      <c r="O202" s="106"/>
      <c r="P202" s="106"/>
      <c r="Q202" s="105"/>
      <c r="R202" s="105"/>
      <c r="S202" s="105"/>
      <c r="T202" s="105"/>
      <c r="U202" s="105"/>
      <c r="V202" s="105"/>
      <c r="W202" s="105"/>
      <c r="X202" s="105"/>
      <c r="Y202" s="105"/>
      <c r="Z202" s="105"/>
    </row>
    <row r="203" spans="1:26" ht="9.75" customHeight="1">
      <c r="A203" s="121"/>
      <c r="B203" s="129"/>
      <c r="C203" s="129"/>
      <c r="D203" s="129"/>
      <c r="E203" s="129"/>
      <c r="F203" s="129"/>
      <c r="G203" s="129"/>
      <c r="H203" s="129"/>
      <c r="I203" s="129"/>
      <c r="J203" s="129"/>
      <c r="K203" s="106"/>
      <c r="L203" s="106"/>
      <c r="M203" s="106"/>
      <c r="N203" s="106"/>
      <c r="O203" s="106"/>
      <c r="P203" s="106"/>
      <c r="Q203" s="105"/>
      <c r="R203" s="105"/>
      <c r="S203" s="105"/>
      <c r="T203" s="105"/>
      <c r="U203" s="105"/>
      <c r="V203" s="105"/>
      <c r="W203" s="105"/>
      <c r="X203" s="105"/>
      <c r="Y203" s="105"/>
      <c r="Z203" s="105"/>
    </row>
    <row r="204" spans="1:26" ht="9.75" customHeight="1">
      <c r="A204" s="121"/>
      <c r="B204" s="129"/>
      <c r="C204" s="129"/>
      <c r="D204" s="129"/>
      <c r="E204" s="129"/>
      <c r="F204" s="129"/>
      <c r="G204" s="129"/>
      <c r="H204" s="129"/>
      <c r="I204" s="129"/>
      <c r="J204" s="129"/>
      <c r="K204" s="106"/>
      <c r="L204" s="106"/>
      <c r="M204" s="106"/>
      <c r="N204" s="106"/>
      <c r="O204" s="106"/>
      <c r="P204" s="106"/>
      <c r="Q204" s="105"/>
      <c r="R204" s="105"/>
      <c r="S204" s="105"/>
      <c r="T204" s="105"/>
      <c r="U204" s="105"/>
      <c r="V204" s="105"/>
      <c r="W204" s="105"/>
      <c r="X204" s="105"/>
      <c r="Y204" s="105"/>
      <c r="Z204" s="105"/>
    </row>
    <row r="205" spans="1:26" ht="9.75" customHeight="1">
      <c r="A205" s="121"/>
      <c r="B205" s="129"/>
      <c r="C205" s="129"/>
      <c r="D205" s="129"/>
      <c r="E205" s="129"/>
      <c r="F205" s="129"/>
      <c r="G205" s="129"/>
      <c r="H205" s="129"/>
      <c r="I205" s="129"/>
      <c r="J205" s="129"/>
      <c r="K205" s="106"/>
      <c r="L205" s="106"/>
      <c r="M205" s="106"/>
      <c r="N205" s="106"/>
      <c r="O205" s="106"/>
      <c r="P205" s="106"/>
      <c r="Q205" s="105"/>
      <c r="R205" s="105"/>
      <c r="S205" s="105"/>
      <c r="T205" s="105"/>
      <c r="U205" s="105"/>
      <c r="V205" s="105"/>
      <c r="W205" s="105"/>
      <c r="X205" s="105"/>
      <c r="Y205" s="105"/>
      <c r="Z205" s="105"/>
    </row>
    <row r="206" spans="1:26" ht="9.75" customHeight="1">
      <c r="A206" s="121"/>
      <c r="B206" s="129"/>
      <c r="C206" s="129"/>
      <c r="D206" s="129"/>
      <c r="E206" s="129"/>
      <c r="F206" s="129"/>
      <c r="G206" s="129"/>
      <c r="H206" s="129"/>
      <c r="I206" s="129"/>
      <c r="J206" s="129"/>
      <c r="K206" s="106"/>
      <c r="L206" s="106"/>
      <c r="M206" s="106"/>
      <c r="N206" s="106"/>
      <c r="O206" s="106"/>
      <c r="P206" s="106"/>
      <c r="Q206" s="105"/>
      <c r="R206" s="105"/>
      <c r="S206" s="105"/>
      <c r="T206" s="105"/>
      <c r="U206" s="105"/>
      <c r="V206" s="105"/>
      <c r="W206" s="105"/>
      <c r="X206" s="105"/>
      <c r="Y206" s="105"/>
      <c r="Z206" s="105"/>
    </row>
    <row r="207" spans="1:26" ht="9.75" customHeight="1">
      <c r="A207" s="121"/>
      <c r="B207" s="129"/>
      <c r="C207" s="129"/>
      <c r="D207" s="129"/>
      <c r="E207" s="129"/>
      <c r="F207" s="129"/>
      <c r="G207" s="129"/>
      <c r="H207" s="129"/>
      <c r="I207" s="129"/>
      <c r="J207" s="129"/>
      <c r="K207" s="106"/>
      <c r="L207" s="106"/>
      <c r="M207" s="106"/>
      <c r="N207" s="106"/>
      <c r="O207" s="106"/>
      <c r="P207" s="106"/>
      <c r="Q207" s="105"/>
      <c r="R207" s="105"/>
      <c r="S207" s="105"/>
      <c r="T207" s="105"/>
      <c r="U207" s="105"/>
      <c r="V207" s="105"/>
      <c r="W207" s="105"/>
      <c r="X207" s="105"/>
      <c r="Y207" s="105"/>
      <c r="Z207" s="105"/>
    </row>
    <row r="208" spans="1:26" ht="9.75" customHeight="1">
      <c r="A208" s="121"/>
      <c r="B208" s="129"/>
      <c r="C208" s="129"/>
      <c r="D208" s="129"/>
      <c r="E208" s="129"/>
      <c r="F208" s="129"/>
      <c r="G208" s="129"/>
      <c r="H208" s="129"/>
      <c r="I208" s="129"/>
      <c r="J208" s="129"/>
      <c r="K208" s="106"/>
      <c r="L208" s="106"/>
      <c r="M208" s="106"/>
      <c r="N208" s="106"/>
      <c r="O208" s="106"/>
      <c r="P208" s="106"/>
      <c r="Q208" s="105"/>
      <c r="R208" s="105"/>
      <c r="S208" s="105"/>
      <c r="T208" s="105"/>
      <c r="U208" s="105"/>
      <c r="V208" s="105"/>
      <c r="W208" s="105"/>
      <c r="X208" s="105"/>
      <c r="Y208" s="105"/>
      <c r="Z208" s="105"/>
    </row>
    <row r="209" spans="1:26" ht="9.75" customHeight="1">
      <c r="A209" s="121"/>
      <c r="B209" s="129"/>
      <c r="C209" s="129"/>
      <c r="D209" s="129"/>
      <c r="E209" s="129"/>
      <c r="F209" s="129"/>
      <c r="G209" s="129"/>
      <c r="H209" s="129"/>
      <c r="I209" s="129"/>
      <c r="J209" s="129"/>
      <c r="K209" s="106"/>
      <c r="L209" s="106"/>
      <c r="M209" s="106"/>
      <c r="N209" s="106"/>
      <c r="O209" s="106"/>
      <c r="P209" s="106"/>
      <c r="Q209" s="105"/>
      <c r="R209" s="105"/>
      <c r="S209" s="105"/>
      <c r="T209" s="105"/>
      <c r="U209" s="105"/>
      <c r="V209" s="105"/>
      <c r="W209" s="105"/>
      <c r="X209" s="105"/>
      <c r="Y209" s="105"/>
      <c r="Z209" s="105"/>
    </row>
    <row r="210" spans="1:26" ht="9.75" customHeight="1">
      <c r="A210" s="121"/>
      <c r="B210" s="129"/>
      <c r="C210" s="129"/>
      <c r="D210" s="129"/>
      <c r="E210" s="129"/>
      <c r="F210" s="129"/>
      <c r="G210" s="129"/>
      <c r="H210" s="129"/>
      <c r="I210" s="129"/>
      <c r="J210" s="129"/>
      <c r="K210" s="106"/>
      <c r="L210" s="106"/>
      <c r="M210" s="106"/>
      <c r="N210" s="106"/>
      <c r="O210" s="106"/>
      <c r="P210" s="106"/>
      <c r="Q210" s="105"/>
      <c r="R210" s="105"/>
      <c r="S210" s="105"/>
      <c r="T210" s="105"/>
      <c r="U210" s="105"/>
      <c r="V210" s="105"/>
      <c r="W210" s="105"/>
      <c r="X210" s="105"/>
      <c r="Y210" s="105"/>
      <c r="Z210" s="105"/>
    </row>
    <row r="211" spans="1:26" ht="9.75" customHeight="1">
      <c r="A211" s="121"/>
      <c r="B211" s="129"/>
      <c r="C211" s="129"/>
      <c r="D211" s="129"/>
      <c r="E211" s="129"/>
      <c r="F211" s="129"/>
      <c r="G211" s="129"/>
      <c r="H211" s="129"/>
      <c r="I211" s="129"/>
      <c r="J211" s="129"/>
      <c r="K211" s="106"/>
      <c r="L211" s="106"/>
      <c r="M211" s="106"/>
      <c r="N211" s="106"/>
      <c r="O211" s="106"/>
      <c r="P211" s="106"/>
      <c r="Q211" s="105"/>
      <c r="R211" s="105"/>
      <c r="S211" s="105"/>
      <c r="T211" s="105"/>
      <c r="U211" s="105"/>
      <c r="V211" s="105"/>
      <c r="W211" s="105"/>
      <c r="X211" s="105"/>
      <c r="Y211" s="105"/>
      <c r="Z211" s="105"/>
    </row>
    <row r="212" spans="1:26" ht="9.75" customHeight="1">
      <c r="A212" s="121"/>
      <c r="B212" s="129"/>
      <c r="C212" s="129"/>
      <c r="D212" s="129"/>
      <c r="E212" s="129"/>
      <c r="F212" s="129"/>
      <c r="G212" s="129"/>
      <c r="H212" s="129"/>
      <c r="I212" s="129"/>
      <c r="J212" s="129"/>
      <c r="K212" s="106"/>
      <c r="L212" s="106"/>
      <c r="M212" s="106"/>
      <c r="N212" s="106"/>
      <c r="O212" s="106"/>
      <c r="P212" s="106"/>
      <c r="Q212" s="105"/>
      <c r="R212" s="105"/>
      <c r="S212" s="105"/>
      <c r="T212" s="105"/>
      <c r="U212" s="105"/>
      <c r="V212" s="105"/>
      <c r="W212" s="105"/>
      <c r="X212" s="105"/>
      <c r="Y212" s="105"/>
      <c r="Z212" s="105"/>
    </row>
    <row r="213" spans="1:26" ht="9.75" customHeight="1">
      <c r="A213" s="121"/>
      <c r="B213" s="129"/>
      <c r="C213" s="129"/>
      <c r="D213" s="129"/>
      <c r="E213" s="129"/>
      <c r="F213" s="129"/>
      <c r="G213" s="129"/>
      <c r="H213" s="129"/>
      <c r="I213" s="129"/>
      <c r="J213" s="129"/>
      <c r="K213" s="106"/>
      <c r="L213" s="106"/>
      <c r="M213" s="106"/>
      <c r="N213" s="106"/>
      <c r="O213" s="106"/>
      <c r="P213" s="106"/>
      <c r="Q213" s="105"/>
      <c r="R213" s="105"/>
      <c r="S213" s="105"/>
      <c r="T213" s="105"/>
      <c r="U213" s="105"/>
      <c r="V213" s="105"/>
      <c r="W213" s="105"/>
      <c r="X213" s="105"/>
      <c r="Y213" s="105"/>
      <c r="Z213" s="105"/>
    </row>
    <row r="214" spans="1:26" ht="9.75" customHeight="1">
      <c r="A214" s="121"/>
      <c r="B214" s="129"/>
      <c r="C214" s="129"/>
      <c r="D214" s="129"/>
      <c r="E214" s="129"/>
      <c r="F214" s="129"/>
      <c r="G214" s="129"/>
      <c r="H214" s="129"/>
      <c r="I214" s="129"/>
      <c r="J214" s="129"/>
      <c r="K214" s="106"/>
      <c r="L214" s="106"/>
      <c r="M214" s="106"/>
      <c r="N214" s="106"/>
      <c r="O214" s="106"/>
      <c r="P214" s="106"/>
      <c r="Q214" s="105"/>
      <c r="R214" s="105"/>
      <c r="S214" s="105"/>
      <c r="T214" s="105"/>
      <c r="U214" s="105"/>
      <c r="V214" s="105"/>
      <c r="W214" s="105"/>
      <c r="X214" s="105"/>
      <c r="Y214" s="105"/>
      <c r="Z214" s="105"/>
    </row>
    <row r="215" spans="1:26" ht="9.75" customHeight="1">
      <c r="A215" s="121"/>
      <c r="B215" s="129"/>
      <c r="C215" s="129"/>
      <c r="D215" s="129"/>
      <c r="E215" s="129"/>
      <c r="F215" s="129"/>
      <c r="G215" s="129"/>
      <c r="H215" s="129"/>
      <c r="I215" s="129"/>
      <c r="J215" s="129"/>
      <c r="K215" s="106"/>
      <c r="L215" s="106"/>
      <c r="M215" s="106"/>
      <c r="N215" s="106"/>
      <c r="O215" s="106"/>
      <c r="P215" s="106"/>
      <c r="Q215" s="105"/>
      <c r="R215" s="105"/>
      <c r="S215" s="105"/>
      <c r="T215" s="105"/>
      <c r="U215" s="105"/>
      <c r="V215" s="105"/>
      <c r="W215" s="105"/>
      <c r="X215" s="105"/>
      <c r="Y215" s="105"/>
      <c r="Z215" s="105"/>
    </row>
    <row r="216" spans="1:26" ht="9.75" customHeight="1">
      <c r="A216" s="121"/>
      <c r="B216" s="129"/>
      <c r="C216" s="129"/>
      <c r="D216" s="129"/>
      <c r="E216" s="129"/>
      <c r="F216" s="129"/>
      <c r="G216" s="129"/>
      <c r="H216" s="129"/>
      <c r="I216" s="129"/>
      <c r="J216" s="129"/>
      <c r="K216" s="106"/>
      <c r="L216" s="106"/>
      <c r="M216" s="106"/>
      <c r="N216" s="106"/>
      <c r="O216" s="106"/>
      <c r="P216" s="106"/>
      <c r="Q216" s="105"/>
      <c r="R216" s="105"/>
      <c r="S216" s="105"/>
      <c r="T216" s="105"/>
      <c r="U216" s="105"/>
      <c r="V216" s="105"/>
      <c r="W216" s="105"/>
      <c r="X216" s="105"/>
      <c r="Y216" s="105"/>
      <c r="Z216" s="105"/>
    </row>
    <row r="217" spans="1:26" ht="9.75" customHeight="1">
      <c r="A217" s="121"/>
      <c r="B217" s="129"/>
      <c r="C217" s="129"/>
      <c r="D217" s="129"/>
      <c r="E217" s="129"/>
      <c r="F217" s="129"/>
      <c r="G217" s="129"/>
      <c r="H217" s="129"/>
      <c r="I217" s="129"/>
      <c r="J217" s="129"/>
      <c r="K217" s="106"/>
      <c r="L217" s="106"/>
      <c r="M217" s="106"/>
      <c r="N217" s="106"/>
      <c r="O217" s="106"/>
      <c r="P217" s="106"/>
      <c r="Q217" s="105"/>
      <c r="R217" s="105"/>
      <c r="S217" s="105"/>
      <c r="T217" s="105"/>
      <c r="U217" s="105"/>
      <c r="V217" s="105"/>
      <c r="W217" s="105"/>
      <c r="X217" s="105"/>
      <c r="Y217" s="105"/>
      <c r="Z217" s="105"/>
    </row>
    <row r="218" spans="1:26" ht="9.75" customHeight="1">
      <c r="A218" s="121"/>
      <c r="B218" s="129"/>
      <c r="C218" s="129"/>
      <c r="D218" s="129"/>
      <c r="E218" s="129"/>
      <c r="F218" s="129"/>
      <c r="G218" s="129"/>
      <c r="H218" s="129"/>
      <c r="I218" s="129"/>
      <c r="J218" s="129"/>
      <c r="K218" s="106"/>
      <c r="L218" s="106"/>
      <c r="M218" s="106"/>
      <c r="N218" s="106"/>
      <c r="O218" s="106"/>
      <c r="P218" s="106"/>
      <c r="Q218" s="105"/>
      <c r="R218" s="105"/>
      <c r="S218" s="105"/>
      <c r="T218" s="105"/>
      <c r="U218" s="105"/>
      <c r="V218" s="105"/>
      <c r="W218" s="105"/>
      <c r="X218" s="105"/>
      <c r="Y218" s="105"/>
      <c r="Z218" s="105"/>
    </row>
    <row r="219" spans="1:26" ht="9.75" customHeight="1">
      <c r="A219" s="121"/>
      <c r="B219" s="129"/>
      <c r="C219" s="129"/>
      <c r="D219" s="129"/>
      <c r="E219" s="129"/>
      <c r="F219" s="129"/>
      <c r="G219" s="129"/>
      <c r="H219" s="129"/>
      <c r="I219" s="129"/>
      <c r="J219" s="129"/>
      <c r="K219" s="106"/>
      <c r="L219" s="106"/>
      <c r="M219" s="106"/>
      <c r="N219" s="106"/>
      <c r="O219" s="106"/>
      <c r="P219" s="106"/>
      <c r="Q219" s="105"/>
      <c r="R219" s="105"/>
      <c r="S219" s="105"/>
      <c r="T219" s="105"/>
      <c r="U219" s="105"/>
      <c r="V219" s="105"/>
      <c r="W219" s="105"/>
      <c r="X219" s="105"/>
      <c r="Y219" s="105"/>
      <c r="Z219" s="105"/>
    </row>
    <row r="220" spans="1:26" ht="9.75" customHeight="1">
      <c r="A220" s="121"/>
      <c r="B220" s="129"/>
      <c r="C220" s="129"/>
      <c r="D220" s="129"/>
      <c r="E220" s="129"/>
      <c r="F220" s="129"/>
      <c r="G220" s="129"/>
      <c r="H220" s="129"/>
      <c r="I220" s="129"/>
      <c r="J220" s="129"/>
      <c r="K220" s="106"/>
      <c r="L220" s="106"/>
      <c r="M220" s="106"/>
      <c r="N220" s="106"/>
      <c r="O220" s="106"/>
      <c r="P220" s="106"/>
      <c r="Q220" s="105"/>
      <c r="R220" s="105"/>
      <c r="S220" s="105"/>
      <c r="T220" s="105"/>
      <c r="U220" s="105"/>
      <c r="V220" s="105"/>
      <c r="W220" s="105"/>
      <c r="X220" s="105"/>
      <c r="Y220" s="105"/>
      <c r="Z220" s="105"/>
    </row>
    <row r="221" spans="1:26" ht="9.75" customHeight="1">
      <c r="A221" s="121"/>
      <c r="B221" s="129"/>
      <c r="C221" s="129"/>
      <c r="D221" s="129"/>
      <c r="E221" s="129"/>
      <c r="F221" s="129"/>
      <c r="G221" s="129"/>
      <c r="H221" s="129"/>
      <c r="I221" s="129"/>
      <c r="J221" s="129"/>
      <c r="K221" s="106"/>
      <c r="L221" s="106"/>
      <c r="M221" s="106"/>
      <c r="N221" s="106"/>
      <c r="O221" s="106"/>
      <c r="P221" s="106"/>
      <c r="Q221" s="105"/>
      <c r="R221" s="105"/>
      <c r="S221" s="105"/>
      <c r="T221" s="105"/>
      <c r="U221" s="105"/>
      <c r="V221" s="105"/>
      <c r="W221" s="105"/>
      <c r="X221" s="105"/>
      <c r="Y221" s="105"/>
      <c r="Z221" s="105"/>
    </row>
    <row r="222" spans="1:26" ht="9.75" customHeight="1">
      <c r="A222" s="121"/>
      <c r="B222" s="129"/>
      <c r="C222" s="129"/>
      <c r="D222" s="129"/>
      <c r="E222" s="129"/>
      <c r="F222" s="129"/>
      <c r="G222" s="129"/>
      <c r="H222" s="129"/>
      <c r="I222" s="129"/>
      <c r="J222" s="129"/>
      <c r="K222" s="106"/>
      <c r="L222" s="106"/>
      <c r="M222" s="106"/>
      <c r="N222" s="106"/>
      <c r="O222" s="106"/>
      <c r="P222" s="106"/>
      <c r="Q222" s="105"/>
      <c r="R222" s="105"/>
      <c r="S222" s="105"/>
      <c r="T222" s="105"/>
      <c r="U222" s="105"/>
      <c r="V222" s="105"/>
      <c r="W222" s="105"/>
      <c r="X222" s="105"/>
      <c r="Y222" s="105"/>
      <c r="Z222" s="105"/>
    </row>
    <row r="223" spans="1:26" ht="9.75" customHeight="1">
      <c r="A223" s="121"/>
      <c r="B223" s="129"/>
      <c r="C223" s="129"/>
      <c r="D223" s="129"/>
      <c r="E223" s="129"/>
      <c r="F223" s="129"/>
      <c r="G223" s="129"/>
      <c r="H223" s="129"/>
      <c r="I223" s="129"/>
      <c r="J223" s="129"/>
      <c r="K223" s="106"/>
      <c r="L223" s="106"/>
      <c r="M223" s="106"/>
      <c r="N223" s="106"/>
      <c r="O223" s="106"/>
      <c r="P223" s="106"/>
      <c r="Q223" s="105"/>
      <c r="R223" s="105"/>
      <c r="S223" s="105"/>
      <c r="T223" s="105"/>
      <c r="U223" s="105"/>
      <c r="V223" s="105"/>
      <c r="W223" s="105"/>
      <c r="X223" s="105"/>
      <c r="Y223" s="105"/>
      <c r="Z223" s="105"/>
    </row>
    <row r="224" spans="1:26" ht="9.75" customHeight="1">
      <c r="A224" s="121"/>
      <c r="B224" s="129"/>
      <c r="C224" s="129"/>
      <c r="D224" s="129"/>
      <c r="E224" s="129"/>
      <c r="F224" s="129"/>
      <c r="G224" s="129"/>
      <c r="H224" s="129"/>
      <c r="I224" s="129"/>
      <c r="J224" s="129"/>
      <c r="K224" s="106"/>
      <c r="L224" s="106"/>
      <c r="M224" s="106"/>
      <c r="N224" s="106"/>
      <c r="O224" s="106"/>
      <c r="P224" s="106"/>
      <c r="Q224" s="105"/>
      <c r="R224" s="105"/>
      <c r="S224" s="105"/>
      <c r="T224" s="105"/>
      <c r="U224" s="105"/>
      <c r="V224" s="105"/>
      <c r="W224" s="105"/>
      <c r="X224" s="105"/>
      <c r="Y224" s="105"/>
      <c r="Z224" s="105"/>
    </row>
    <row r="225" spans="1:26" ht="9.75" customHeight="1">
      <c r="A225" s="121"/>
      <c r="B225" s="129"/>
      <c r="C225" s="129"/>
      <c r="D225" s="129"/>
      <c r="E225" s="129"/>
      <c r="F225" s="129"/>
      <c r="G225" s="129"/>
      <c r="H225" s="129"/>
      <c r="I225" s="129"/>
      <c r="J225" s="129"/>
      <c r="K225" s="106"/>
      <c r="L225" s="106"/>
      <c r="M225" s="106"/>
      <c r="N225" s="106"/>
      <c r="O225" s="106"/>
      <c r="P225" s="106"/>
      <c r="Q225" s="105"/>
      <c r="R225" s="105"/>
      <c r="S225" s="105"/>
      <c r="T225" s="105"/>
      <c r="U225" s="105"/>
      <c r="V225" s="105"/>
      <c r="W225" s="105"/>
      <c r="X225" s="105"/>
      <c r="Y225" s="105"/>
      <c r="Z225" s="105"/>
    </row>
    <row r="226" spans="1:26" ht="9.75" customHeight="1">
      <c r="A226" s="121"/>
      <c r="B226" s="129"/>
      <c r="C226" s="129"/>
      <c r="D226" s="129"/>
      <c r="E226" s="129"/>
      <c r="F226" s="129"/>
      <c r="G226" s="129"/>
      <c r="H226" s="129"/>
      <c r="I226" s="129"/>
      <c r="J226" s="129"/>
      <c r="K226" s="106"/>
      <c r="L226" s="106"/>
      <c r="M226" s="106"/>
      <c r="N226" s="106"/>
      <c r="O226" s="106"/>
      <c r="P226" s="106"/>
      <c r="Q226" s="105"/>
      <c r="R226" s="105"/>
      <c r="S226" s="105"/>
      <c r="T226" s="105"/>
      <c r="U226" s="105"/>
      <c r="V226" s="105"/>
      <c r="W226" s="105"/>
      <c r="X226" s="105"/>
      <c r="Y226" s="105"/>
      <c r="Z226" s="105"/>
    </row>
    <row r="227" spans="1:26" ht="9.75" customHeight="1">
      <c r="A227" s="121"/>
      <c r="B227" s="129"/>
      <c r="C227" s="129"/>
      <c r="D227" s="129"/>
      <c r="E227" s="129"/>
      <c r="F227" s="129"/>
      <c r="G227" s="129"/>
      <c r="H227" s="129"/>
      <c r="I227" s="129"/>
      <c r="J227" s="129"/>
      <c r="K227" s="106"/>
      <c r="L227" s="106"/>
      <c r="M227" s="106"/>
      <c r="N227" s="106"/>
      <c r="O227" s="106"/>
      <c r="P227" s="106"/>
      <c r="Q227" s="105"/>
      <c r="R227" s="105"/>
      <c r="S227" s="105"/>
      <c r="T227" s="105"/>
      <c r="U227" s="105"/>
      <c r="V227" s="105"/>
      <c r="W227" s="105"/>
      <c r="X227" s="105"/>
      <c r="Y227" s="105"/>
      <c r="Z227" s="105"/>
    </row>
    <row r="228" spans="1:26" ht="9.75" customHeight="1">
      <c r="A228" s="121"/>
      <c r="B228" s="129"/>
      <c r="C228" s="129"/>
      <c r="D228" s="129"/>
      <c r="E228" s="129"/>
      <c r="F228" s="129"/>
      <c r="G228" s="129"/>
      <c r="H228" s="129"/>
      <c r="I228" s="129"/>
      <c r="J228" s="129"/>
      <c r="K228" s="106"/>
      <c r="L228" s="106"/>
      <c r="M228" s="106"/>
      <c r="N228" s="106"/>
      <c r="O228" s="106"/>
      <c r="P228" s="106"/>
      <c r="Q228" s="105"/>
      <c r="R228" s="105"/>
      <c r="S228" s="105"/>
      <c r="T228" s="105"/>
      <c r="U228" s="105"/>
      <c r="V228" s="105"/>
      <c r="W228" s="105"/>
      <c r="X228" s="105"/>
      <c r="Y228" s="105"/>
      <c r="Z228" s="105"/>
    </row>
    <row r="229" spans="1:26" ht="9.75" customHeight="1">
      <c r="A229" s="121"/>
      <c r="B229" s="129"/>
      <c r="C229" s="129"/>
      <c r="D229" s="129"/>
      <c r="E229" s="129"/>
      <c r="F229" s="129"/>
      <c r="G229" s="129"/>
      <c r="H229" s="129"/>
      <c r="I229" s="129"/>
      <c r="J229" s="129"/>
      <c r="K229" s="106"/>
      <c r="L229" s="106"/>
      <c r="M229" s="106"/>
      <c r="N229" s="106"/>
      <c r="O229" s="106"/>
      <c r="P229" s="106"/>
      <c r="Q229" s="105"/>
      <c r="R229" s="105"/>
      <c r="S229" s="105"/>
      <c r="T229" s="105"/>
      <c r="U229" s="105"/>
      <c r="V229" s="105"/>
      <c r="W229" s="105"/>
      <c r="X229" s="105"/>
      <c r="Y229" s="105"/>
      <c r="Z229" s="105"/>
    </row>
    <row r="230" spans="1:26" ht="9.75" customHeight="1">
      <c r="A230" s="121"/>
      <c r="B230" s="129"/>
      <c r="C230" s="129"/>
      <c r="D230" s="129"/>
      <c r="E230" s="129"/>
      <c r="F230" s="129"/>
      <c r="G230" s="129"/>
      <c r="H230" s="129"/>
      <c r="I230" s="129"/>
      <c r="J230" s="129"/>
      <c r="K230" s="106"/>
      <c r="L230" s="106"/>
      <c r="M230" s="106"/>
      <c r="N230" s="106"/>
      <c r="O230" s="106"/>
      <c r="P230" s="106"/>
      <c r="Q230" s="105"/>
      <c r="R230" s="105"/>
      <c r="S230" s="105"/>
      <c r="T230" s="105"/>
      <c r="U230" s="105"/>
      <c r="V230" s="105"/>
      <c r="W230" s="105"/>
      <c r="X230" s="105"/>
      <c r="Y230" s="105"/>
      <c r="Z230" s="105"/>
    </row>
    <row r="231" spans="1:26" ht="9.75" customHeight="1">
      <c r="A231" s="121"/>
      <c r="B231" s="129"/>
      <c r="C231" s="129"/>
      <c r="D231" s="129"/>
      <c r="E231" s="129"/>
      <c r="F231" s="129"/>
      <c r="G231" s="129"/>
      <c r="H231" s="129"/>
      <c r="I231" s="129"/>
      <c r="J231" s="129"/>
      <c r="K231" s="106"/>
      <c r="L231" s="106"/>
      <c r="M231" s="106"/>
      <c r="N231" s="106"/>
      <c r="O231" s="106"/>
      <c r="P231" s="106"/>
      <c r="Q231" s="105"/>
      <c r="R231" s="105"/>
      <c r="S231" s="105"/>
      <c r="T231" s="105"/>
      <c r="U231" s="105"/>
      <c r="V231" s="105"/>
      <c r="W231" s="105"/>
      <c r="X231" s="105"/>
      <c r="Y231" s="105"/>
      <c r="Z231" s="105"/>
    </row>
    <row r="232" spans="1:26" ht="9.75" customHeight="1">
      <c r="A232" s="121"/>
      <c r="B232" s="129"/>
      <c r="C232" s="129"/>
      <c r="D232" s="129"/>
      <c r="E232" s="129"/>
      <c r="F232" s="129"/>
      <c r="G232" s="129"/>
      <c r="H232" s="129"/>
      <c r="I232" s="129"/>
      <c r="J232" s="129"/>
      <c r="K232" s="106"/>
      <c r="L232" s="106"/>
      <c r="M232" s="106"/>
      <c r="N232" s="106"/>
      <c r="O232" s="106"/>
      <c r="P232" s="106"/>
      <c r="Q232" s="105"/>
      <c r="R232" s="105"/>
      <c r="S232" s="105"/>
      <c r="T232" s="105"/>
      <c r="U232" s="105"/>
      <c r="V232" s="105"/>
      <c r="W232" s="105"/>
      <c r="X232" s="105"/>
      <c r="Y232" s="105"/>
      <c r="Z232" s="105"/>
    </row>
    <row r="233" spans="1:26" ht="9.75" customHeight="1">
      <c r="A233" s="121"/>
      <c r="B233" s="129"/>
      <c r="C233" s="129"/>
      <c r="D233" s="129"/>
      <c r="E233" s="129"/>
      <c r="F233" s="129"/>
      <c r="G233" s="129"/>
      <c r="H233" s="129"/>
      <c r="I233" s="129"/>
      <c r="J233" s="129"/>
      <c r="K233" s="106"/>
      <c r="L233" s="106"/>
      <c r="M233" s="106"/>
      <c r="N233" s="106"/>
      <c r="O233" s="106"/>
      <c r="P233" s="106"/>
      <c r="Q233" s="105"/>
      <c r="R233" s="105"/>
      <c r="S233" s="105"/>
      <c r="T233" s="105"/>
      <c r="U233" s="105"/>
      <c r="V233" s="105"/>
      <c r="W233" s="105"/>
      <c r="X233" s="105"/>
      <c r="Y233" s="105"/>
      <c r="Z233" s="105"/>
    </row>
    <row r="234" spans="1:26" ht="9.75" customHeight="1">
      <c r="A234" s="121"/>
      <c r="B234" s="129"/>
      <c r="C234" s="129"/>
      <c r="D234" s="129"/>
      <c r="E234" s="129"/>
      <c r="F234" s="129"/>
      <c r="G234" s="129"/>
      <c r="H234" s="129"/>
      <c r="I234" s="129"/>
      <c r="J234" s="129"/>
      <c r="K234" s="106"/>
      <c r="L234" s="106"/>
      <c r="M234" s="106"/>
      <c r="N234" s="106"/>
      <c r="O234" s="106"/>
      <c r="P234" s="106"/>
      <c r="Q234" s="105"/>
      <c r="R234" s="105"/>
      <c r="S234" s="105"/>
      <c r="T234" s="105"/>
      <c r="U234" s="105"/>
      <c r="V234" s="105"/>
      <c r="W234" s="105"/>
      <c r="X234" s="105"/>
      <c r="Y234" s="105"/>
      <c r="Z234" s="105"/>
    </row>
    <row r="235" spans="1:26" ht="9.75" customHeight="1">
      <c r="A235" s="121"/>
      <c r="B235" s="129"/>
      <c r="C235" s="129"/>
      <c r="D235" s="129"/>
      <c r="E235" s="129"/>
      <c r="F235" s="129"/>
      <c r="G235" s="129"/>
      <c r="H235" s="129"/>
      <c r="I235" s="129"/>
      <c r="J235" s="129"/>
      <c r="K235" s="106"/>
      <c r="L235" s="106"/>
      <c r="M235" s="106"/>
      <c r="N235" s="106"/>
      <c r="O235" s="106"/>
      <c r="P235" s="106"/>
      <c r="Q235" s="105"/>
      <c r="R235" s="105"/>
      <c r="S235" s="105"/>
      <c r="T235" s="105"/>
      <c r="U235" s="105"/>
      <c r="V235" s="105"/>
      <c r="W235" s="105"/>
      <c r="X235" s="105"/>
      <c r="Y235" s="105"/>
      <c r="Z235" s="105"/>
    </row>
    <row r="236" spans="1:26" ht="9.75" customHeight="1">
      <c r="A236" s="121"/>
      <c r="B236" s="129"/>
      <c r="C236" s="129"/>
      <c r="D236" s="129"/>
      <c r="E236" s="129"/>
      <c r="F236" s="129"/>
      <c r="G236" s="129"/>
      <c r="H236" s="129"/>
      <c r="I236" s="129"/>
      <c r="J236" s="129"/>
      <c r="K236" s="106"/>
      <c r="L236" s="106"/>
      <c r="M236" s="106"/>
      <c r="N236" s="106"/>
      <c r="O236" s="106"/>
      <c r="P236" s="106"/>
      <c r="Q236" s="105"/>
      <c r="R236" s="105"/>
      <c r="S236" s="105"/>
      <c r="T236" s="105"/>
      <c r="U236" s="105"/>
      <c r="V236" s="105"/>
      <c r="W236" s="105"/>
      <c r="X236" s="105"/>
      <c r="Y236" s="105"/>
      <c r="Z236" s="105"/>
    </row>
    <row r="237" spans="1:26" ht="9.75" customHeight="1">
      <c r="A237" s="121"/>
      <c r="B237" s="129"/>
      <c r="C237" s="129"/>
      <c r="D237" s="129"/>
      <c r="E237" s="129"/>
      <c r="F237" s="129"/>
      <c r="G237" s="129"/>
      <c r="H237" s="129"/>
      <c r="I237" s="129"/>
      <c r="J237" s="129"/>
      <c r="K237" s="106"/>
      <c r="L237" s="106"/>
      <c r="M237" s="106"/>
      <c r="N237" s="106"/>
      <c r="O237" s="106"/>
      <c r="P237" s="106"/>
      <c r="Q237" s="105"/>
      <c r="R237" s="105"/>
      <c r="S237" s="105"/>
      <c r="T237" s="105"/>
      <c r="U237" s="105"/>
      <c r="V237" s="105"/>
      <c r="W237" s="105"/>
      <c r="X237" s="105"/>
      <c r="Y237" s="105"/>
      <c r="Z237" s="105"/>
    </row>
    <row r="238" spans="1:26" ht="9.75" customHeight="1">
      <c r="A238" s="121"/>
      <c r="B238" s="129"/>
      <c r="C238" s="129"/>
      <c r="D238" s="129"/>
      <c r="E238" s="129"/>
      <c r="F238" s="129"/>
      <c r="G238" s="129"/>
      <c r="H238" s="129"/>
      <c r="I238" s="129"/>
      <c r="J238" s="129"/>
      <c r="K238" s="106"/>
      <c r="L238" s="106"/>
      <c r="M238" s="106"/>
      <c r="N238" s="106"/>
      <c r="O238" s="106"/>
      <c r="P238" s="106"/>
      <c r="Q238" s="105"/>
      <c r="R238" s="105"/>
      <c r="S238" s="105"/>
      <c r="T238" s="105"/>
      <c r="U238" s="105"/>
      <c r="V238" s="105"/>
      <c r="W238" s="105"/>
      <c r="X238" s="105"/>
      <c r="Y238" s="105"/>
      <c r="Z238" s="105"/>
    </row>
    <row r="239" spans="1:26" ht="9.75" customHeight="1">
      <c r="A239" s="121"/>
      <c r="B239" s="129"/>
      <c r="C239" s="129"/>
      <c r="D239" s="129"/>
      <c r="E239" s="129"/>
      <c r="F239" s="129"/>
      <c r="G239" s="129"/>
      <c r="H239" s="129"/>
      <c r="I239" s="129"/>
      <c r="J239" s="129"/>
      <c r="K239" s="106"/>
      <c r="L239" s="106"/>
      <c r="M239" s="106"/>
      <c r="N239" s="106"/>
      <c r="O239" s="106"/>
      <c r="P239" s="106"/>
      <c r="Q239" s="105"/>
      <c r="R239" s="105"/>
      <c r="S239" s="105"/>
      <c r="T239" s="105"/>
      <c r="U239" s="105"/>
      <c r="V239" s="105"/>
      <c r="W239" s="105"/>
      <c r="X239" s="105"/>
      <c r="Y239" s="105"/>
      <c r="Z239" s="105"/>
    </row>
    <row r="240" spans="1:26" ht="9.75" customHeight="1">
      <c r="A240" s="121"/>
      <c r="B240" s="129"/>
      <c r="C240" s="129"/>
      <c r="D240" s="129"/>
      <c r="E240" s="129"/>
      <c r="F240" s="129"/>
      <c r="G240" s="129"/>
      <c r="H240" s="129"/>
      <c r="I240" s="129"/>
      <c r="J240" s="129"/>
      <c r="K240" s="106"/>
      <c r="L240" s="106"/>
      <c r="M240" s="106"/>
      <c r="N240" s="106"/>
      <c r="O240" s="106"/>
      <c r="P240" s="106"/>
      <c r="Q240" s="105"/>
      <c r="R240" s="105"/>
      <c r="S240" s="105"/>
      <c r="T240" s="105"/>
      <c r="U240" s="105"/>
      <c r="V240" s="105"/>
      <c r="W240" s="105"/>
      <c r="X240" s="105"/>
      <c r="Y240" s="105"/>
      <c r="Z240" s="105"/>
    </row>
    <row r="241" spans="1:26" ht="9.75" customHeight="1">
      <c r="A241" s="121"/>
      <c r="B241" s="129"/>
      <c r="C241" s="129"/>
      <c r="D241" s="129"/>
      <c r="E241" s="129"/>
      <c r="F241" s="129"/>
      <c r="G241" s="129"/>
      <c r="H241" s="129"/>
      <c r="I241" s="129"/>
      <c r="J241" s="129"/>
      <c r="K241" s="106"/>
      <c r="L241" s="106"/>
      <c r="M241" s="106"/>
      <c r="N241" s="106"/>
      <c r="O241" s="106"/>
      <c r="P241" s="106"/>
      <c r="Q241" s="105"/>
      <c r="R241" s="105"/>
      <c r="S241" s="105"/>
      <c r="T241" s="105"/>
      <c r="U241" s="105"/>
      <c r="V241" s="105"/>
      <c r="W241" s="105"/>
      <c r="X241" s="105"/>
      <c r="Y241" s="105"/>
      <c r="Z241" s="105"/>
    </row>
    <row r="242" spans="1:26" ht="9.75" customHeight="1">
      <c r="A242" s="121"/>
      <c r="B242" s="129"/>
      <c r="C242" s="129"/>
      <c r="D242" s="129"/>
      <c r="E242" s="129"/>
      <c r="F242" s="129"/>
      <c r="G242" s="129"/>
      <c r="H242" s="129"/>
      <c r="I242" s="129"/>
      <c r="J242" s="129"/>
      <c r="K242" s="106"/>
      <c r="L242" s="106"/>
      <c r="M242" s="106"/>
      <c r="N242" s="106"/>
      <c r="O242" s="106"/>
      <c r="P242" s="106"/>
      <c r="Q242" s="105"/>
      <c r="R242" s="105"/>
      <c r="S242" s="105"/>
      <c r="T242" s="105"/>
      <c r="U242" s="105"/>
      <c r="V242" s="105"/>
      <c r="W242" s="105"/>
      <c r="X242" s="105"/>
      <c r="Y242" s="105"/>
      <c r="Z242" s="105"/>
    </row>
    <row r="243" spans="1:26" ht="9.75" customHeight="1">
      <c r="A243" s="121"/>
      <c r="B243" s="129"/>
      <c r="C243" s="129"/>
      <c r="D243" s="129"/>
      <c r="E243" s="129"/>
      <c r="F243" s="129"/>
      <c r="G243" s="129"/>
      <c r="H243" s="129"/>
      <c r="I243" s="129"/>
      <c r="J243" s="129"/>
      <c r="K243" s="106"/>
      <c r="L243" s="106"/>
      <c r="M243" s="106"/>
      <c r="N243" s="106"/>
      <c r="O243" s="106"/>
      <c r="P243" s="106"/>
      <c r="Q243" s="105"/>
      <c r="R243" s="105"/>
      <c r="S243" s="105"/>
      <c r="T243" s="105"/>
      <c r="U243" s="105"/>
      <c r="V243" s="105"/>
      <c r="W243" s="105"/>
      <c r="X243" s="105"/>
      <c r="Y243" s="105"/>
      <c r="Z243" s="105"/>
    </row>
    <row r="244" spans="1:26" ht="9.75" customHeight="1">
      <c r="A244" s="121"/>
      <c r="B244" s="129"/>
      <c r="C244" s="129"/>
      <c r="D244" s="129"/>
      <c r="E244" s="129"/>
      <c r="F244" s="129"/>
      <c r="G244" s="129"/>
      <c r="H244" s="129"/>
      <c r="I244" s="129"/>
      <c r="J244" s="129"/>
      <c r="K244" s="106"/>
      <c r="L244" s="106"/>
      <c r="M244" s="106"/>
      <c r="N244" s="106"/>
      <c r="O244" s="106"/>
      <c r="P244" s="106"/>
      <c r="Q244" s="105"/>
      <c r="R244" s="105"/>
      <c r="S244" s="105"/>
      <c r="T244" s="105"/>
      <c r="U244" s="105"/>
      <c r="V244" s="105"/>
      <c r="W244" s="105"/>
      <c r="X244" s="105"/>
      <c r="Y244" s="105"/>
      <c r="Z244" s="105"/>
    </row>
    <row r="245" spans="1:26" ht="9.75" customHeight="1">
      <c r="A245" s="121"/>
      <c r="B245" s="129"/>
      <c r="C245" s="129"/>
      <c r="D245" s="129"/>
      <c r="E245" s="129"/>
      <c r="F245" s="129"/>
      <c r="G245" s="129"/>
      <c r="H245" s="129"/>
      <c r="I245" s="129"/>
      <c r="J245" s="129"/>
      <c r="K245" s="106"/>
      <c r="L245" s="106"/>
      <c r="M245" s="106"/>
      <c r="N245" s="106"/>
      <c r="O245" s="106"/>
      <c r="P245" s="106"/>
      <c r="Q245" s="105"/>
      <c r="R245" s="105"/>
      <c r="S245" s="105"/>
      <c r="T245" s="105"/>
      <c r="U245" s="105"/>
      <c r="V245" s="105"/>
      <c r="W245" s="105"/>
      <c r="X245" s="105"/>
      <c r="Y245" s="105"/>
      <c r="Z245" s="105"/>
    </row>
    <row r="246" spans="1:26" ht="9.75" customHeight="1">
      <c r="A246" s="121"/>
      <c r="B246" s="129"/>
      <c r="C246" s="129"/>
      <c r="D246" s="129"/>
      <c r="E246" s="129"/>
      <c r="F246" s="129"/>
      <c r="G246" s="129"/>
      <c r="H246" s="129"/>
      <c r="I246" s="129"/>
      <c r="J246" s="129"/>
      <c r="K246" s="106"/>
      <c r="L246" s="106"/>
      <c r="M246" s="106"/>
      <c r="N246" s="106"/>
      <c r="O246" s="106"/>
      <c r="P246" s="106"/>
      <c r="Q246" s="105"/>
      <c r="R246" s="105"/>
      <c r="S246" s="105"/>
      <c r="T246" s="105"/>
      <c r="U246" s="105"/>
      <c r="V246" s="105"/>
      <c r="W246" s="105"/>
      <c r="X246" s="105"/>
      <c r="Y246" s="105"/>
      <c r="Z246" s="105"/>
    </row>
    <row r="247" spans="1:26" ht="9.75" customHeight="1">
      <c r="A247" s="121"/>
      <c r="B247" s="129"/>
      <c r="C247" s="129"/>
      <c r="D247" s="129"/>
      <c r="E247" s="129"/>
      <c r="F247" s="129"/>
      <c r="G247" s="129"/>
      <c r="H247" s="129"/>
      <c r="I247" s="129"/>
      <c r="J247" s="129"/>
      <c r="K247" s="106"/>
      <c r="L247" s="106"/>
      <c r="M247" s="106"/>
      <c r="N247" s="106"/>
      <c r="O247" s="106"/>
      <c r="P247" s="106"/>
      <c r="Q247" s="105"/>
      <c r="R247" s="105"/>
      <c r="S247" s="105"/>
      <c r="T247" s="105"/>
      <c r="U247" s="105"/>
      <c r="V247" s="105"/>
      <c r="W247" s="105"/>
      <c r="X247" s="105"/>
      <c r="Y247" s="105"/>
      <c r="Z247" s="105"/>
    </row>
    <row r="248" spans="1:26" ht="9.75" customHeight="1">
      <c r="A248" s="121"/>
      <c r="B248" s="129"/>
      <c r="C248" s="129"/>
      <c r="D248" s="129"/>
      <c r="E248" s="129"/>
      <c r="F248" s="129"/>
      <c r="G248" s="129"/>
      <c r="H248" s="129"/>
      <c r="I248" s="129"/>
      <c r="J248" s="129"/>
      <c r="K248" s="106"/>
      <c r="L248" s="106"/>
      <c r="M248" s="106"/>
      <c r="N248" s="106"/>
      <c r="O248" s="106"/>
      <c r="P248" s="106"/>
      <c r="Q248" s="105"/>
      <c r="R248" s="105"/>
      <c r="S248" s="105"/>
      <c r="T248" s="105"/>
      <c r="U248" s="105"/>
      <c r="V248" s="105"/>
      <c r="W248" s="105"/>
      <c r="X248" s="105"/>
      <c r="Y248" s="105"/>
      <c r="Z248" s="105"/>
    </row>
    <row r="249" spans="1:26" ht="9.75" customHeight="1">
      <c r="A249" s="121"/>
      <c r="B249" s="129"/>
      <c r="C249" s="129"/>
      <c r="D249" s="129"/>
      <c r="E249" s="129"/>
      <c r="F249" s="129"/>
      <c r="G249" s="129"/>
      <c r="H249" s="129"/>
      <c r="I249" s="129"/>
      <c r="J249" s="129"/>
      <c r="K249" s="106"/>
      <c r="L249" s="106"/>
      <c r="M249" s="106"/>
      <c r="N249" s="106"/>
      <c r="O249" s="106"/>
      <c r="P249" s="106"/>
      <c r="Q249" s="105"/>
      <c r="R249" s="105"/>
      <c r="S249" s="105"/>
      <c r="T249" s="105"/>
      <c r="U249" s="105"/>
      <c r="V249" s="105"/>
      <c r="W249" s="105"/>
      <c r="X249" s="105"/>
      <c r="Y249" s="105"/>
      <c r="Z249" s="105"/>
    </row>
    <row r="250" spans="1:26" ht="9.75" customHeight="1">
      <c r="A250" s="121"/>
      <c r="B250" s="129"/>
      <c r="C250" s="129"/>
      <c r="D250" s="129"/>
      <c r="E250" s="129"/>
      <c r="F250" s="129"/>
      <c r="G250" s="129"/>
      <c r="H250" s="129"/>
      <c r="I250" s="129"/>
      <c r="J250" s="129"/>
      <c r="K250" s="106"/>
      <c r="L250" s="106"/>
      <c r="M250" s="106"/>
      <c r="N250" s="106"/>
      <c r="O250" s="106"/>
      <c r="P250" s="106"/>
      <c r="Q250" s="105"/>
      <c r="R250" s="105"/>
      <c r="S250" s="105"/>
      <c r="T250" s="105"/>
      <c r="U250" s="105"/>
      <c r="V250" s="105"/>
      <c r="W250" s="105"/>
      <c r="X250" s="105"/>
      <c r="Y250" s="105"/>
      <c r="Z250" s="105"/>
    </row>
    <row r="251" spans="1:26" ht="9.75" customHeight="1">
      <c r="A251" s="121"/>
      <c r="B251" s="129"/>
      <c r="C251" s="129"/>
      <c r="D251" s="129"/>
      <c r="E251" s="129"/>
      <c r="F251" s="129"/>
      <c r="G251" s="129"/>
      <c r="H251" s="129"/>
      <c r="I251" s="129"/>
      <c r="J251" s="129"/>
      <c r="K251" s="106"/>
      <c r="L251" s="106"/>
      <c r="M251" s="106"/>
      <c r="N251" s="106"/>
      <c r="O251" s="106"/>
      <c r="P251" s="106"/>
      <c r="Q251" s="105"/>
      <c r="R251" s="105"/>
      <c r="S251" s="105"/>
      <c r="T251" s="105"/>
      <c r="U251" s="105"/>
      <c r="V251" s="105"/>
      <c r="W251" s="105"/>
      <c r="X251" s="105"/>
      <c r="Y251" s="105"/>
      <c r="Z251" s="105"/>
    </row>
    <row r="252" spans="1:26" ht="9.75" customHeight="1">
      <c r="A252" s="121"/>
      <c r="B252" s="129"/>
      <c r="C252" s="129"/>
      <c r="D252" s="129"/>
      <c r="E252" s="129"/>
      <c r="F252" s="129"/>
      <c r="G252" s="129"/>
      <c r="H252" s="129"/>
      <c r="I252" s="129"/>
      <c r="J252" s="129"/>
      <c r="K252" s="106"/>
      <c r="L252" s="106"/>
      <c r="M252" s="106"/>
      <c r="N252" s="106"/>
      <c r="O252" s="106"/>
      <c r="P252" s="106"/>
      <c r="Q252" s="105"/>
      <c r="R252" s="105"/>
      <c r="S252" s="105"/>
      <c r="T252" s="105"/>
      <c r="U252" s="105"/>
      <c r="V252" s="105"/>
      <c r="W252" s="105"/>
      <c r="X252" s="105"/>
      <c r="Y252" s="105"/>
      <c r="Z252" s="105"/>
    </row>
    <row r="253" spans="1:26" ht="9.75" customHeight="1">
      <c r="A253" s="121"/>
      <c r="B253" s="129"/>
      <c r="C253" s="129"/>
      <c r="D253" s="129"/>
      <c r="E253" s="129"/>
      <c r="F253" s="129"/>
      <c r="G253" s="129"/>
      <c r="H253" s="129"/>
      <c r="I253" s="129"/>
      <c r="J253" s="129"/>
      <c r="K253" s="106"/>
      <c r="L253" s="106"/>
      <c r="M253" s="106"/>
      <c r="N253" s="106"/>
      <c r="O253" s="106"/>
      <c r="P253" s="106"/>
      <c r="Q253" s="105"/>
      <c r="R253" s="105"/>
      <c r="S253" s="105"/>
      <c r="T253" s="105"/>
      <c r="U253" s="105"/>
      <c r="V253" s="105"/>
      <c r="W253" s="105"/>
      <c r="X253" s="105"/>
      <c r="Y253" s="105"/>
      <c r="Z253" s="105"/>
    </row>
    <row r="254" spans="1:26" ht="9.75" customHeight="1">
      <c r="A254" s="121"/>
      <c r="B254" s="129"/>
      <c r="C254" s="129"/>
      <c r="D254" s="129"/>
      <c r="E254" s="129"/>
      <c r="F254" s="129"/>
      <c r="G254" s="129"/>
      <c r="H254" s="129"/>
      <c r="I254" s="129"/>
      <c r="J254" s="129"/>
      <c r="K254" s="106"/>
      <c r="L254" s="106"/>
      <c r="M254" s="106"/>
      <c r="N254" s="106"/>
      <c r="O254" s="106"/>
      <c r="P254" s="106"/>
      <c r="Q254" s="105"/>
      <c r="R254" s="105"/>
      <c r="S254" s="105"/>
      <c r="T254" s="105"/>
      <c r="U254" s="105"/>
      <c r="V254" s="105"/>
      <c r="W254" s="105"/>
      <c r="X254" s="105"/>
      <c r="Y254" s="105"/>
      <c r="Z254" s="105"/>
    </row>
    <row r="255" spans="1:26" ht="9.75" customHeight="1">
      <c r="A255" s="121"/>
      <c r="B255" s="129"/>
      <c r="C255" s="129"/>
      <c r="D255" s="129"/>
      <c r="E255" s="129"/>
      <c r="F255" s="129"/>
      <c r="G255" s="129"/>
      <c r="H255" s="129"/>
      <c r="I255" s="129"/>
      <c r="J255" s="129"/>
      <c r="K255" s="106"/>
      <c r="L255" s="106"/>
      <c r="M255" s="106"/>
      <c r="N255" s="106"/>
      <c r="O255" s="106"/>
      <c r="P255" s="106"/>
      <c r="Q255" s="105"/>
      <c r="R255" s="105"/>
      <c r="S255" s="105"/>
      <c r="T255" s="105"/>
      <c r="U255" s="105"/>
      <c r="V255" s="105"/>
      <c r="W255" s="105"/>
      <c r="X255" s="105"/>
      <c r="Y255" s="105"/>
      <c r="Z255" s="105"/>
    </row>
    <row r="256" spans="1:26" ht="9.75" customHeight="1">
      <c r="A256" s="121"/>
      <c r="B256" s="129"/>
      <c r="C256" s="129"/>
      <c r="D256" s="129"/>
      <c r="E256" s="129"/>
      <c r="F256" s="129"/>
      <c r="G256" s="129"/>
      <c r="H256" s="129"/>
      <c r="I256" s="129"/>
      <c r="J256" s="129"/>
      <c r="K256" s="106"/>
      <c r="L256" s="106"/>
      <c r="M256" s="106"/>
      <c r="N256" s="106"/>
      <c r="O256" s="106"/>
      <c r="P256" s="106"/>
      <c r="Q256" s="105"/>
      <c r="R256" s="105"/>
      <c r="S256" s="105"/>
      <c r="T256" s="105"/>
      <c r="U256" s="105"/>
      <c r="V256" s="105"/>
      <c r="W256" s="105"/>
      <c r="X256" s="105"/>
      <c r="Y256" s="105"/>
      <c r="Z256" s="105"/>
    </row>
    <row r="257" spans="1:26" ht="9.75" customHeight="1">
      <c r="A257" s="121"/>
      <c r="B257" s="129"/>
      <c r="C257" s="129"/>
      <c r="D257" s="129"/>
      <c r="E257" s="129"/>
      <c r="F257" s="129"/>
      <c r="G257" s="129"/>
      <c r="H257" s="129"/>
      <c r="I257" s="129"/>
      <c r="J257" s="129"/>
      <c r="K257" s="106"/>
      <c r="L257" s="106"/>
      <c r="M257" s="106"/>
      <c r="N257" s="106"/>
      <c r="O257" s="106"/>
      <c r="P257" s="106"/>
      <c r="Q257" s="105"/>
      <c r="R257" s="105"/>
      <c r="S257" s="105"/>
      <c r="T257" s="105"/>
      <c r="U257" s="105"/>
      <c r="V257" s="105"/>
      <c r="W257" s="105"/>
      <c r="X257" s="105"/>
      <c r="Y257" s="105"/>
      <c r="Z257" s="105"/>
    </row>
    <row r="258" spans="1:26" ht="9.75" customHeight="1">
      <c r="A258" s="121"/>
      <c r="B258" s="129"/>
      <c r="C258" s="129"/>
      <c r="D258" s="129"/>
      <c r="E258" s="129"/>
      <c r="F258" s="129"/>
      <c r="G258" s="129"/>
      <c r="H258" s="129"/>
      <c r="I258" s="129"/>
      <c r="J258" s="129"/>
      <c r="K258" s="106"/>
      <c r="L258" s="106"/>
      <c r="M258" s="106"/>
      <c r="N258" s="106"/>
      <c r="O258" s="106"/>
      <c r="P258" s="106"/>
      <c r="Q258" s="105"/>
      <c r="R258" s="105"/>
      <c r="S258" s="105"/>
      <c r="T258" s="105"/>
      <c r="U258" s="105"/>
      <c r="V258" s="105"/>
      <c r="W258" s="105"/>
      <c r="X258" s="105"/>
      <c r="Y258" s="105"/>
      <c r="Z258" s="105"/>
    </row>
    <row r="259" spans="1:26" ht="9.75" customHeight="1">
      <c r="A259" s="121"/>
      <c r="B259" s="129"/>
      <c r="C259" s="129"/>
      <c r="D259" s="129"/>
      <c r="E259" s="129"/>
      <c r="F259" s="129"/>
      <c r="G259" s="129"/>
      <c r="H259" s="129"/>
      <c r="I259" s="129"/>
      <c r="J259" s="129"/>
      <c r="K259" s="106"/>
      <c r="L259" s="106"/>
      <c r="M259" s="106"/>
      <c r="N259" s="106"/>
      <c r="O259" s="106"/>
      <c r="P259" s="106"/>
      <c r="Q259" s="105"/>
      <c r="R259" s="105"/>
      <c r="S259" s="105"/>
      <c r="T259" s="105"/>
      <c r="U259" s="105"/>
      <c r="V259" s="105"/>
      <c r="W259" s="105"/>
      <c r="X259" s="105"/>
      <c r="Y259" s="105"/>
      <c r="Z259" s="105"/>
    </row>
    <row r="260" spans="1:26" ht="9.75" customHeight="1">
      <c r="A260" s="121"/>
      <c r="B260" s="129"/>
      <c r="C260" s="129"/>
      <c r="D260" s="129"/>
      <c r="E260" s="129"/>
      <c r="F260" s="129"/>
      <c r="G260" s="129"/>
      <c r="H260" s="129"/>
      <c r="I260" s="129"/>
      <c r="J260" s="129"/>
      <c r="K260" s="106"/>
      <c r="L260" s="106"/>
      <c r="M260" s="106"/>
      <c r="N260" s="106"/>
      <c r="O260" s="106"/>
      <c r="P260" s="106"/>
      <c r="Q260" s="105"/>
      <c r="R260" s="105"/>
      <c r="S260" s="105"/>
      <c r="T260" s="105"/>
      <c r="U260" s="105"/>
      <c r="V260" s="105"/>
      <c r="W260" s="105"/>
      <c r="X260" s="105"/>
      <c r="Y260" s="105"/>
      <c r="Z260" s="105"/>
    </row>
    <row r="261" spans="1:26" ht="9.75" customHeight="1">
      <c r="A261" s="121"/>
      <c r="B261" s="129"/>
      <c r="C261" s="129"/>
      <c r="D261" s="129"/>
      <c r="E261" s="129"/>
      <c r="F261" s="129"/>
      <c r="G261" s="129"/>
      <c r="H261" s="129"/>
      <c r="I261" s="129"/>
      <c r="J261" s="129"/>
      <c r="K261" s="106"/>
      <c r="L261" s="106"/>
      <c r="M261" s="106"/>
      <c r="N261" s="106"/>
      <c r="O261" s="106"/>
      <c r="P261" s="106"/>
      <c r="Q261" s="105"/>
      <c r="R261" s="105"/>
      <c r="S261" s="105"/>
      <c r="T261" s="105"/>
      <c r="U261" s="105"/>
      <c r="V261" s="105"/>
      <c r="W261" s="105"/>
      <c r="X261" s="105"/>
      <c r="Y261" s="105"/>
      <c r="Z261" s="105"/>
    </row>
    <row r="262" spans="1:26" ht="9.75" customHeight="1">
      <c r="A262" s="121"/>
      <c r="B262" s="129"/>
      <c r="C262" s="129"/>
      <c r="D262" s="129"/>
      <c r="E262" s="129"/>
      <c r="F262" s="129"/>
      <c r="G262" s="129"/>
      <c r="H262" s="129"/>
      <c r="I262" s="129"/>
      <c r="J262" s="129"/>
      <c r="K262" s="106"/>
      <c r="L262" s="106"/>
      <c r="M262" s="106"/>
      <c r="N262" s="106"/>
      <c r="O262" s="106"/>
      <c r="P262" s="106"/>
      <c r="Q262" s="105"/>
      <c r="R262" s="105"/>
      <c r="S262" s="105"/>
      <c r="T262" s="105"/>
      <c r="U262" s="105"/>
      <c r="V262" s="105"/>
      <c r="W262" s="105"/>
      <c r="X262" s="105"/>
      <c r="Y262" s="105"/>
      <c r="Z262" s="105"/>
    </row>
    <row r="263" spans="1:26" ht="9.75" customHeight="1">
      <c r="A263" s="121"/>
      <c r="B263" s="129"/>
      <c r="C263" s="129"/>
      <c r="D263" s="129"/>
      <c r="E263" s="129"/>
      <c r="F263" s="129"/>
      <c r="G263" s="129"/>
      <c r="H263" s="129"/>
      <c r="I263" s="129"/>
      <c r="J263" s="129"/>
      <c r="K263" s="106"/>
      <c r="L263" s="106"/>
      <c r="M263" s="106"/>
      <c r="N263" s="106"/>
      <c r="O263" s="106"/>
      <c r="P263" s="106"/>
      <c r="Q263" s="105"/>
      <c r="R263" s="105"/>
      <c r="S263" s="105"/>
      <c r="T263" s="105"/>
      <c r="U263" s="105"/>
      <c r="V263" s="105"/>
      <c r="W263" s="105"/>
      <c r="X263" s="105"/>
      <c r="Y263" s="105"/>
      <c r="Z263" s="105"/>
    </row>
    <row r="264" spans="1:26" ht="9.75" customHeight="1">
      <c r="A264" s="121"/>
      <c r="B264" s="129"/>
      <c r="C264" s="129"/>
      <c r="D264" s="129"/>
      <c r="E264" s="129"/>
      <c r="F264" s="129"/>
      <c r="G264" s="129"/>
      <c r="H264" s="129"/>
      <c r="I264" s="129"/>
      <c r="J264" s="129"/>
      <c r="K264" s="106"/>
      <c r="L264" s="106"/>
      <c r="M264" s="106"/>
      <c r="N264" s="106"/>
      <c r="O264" s="106"/>
      <c r="P264" s="106"/>
      <c r="Q264" s="105"/>
      <c r="R264" s="105"/>
      <c r="S264" s="105"/>
      <c r="T264" s="105"/>
      <c r="U264" s="105"/>
      <c r="V264" s="105"/>
      <c r="W264" s="105"/>
      <c r="X264" s="105"/>
      <c r="Y264" s="105"/>
      <c r="Z264" s="105"/>
    </row>
    <row r="265" spans="1:26" ht="9.75" customHeight="1">
      <c r="A265" s="121"/>
      <c r="B265" s="129"/>
      <c r="C265" s="129"/>
      <c r="D265" s="129"/>
      <c r="E265" s="129"/>
      <c r="F265" s="129"/>
      <c r="G265" s="129"/>
      <c r="H265" s="129"/>
      <c r="I265" s="129"/>
      <c r="J265" s="129"/>
      <c r="K265" s="106"/>
      <c r="L265" s="106"/>
      <c r="M265" s="106"/>
      <c r="N265" s="106"/>
      <c r="O265" s="106"/>
      <c r="P265" s="106"/>
      <c r="Q265" s="105"/>
      <c r="R265" s="105"/>
      <c r="S265" s="105"/>
      <c r="T265" s="105"/>
      <c r="U265" s="105"/>
      <c r="V265" s="105"/>
      <c r="W265" s="105"/>
      <c r="X265" s="105"/>
      <c r="Y265" s="105"/>
      <c r="Z265" s="105"/>
    </row>
    <row r="266" spans="1:26" ht="9.75" customHeight="1">
      <c r="A266" s="121"/>
      <c r="B266" s="129"/>
      <c r="C266" s="129"/>
      <c r="D266" s="129"/>
      <c r="E266" s="129"/>
      <c r="F266" s="129"/>
      <c r="G266" s="129"/>
      <c r="H266" s="129"/>
      <c r="I266" s="129"/>
      <c r="J266" s="129"/>
      <c r="K266" s="106"/>
      <c r="L266" s="106"/>
      <c r="M266" s="106"/>
      <c r="N266" s="106"/>
      <c r="O266" s="106"/>
      <c r="P266" s="106"/>
      <c r="Q266" s="105"/>
      <c r="R266" s="105"/>
      <c r="S266" s="105"/>
      <c r="T266" s="105"/>
      <c r="U266" s="105"/>
      <c r="V266" s="105"/>
      <c r="W266" s="105"/>
      <c r="X266" s="105"/>
      <c r="Y266" s="105"/>
      <c r="Z266" s="105"/>
    </row>
    <row r="267" spans="1:26" ht="9.75" customHeight="1">
      <c r="A267" s="121"/>
      <c r="B267" s="129"/>
      <c r="C267" s="129"/>
      <c r="D267" s="129"/>
      <c r="E267" s="129"/>
      <c r="F267" s="129"/>
      <c r="G267" s="129"/>
      <c r="H267" s="129"/>
      <c r="I267" s="129"/>
      <c r="J267" s="129"/>
      <c r="K267" s="106"/>
      <c r="L267" s="106"/>
      <c r="M267" s="106"/>
      <c r="N267" s="106"/>
      <c r="O267" s="106"/>
      <c r="P267" s="106"/>
      <c r="Q267" s="105"/>
      <c r="R267" s="105"/>
      <c r="S267" s="105"/>
      <c r="T267" s="105"/>
      <c r="U267" s="105"/>
      <c r="V267" s="105"/>
      <c r="W267" s="105"/>
      <c r="X267" s="105"/>
      <c r="Y267" s="105"/>
      <c r="Z267" s="105"/>
    </row>
    <row r="268" spans="1:26" ht="9.75" customHeight="1">
      <c r="A268" s="121"/>
      <c r="B268" s="129"/>
      <c r="C268" s="129"/>
      <c r="D268" s="129"/>
      <c r="E268" s="129"/>
      <c r="F268" s="129"/>
      <c r="G268" s="129"/>
      <c r="H268" s="129"/>
      <c r="I268" s="129"/>
      <c r="J268" s="129"/>
      <c r="K268" s="106"/>
      <c r="L268" s="106"/>
      <c r="M268" s="106"/>
      <c r="N268" s="106"/>
      <c r="O268" s="106"/>
      <c r="P268" s="106"/>
      <c r="Q268" s="105"/>
      <c r="R268" s="105"/>
      <c r="S268" s="105"/>
      <c r="T268" s="105"/>
      <c r="U268" s="105"/>
      <c r="V268" s="105"/>
      <c r="W268" s="105"/>
      <c r="X268" s="105"/>
      <c r="Y268" s="105"/>
      <c r="Z268" s="105"/>
    </row>
    <row r="269" spans="1:26" ht="9.75" customHeight="1">
      <c r="A269" s="121"/>
      <c r="B269" s="129"/>
      <c r="C269" s="129"/>
      <c r="D269" s="129"/>
      <c r="E269" s="129"/>
      <c r="F269" s="129"/>
      <c r="G269" s="129"/>
      <c r="H269" s="129"/>
      <c r="I269" s="129"/>
      <c r="J269" s="129"/>
      <c r="K269" s="106"/>
      <c r="L269" s="106"/>
      <c r="M269" s="106"/>
      <c r="N269" s="106"/>
      <c r="O269" s="106"/>
      <c r="P269" s="106"/>
      <c r="Q269" s="105"/>
      <c r="R269" s="105"/>
      <c r="S269" s="105"/>
      <c r="T269" s="105"/>
      <c r="U269" s="105"/>
      <c r="V269" s="105"/>
      <c r="W269" s="105"/>
      <c r="X269" s="105"/>
      <c r="Y269" s="105"/>
      <c r="Z269" s="105"/>
    </row>
    <row r="270" spans="1:26" ht="9.75" customHeight="1">
      <c r="A270" s="121"/>
      <c r="B270" s="129"/>
      <c r="C270" s="129"/>
      <c r="D270" s="129"/>
      <c r="E270" s="129"/>
      <c r="F270" s="129"/>
      <c r="G270" s="129"/>
      <c r="H270" s="129"/>
      <c r="I270" s="129"/>
      <c r="J270" s="129"/>
      <c r="K270" s="106"/>
      <c r="L270" s="106"/>
      <c r="M270" s="106"/>
      <c r="N270" s="106"/>
      <c r="O270" s="106"/>
      <c r="P270" s="106"/>
      <c r="Q270" s="105"/>
      <c r="R270" s="105"/>
      <c r="S270" s="105"/>
      <c r="T270" s="105"/>
      <c r="U270" s="105"/>
      <c r="V270" s="105"/>
      <c r="W270" s="105"/>
      <c r="X270" s="105"/>
      <c r="Y270" s="105"/>
      <c r="Z270" s="105"/>
    </row>
    <row r="271" spans="1:26" ht="9.75" customHeight="1">
      <c r="A271" s="121"/>
      <c r="B271" s="129"/>
      <c r="C271" s="129"/>
      <c r="D271" s="129"/>
      <c r="E271" s="129"/>
      <c r="F271" s="129"/>
      <c r="G271" s="129"/>
      <c r="H271" s="129"/>
      <c r="I271" s="129"/>
      <c r="J271" s="129"/>
      <c r="K271" s="106"/>
      <c r="L271" s="106"/>
      <c r="M271" s="106"/>
      <c r="N271" s="106"/>
      <c r="O271" s="106"/>
      <c r="P271" s="106"/>
      <c r="Q271" s="105"/>
      <c r="R271" s="105"/>
      <c r="S271" s="105"/>
      <c r="T271" s="105"/>
      <c r="U271" s="105"/>
      <c r="V271" s="105"/>
      <c r="W271" s="105"/>
      <c r="X271" s="105"/>
      <c r="Y271" s="105"/>
      <c r="Z271" s="105"/>
    </row>
    <row r="272" spans="1:26" ht="9.75" customHeight="1">
      <c r="A272" s="121"/>
      <c r="B272" s="129"/>
      <c r="C272" s="129"/>
      <c r="D272" s="129"/>
      <c r="E272" s="129"/>
      <c r="F272" s="129"/>
      <c r="G272" s="129"/>
      <c r="H272" s="129"/>
      <c r="I272" s="129"/>
      <c r="J272" s="129"/>
      <c r="K272" s="106"/>
      <c r="L272" s="106"/>
      <c r="M272" s="106"/>
      <c r="N272" s="106"/>
      <c r="O272" s="106"/>
      <c r="P272" s="106"/>
      <c r="Q272" s="105"/>
      <c r="R272" s="105"/>
      <c r="S272" s="105"/>
      <c r="T272" s="105"/>
      <c r="U272" s="105"/>
      <c r="V272" s="105"/>
      <c r="W272" s="105"/>
      <c r="X272" s="105"/>
      <c r="Y272" s="105"/>
      <c r="Z272" s="105"/>
    </row>
    <row r="273" spans="1:26" ht="9.75" customHeight="1">
      <c r="A273" s="121"/>
      <c r="B273" s="129"/>
      <c r="C273" s="129"/>
      <c r="D273" s="129"/>
      <c r="E273" s="129"/>
      <c r="F273" s="129"/>
      <c r="G273" s="129"/>
      <c r="H273" s="129"/>
      <c r="I273" s="129"/>
      <c r="J273" s="129"/>
      <c r="K273" s="106"/>
      <c r="L273" s="106"/>
      <c r="M273" s="106"/>
      <c r="N273" s="106"/>
      <c r="O273" s="106"/>
      <c r="P273" s="106"/>
      <c r="Q273" s="105"/>
      <c r="R273" s="105"/>
      <c r="S273" s="105"/>
      <c r="T273" s="105"/>
      <c r="U273" s="105"/>
      <c r="V273" s="105"/>
      <c r="W273" s="105"/>
      <c r="X273" s="105"/>
      <c r="Y273" s="105"/>
      <c r="Z273" s="105"/>
    </row>
    <row r="274" spans="1:26" ht="9.75" customHeight="1">
      <c r="A274" s="121"/>
      <c r="B274" s="129"/>
      <c r="C274" s="129"/>
      <c r="D274" s="129"/>
      <c r="E274" s="129"/>
      <c r="F274" s="129"/>
      <c r="G274" s="129"/>
      <c r="H274" s="129"/>
      <c r="I274" s="129"/>
      <c r="J274" s="129"/>
      <c r="K274" s="106"/>
      <c r="L274" s="106"/>
      <c r="M274" s="106"/>
      <c r="N274" s="106"/>
      <c r="O274" s="106"/>
      <c r="P274" s="106"/>
      <c r="Q274" s="105"/>
      <c r="R274" s="105"/>
      <c r="S274" s="105"/>
      <c r="T274" s="105"/>
      <c r="U274" s="105"/>
      <c r="V274" s="105"/>
      <c r="W274" s="105"/>
      <c r="X274" s="105"/>
      <c r="Y274" s="105"/>
      <c r="Z274" s="105"/>
    </row>
    <row r="275" spans="1:26" ht="9.75" customHeight="1">
      <c r="A275" s="121"/>
      <c r="B275" s="129"/>
      <c r="C275" s="129"/>
      <c r="D275" s="129"/>
      <c r="E275" s="129"/>
      <c r="F275" s="129"/>
      <c r="G275" s="129"/>
      <c r="H275" s="129"/>
      <c r="I275" s="129"/>
      <c r="J275" s="129"/>
      <c r="K275" s="106"/>
      <c r="L275" s="106"/>
      <c r="M275" s="106"/>
      <c r="N275" s="106"/>
      <c r="O275" s="106"/>
      <c r="P275" s="106"/>
      <c r="Q275" s="105"/>
      <c r="R275" s="105"/>
      <c r="S275" s="105"/>
      <c r="T275" s="105"/>
      <c r="U275" s="105"/>
      <c r="V275" s="105"/>
      <c r="W275" s="105"/>
      <c r="X275" s="105"/>
      <c r="Y275" s="105"/>
      <c r="Z275" s="105"/>
    </row>
    <row r="276" spans="1:26" ht="9.75" customHeight="1">
      <c r="A276" s="121"/>
      <c r="B276" s="129"/>
      <c r="C276" s="129"/>
      <c r="D276" s="129"/>
      <c r="E276" s="129"/>
      <c r="F276" s="129"/>
      <c r="G276" s="129"/>
      <c r="H276" s="129"/>
      <c r="I276" s="129"/>
      <c r="J276" s="129"/>
      <c r="K276" s="106"/>
      <c r="L276" s="106"/>
      <c r="M276" s="106"/>
      <c r="N276" s="106"/>
      <c r="O276" s="106"/>
      <c r="P276" s="106"/>
      <c r="Q276" s="105"/>
      <c r="R276" s="105"/>
      <c r="S276" s="105"/>
      <c r="T276" s="105"/>
      <c r="U276" s="105"/>
      <c r="V276" s="105"/>
      <c r="W276" s="105"/>
      <c r="X276" s="105"/>
      <c r="Y276" s="105"/>
      <c r="Z276" s="105"/>
    </row>
    <row r="277" spans="1:26" ht="9.75" customHeight="1">
      <c r="A277" s="121"/>
      <c r="B277" s="129"/>
      <c r="C277" s="129"/>
      <c r="D277" s="129"/>
      <c r="E277" s="129"/>
      <c r="F277" s="129"/>
      <c r="G277" s="129"/>
      <c r="H277" s="129"/>
      <c r="I277" s="129"/>
      <c r="J277" s="129"/>
      <c r="K277" s="106"/>
      <c r="L277" s="106"/>
      <c r="M277" s="106"/>
      <c r="N277" s="106"/>
      <c r="O277" s="106"/>
      <c r="P277" s="106"/>
      <c r="Q277" s="105"/>
      <c r="R277" s="105"/>
      <c r="S277" s="105"/>
      <c r="T277" s="105"/>
      <c r="U277" s="105"/>
      <c r="V277" s="105"/>
      <c r="W277" s="105"/>
      <c r="X277" s="105"/>
      <c r="Y277" s="105"/>
      <c r="Z277" s="105"/>
    </row>
    <row r="278" spans="1:26" ht="9.75" customHeight="1">
      <c r="A278" s="121"/>
      <c r="B278" s="129"/>
      <c r="C278" s="129"/>
      <c r="D278" s="129"/>
      <c r="E278" s="129"/>
      <c r="F278" s="129"/>
      <c r="G278" s="129"/>
      <c r="H278" s="129"/>
      <c r="I278" s="129"/>
      <c r="J278" s="129"/>
      <c r="K278" s="106"/>
      <c r="L278" s="106"/>
      <c r="M278" s="106"/>
      <c r="N278" s="106"/>
      <c r="O278" s="106"/>
      <c r="P278" s="106"/>
      <c r="Q278" s="105"/>
      <c r="R278" s="105"/>
      <c r="S278" s="105"/>
      <c r="T278" s="105"/>
      <c r="U278" s="105"/>
      <c r="V278" s="105"/>
      <c r="W278" s="105"/>
      <c r="X278" s="105"/>
      <c r="Y278" s="105"/>
      <c r="Z278" s="105"/>
    </row>
    <row r="279" spans="1:26" ht="9.75" customHeight="1">
      <c r="A279" s="121"/>
      <c r="B279" s="129"/>
      <c r="C279" s="129"/>
      <c r="D279" s="129"/>
      <c r="E279" s="129"/>
      <c r="F279" s="129"/>
      <c r="G279" s="129"/>
      <c r="H279" s="129"/>
      <c r="I279" s="129"/>
      <c r="J279" s="129"/>
      <c r="K279" s="106"/>
      <c r="L279" s="106"/>
      <c r="M279" s="106"/>
      <c r="N279" s="106"/>
      <c r="O279" s="106"/>
      <c r="P279" s="106"/>
      <c r="Q279" s="105"/>
      <c r="R279" s="105"/>
      <c r="S279" s="105"/>
      <c r="T279" s="105"/>
      <c r="U279" s="105"/>
      <c r="V279" s="105"/>
      <c r="W279" s="105"/>
      <c r="X279" s="105"/>
      <c r="Y279" s="105"/>
      <c r="Z279" s="105"/>
    </row>
    <row r="280" spans="1:26" ht="9.75" customHeight="1">
      <c r="A280" s="121"/>
      <c r="B280" s="129"/>
      <c r="C280" s="129"/>
      <c r="D280" s="129"/>
      <c r="E280" s="129"/>
      <c r="F280" s="129"/>
      <c r="G280" s="129"/>
      <c r="H280" s="129"/>
      <c r="I280" s="129"/>
      <c r="J280" s="129"/>
      <c r="K280" s="106"/>
      <c r="L280" s="106"/>
      <c r="M280" s="106"/>
      <c r="N280" s="106"/>
      <c r="O280" s="106"/>
      <c r="P280" s="106"/>
      <c r="Q280" s="105"/>
      <c r="R280" s="105"/>
      <c r="S280" s="105"/>
      <c r="T280" s="105"/>
      <c r="U280" s="105"/>
      <c r="V280" s="105"/>
      <c r="W280" s="105"/>
      <c r="X280" s="105"/>
      <c r="Y280" s="105"/>
      <c r="Z280" s="105"/>
    </row>
    <row r="281" spans="1:26" ht="9.75" customHeight="1">
      <c r="A281" s="121"/>
      <c r="B281" s="129"/>
      <c r="C281" s="129"/>
      <c r="D281" s="129"/>
      <c r="E281" s="129"/>
      <c r="F281" s="129"/>
      <c r="G281" s="129"/>
      <c r="H281" s="129"/>
      <c r="I281" s="129"/>
      <c r="J281" s="129"/>
      <c r="K281" s="106"/>
      <c r="L281" s="106"/>
      <c r="M281" s="106"/>
      <c r="N281" s="106"/>
      <c r="O281" s="106"/>
      <c r="P281" s="106"/>
      <c r="Q281" s="105"/>
      <c r="R281" s="105"/>
      <c r="S281" s="105"/>
      <c r="T281" s="105"/>
      <c r="U281" s="105"/>
      <c r="V281" s="105"/>
      <c r="W281" s="105"/>
      <c r="X281" s="105"/>
      <c r="Y281" s="105"/>
      <c r="Z281" s="105"/>
    </row>
    <row r="282" spans="1:26" ht="9.75" customHeight="1">
      <c r="A282" s="121"/>
      <c r="B282" s="129"/>
      <c r="C282" s="129"/>
      <c r="D282" s="129"/>
      <c r="E282" s="129"/>
      <c r="F282" s="129"/>
      <c r="G282" s="129"/>
      <c r="H282" s="129"/>
      <c r="I282" s="129"/>
      <c r="J282" s="129"/>
      <c r="K282" s="106"/>
      <c r="L282" s="106"/>
      <c r="M282" s="106"/>
      <c r="N282" s="106"/>
      <c r="O282" s="106"/>
      <c r="P282" s="106"/>
      <c r="Q282" s="105"/>
      <c r="R282" s="105"/>
      <c r="S282" s="105"/>
      <c r="T282" s="105"/>
      <c r="U282" s="105"/>
      <c r="V282" s="105"/>
      <c r="W282" s="105"/>
      <c r="X282" s="105"/>
      <c r="Y282" s="105"/>
      <c r="Z282" s="105"/>
    </row>
    <row r="283" spans="1:26" ht="9.75" customHeight="1">
      <c r="A283" s="121"/>
      <c r="B283" s="129"/>
      <c r="C283" s="129"/>
      <c r="D283" s="129"/>
      <c r="E283" s="129"/>
      <c r="F283" s="129"/>
      <c r="G283" s="129"/>
      <c r="H283" s="129"/>
      <c r="I283" s="129"/>
      <c r="J283" s="129"/>
      <c r="K283" s="106"/>
      <c r="L283" s="106"/>
      <c r="M283" s="106"/>
      <c r="N283" s="106"/>
      <c r="O283" s="106"/>
      <c r="P283" s="106"/>
      <c r="Q283" s="105"/>
      <c r="R283" s="105"/>
      <c r="S283" s="105"/>
      <c r="T283" s="105"/>
      <c r="U283" s="105"/>
      <c r="V283" s="105"/>
      <c r="W283" s="105"/>
      <c r="X283" s="105"/>
      <c r="Y283" s="105"/>
      <c r="Z283" s="105"/>
    </row>
    <row r="284" spans="1:26" ht="9.75" customHeight="1">
      <c r="A284" s="121"/>
      <c r="B284" s="129"/>
      <c r="C284" s="129"/>
      <c r="D284" s="129"/>
      <c r="E284" s="129"/>
      <c r="F284" s="129"/>
      <c r="G284" s="129"/>
      <c r="H284" s="129"/>
      <c r="I284" s="129"/>
      <c r="J284" s="129"/>
      <c r="K284" s="106"/>
      <c r="L284" s="106"/>
      <c r="M284" s="106"/>
      <c r="N284" s="106"/>
      <c r="O284" s="106"/>
      <c r="P284" s="106"/>
      <c r="Q284" s="105"/>
      <c r="R284" s="105"/>
      <c r="S284" s="105"/>
      <c r="T284" s="105"/>
      <c r="U284" s="105"/>
      <c r="V284" s="105"/>
      <c r="W284" s="105"/>
      <c r="X284" s="105"/>
      <c r="Y284" s="105"/>
      <c r="Z284" s="105"/>
    </row>
    <row r="285" spans="1:26" ht="9.75" customHeight="1">
      <c r="A285" s="121"/>
      <c r="B285" s="129"/>
      <c r="C285" s="129"/>
      <c r="D285" s="129"/>
      <c r="E285" s="129"/>
      <c r="F285" s="129"/>
      <c r="G285" s="129"/>
      <c r="H285" s="129"/>
      <c r="I285" s="129"/>
      <c r="J285" s="129"/>
      <c r="K285" s="106"/>
      <c r="L285" s="106"/>
      <c r="M285" s="106"/>
      <c r="N285" s="106"/>
      <c r="O285" s="106"/>
      <c r="P285" s="106"/>
      <c r="Q285" s="105"/>
      <c r="R285" s="105"/>
      <c r="S285" s="105"/>
      <c r="T285" s="105"/>
      <c r="U285" s="105"/>
      <c r="V285" s="105"/>
      <c r="W285" s="105"/>
      <c r="X285" s="105"/>
      <c r="Y285" s="105"/>
      <c r="Z285" s="105"/>
    </row>
    <row r="286" spans="1:26" ht="9.75" customHeight="1">
      <c r="A286" s="121"/>
      <c r="B286" s="129"/>
      <c r="C286" s="129"/>
      <c r="D286" s="129"/>
      <c r="E286" s="129"/>
      <c r="F286" s="129"/>
      <c r="G286" s="129"/>
      <c r="H286" s="129"/>
      <c r="I286" s="129"/>
      <c r="J286" s="129"/>
      <c r="K286" s="106"/>
      <c r="L286" s="106"/>
      <c r="M286" s="106"/>
      <c r="N286" s="106"/>
      <c r="O286" s="106"/>
      <c r="P286" s="106"/>
      <c r="Q286" s="105"/>
      <c r="R286" s="105"/>
      <c r="S286" s="105"/>
      <c r="T286" s="105"/>
      <c r="U286" s="105"/>
      <c r="V286" s="105"/>
      <c r="W286" s="105"/>
      <c r="X286" s="105"/>
      <c r="Y286" s="105"/>
      <c r="Z286" s="105"/>
    </row>
    <row r="287" spans="1:26" ht="9.75" customHeight="1">
      <c r="A287" s="121"/>
      <c r="B287" s="129"/>
      <c r="C287" s="129"/>
      <c r="D287" s="129"/>
      <c r="E287" s="129"/>
      <c r="F287" s="129"/>
      <c r="G287" s="129"/>
      <c r="H287" s="129"/>
      <c r="I287" s="129"/>
      <c r="J287" s="129"/>
      <c r="K287" s="106"/>
      <c r="L287" s="106"/>
      <c r="M287" s="106"/>
      <c r="N287" s="106"/>
      <c r="O287" s="106"/>
      <c r="P287" s="106"/>
      <c r="Q287" s="105"/>
      <c r="R287" s="105"/>
      <c r="S287" s="105"/>
      <c r="T287" s="105"/>
      <c r="U287" s="105"/>
      <c r="V287" s="105"/>
      <c r="W287" s="105"/>
      <c r="X287" s="105"/>
      <c r="Y287" s="105"/>
      <c r="Z287" s="105"/>
    </row>
    <row r="288" spans="1:26" ht="9.75" customHeight="1">
      <c r="A288" s="121"/>
      <c r="B288" s="129"/>
      <c r="C288" s="129"/>
      <c r="D288" s="129"/>
      <c r="E288" s="129"/>
      <c r="F288" s="129"/>
      <c r="G288" s="129"/>
      <c r="H288" s="129"/>
      <c r="I288" s="129"/>
      <c r="J288" s="129"/>
      <c r="K288" s="106"/>
      <c r="L288" s="106"/>
      <c r="M288" s="106"/>
      <c r="N288" s="106"/>
      <c r="O288" s="106"/>
      <c r="P288" s="106"/>
      <c r="Q288" s="105"/>
      <c r="R288" s="105"/>
      <c r="S288" s="105"/>
      <c r="T288" s="105"/>
      <c r="U288" s="105"/>
      <c r="V288" s="105"/>
      <c r="W288" s="105"/>
      <c r="X288" s="105"/>
      <c r="Y288" s="105"/>
      <c r="Z288" s="105"/>
    </row>
    <row r="289" spans="1:26" ht="9.75" customHeight="1">
      <c r="A289" s="121"/>
      <c r="B289" s="129"/>
      <c r="C289" s="129"/>
      <c r="D289" s="129"/>
      <c r="E289" s="129"/>
      <c r="F289" s="129"/>
      <c r="G289" s="129"/>
      <c r="H289" s="129"/>
      <c r="I289" s="129"/>
      <c r="J289" s="129"/>
      <c r="K289" s="106"/>
      <c r="L289" s="106"/>
      <c r="M289" s="106"/>
      <c r="N289" s="106"/>
      <c r="O289" s="106"/>
      <c r="P289" s="106"/>
      <c r="Q289" s="105"/>
      <c r="R289" s="105"/>
      <c r="S289" s="105"/>
      <c r="T289" s="105"/>
      <c r="U289" s="105"/>
      <c r="V289" s="105"/>
      <c r="W289" s="105"/>
      <c r="X289" s="105"/>
      <c r="Y289" s="105"/>
      <c r="Z289" s="105"/>
    </row>
    <row r="290" spans="1:26" ht="9.75" customHeight="1">
      <c r="A290" s="121"/>
      <c r="B290" s="129"/>
      <c r="C290" s="129"/>
      <c r="D290" s="129"/>
      <c r="E290" s="129"/>
      <c r="F290" s="129"/>
      <c r="G290" s="129"/>
      <c r="H290" s="129"/>
      <c r="I290" s="129"/>
      <c r="J290" s="129"/>
      <c r="K290" s="106"/>
      <c r="L290" s="106"/>
      <c r="M290" s="106"/>
      <c r="N290" s="106"/>
      <c r="O290" s="106"/>
      <c r="P290" s="106"/>
      <c r="Q290" s="105"/>
      <c r="R290" s="105"/>
      <c r="S290" s="105"/>
      <c r="T290" s="105"/>
      <c r="U290" s="105"/>
      <c r="V290" s="105"/>
      <c r="W290" s="105"/>
      <c r="X290" s="105"/>
      <c r="Y290" s="105"/>
      <c r="Z290" s="105"/>
    </row>
    <row r="291" spans="1:26" ht="9.75" customHeight="1">
      <c r="A291" s="121"/>
      <c r="B291" s="129"/>
      <c r="C291" s="129"/>
      <c r="D291" s="129"/>
      <c r="E291" s="129"/>
      <c r="F291" s="129"/>
      <c r="G291" s="129"/>
      <c r="H291" s="129"/>
      <c r="I291" s="129"/>
      <c r="J291" s="129"/>
      <c r="K291" s="106"/>
      <c r="L291" s="106"/>
      <c r="M291" s="106"/>
      <c r="N291" s="106"/>
      <c r="O291" s="106"/>
      <c r="P291" s="106"/>
      <c r="Q291" s="105"/>
      <c r="R291" s="105"/>
      <c r="S291" s="105"/>
      <c r="T291" s="105"/>
      <c r="U291" s="105"/>
      <c r="V291" s="105"/>
      <c r="W291" s="105"/>
      <c r="X291" s="105"/>
      <c r="Y291" s="105"/>
      <c r="Z291" s="105"/>
    </row>
    <row r="292" spans="1:26" ht="9.75" customHeight="1">
      <c r="A292" s="121"/>
      <c r="B292" s="129"/>
      <c r="C292" s="129"/>
      <c r="D292" s="129"/>
      <c r="E292" s="129"/>
      <c r="F292" s="129"/>
      <c r="G292" s="129"/>
      <c r="H292" s="129"/>
      <c r="I292" s="129"/>
      <c r="J292" s="129"/>
      <c r="K292" s="106"/>
      <c r="L292" s="106"/>
      <c r="M292" s="106"/>
      <c r="N292" s="106"/>
      <c r="O292" s="106"/>
      <c r="P292" s="106"/>
      <c r="Q292" s="105"/>
      <c r="R292" s="105"/>
      <c r="S292" s="105"/>
      <c r="T292" s="105"/>
      <c r="U292" s="105"/>
      <c r="V292" s="105"/>
      <c r="W292" s="105"/>
      <c r="X292" s="105"/>
      <c r="Y292" s="105"/>
      <c r="Z292" s="105"/>
    </row>
    <row r="293" spans="1:26" ht="9.75" customHeight="1">
      <c r="A293" s="121"/>
      <c r="B293" s="129"/>
      <c r="C293" s="129"/>
      <c r="D293" s="129"/>
      <c r="E293" s="129"/>
      <c r="F293" s="129"/>
      <c r="G293" s="129"/>
      <c r="H293" s="129"/>
      <c r="I293" s="129"/>
      <c r="J293" s="129"/>
      <c r="K293" s="106"/>
      <c r="L293" s="106"/>
      <c r="M293" s="106"/>
      <c r="N293" s="106"/>
      <c r="O293" s="106"/>
      <c r="P293" s="106"/>
      <c r="Q293" s="105"/>
      <c r="R293" s="105"/>
      <c r="S293" s="105"/>
      <c r="T293" s="105"/>
      <c r="U293" s="105"/>
      <c r="V293" s="105"/>
      <c r="W293" s="105"/>
      <c r="X293" s="105"/>
      <c r="Y293" s="105"/>
      <c r="Z293" s="105"/>
    </row>
    <row r="294" spans="1:26" ht="9.75" customHeight="1">
      <c r="A294" s="121"/>
      <c r="B294" s="129"/>
      <c r="C294" s="129"/>
      <c r="D294" s="129"/>
      <c r="E294" s="129"/>
      <c r="F294" s="129"/>
      <c r="G294" s="129"/>
      <c r="H294" s="129"/>
      <c r="I294" s="129"/>
      <c r="J294" s="129"/>
      <c r="K294" s="106"/>
      <c r="L294" s="106"/>
      <c r="M294" s="106"/>
      <c r="N294" s="106"/>
      <c r="O294" s="106"/>
      <c r="P294" s="106"/>
      <c r="Q294" s="105"/>
      <c r="R294" s="105"/>
      <c r="S294" s="105"/>
      <c r="T294" s="105"/>
      <c r="U294" s="105"/>
      <c r="V294" s="105"/>
      <c r="W294" s="105"/>
      <c r="X294" s="105"/>
      <c r="Y294" s="105"/>
      <c r="Z294" s="105"/>
    </row>
    <row r="295" spans="1:26" ht="9.75" customHeight="1">
      <c r="A295" s="121"/>
      <c r="B295" s="129"/>
      <c r="C295" s="129"/>
      <c r="D295" s="129"/>
      <c r="E295" s="129"/>
      <c r="F295" s="129"/>
      <c r="G295" s="129"/>
      <c r="H295" s="129"/>
      <c r="I295" s="129"/>
      <c r="J295" s="129"/>
      <c r="K295" s="106"/>
      <c r="L295" s="106"/>
      <c r="M295" s="106"/>
      <c r="N295" s="106"/>
      <c r="O295" s="106"/>
      <c r="P295" s="106"/>
      <c r="Q295" s="105"/>
      <c r="R295" s="105"/>
      <c r="S295" s="105"/>
      <c r="T295" s="105"/>
      <c r="U295" s="105"/>
      <c r="V295" s="105"/>
      <c r="W295" s="105"/>
      <c r="X295" s="105"/>
      <c r="Y295" s="105"/>
      <c r="Z295" s="105"/>
    </row>
    <row r="296" spans="1:26" ht="9.75" customHeight="1">
      <c r="A296" s="121"/>
      <c r="B296" s="129"/>
      <c r="C296" s="129"/>
      <c r="D296" s="129"/>
      <c r="E296" s="129"/>
      <c r="F296" s="129"/>
      <c r="G296" s="129"/>
      <c r="H296" s="129"/>
      <c r="I296" s="129"/>
      <c r="J296" s="129"/>
      <c r="K296" s="106"/>
      <c r="L296" s="106"/>
      <c r="M296" s="106"/>
      <c r="N296" s="106"/>
      <c r="O296" s="106"/>
      <c r="P296" s="106"/>
      <c r="Q296" s="105"/>
      <c r="R296" s="105"/>
      <c r="S296" s="105"/>
      <c r="T296" s="105"/>
      <c r="U296" s="105"/>
      <c r="V296" s="105"/>
      <c r="W296" s="105"/>
      <c r="X296" s="105"/>
      <c r="Y296" s="105"/>
      <c r="Z296" s="105"/>
    </row>
    <row r="297" spans="1:26" ht="9.75" customHeight="1">
      <c r="A297" s="121"/>
      <c r="B297" s="129"/>
      <c r="C297" s="129"/>
      <c r="D297" s="129"/>
      <c r="E297" s="129"/>
      <c r="F297" s="129"/>
      <c r="G297" s="129"/>
      <c r="H297" s="129"/>
      <c r="I297" s="129"/>
      <c r="J297" s="129"/>
      <c r="K297" s="106"/>
      <c r="L297" s="106"/>
      <c r="M297" s="106"/>
      <c r="N297" s="106"/>
      <c r="O297" s="106"/>
      <c r="P297" s="106"/>
      <c r="Q297" s="105"/>
      <c r="R297" s="105"/>
      <c r="S297" s="105"/>
      <c r="T297" s="105"/>
      <c r="U297" s="105"/>
      <c r="V297" s="105"/>
      <c r="W297" s="105"/>
      <c r="X297" s="105"/>
      <c r="Y297" s="105"/>
      <c r="Z297" s="105"/>
    </row>
    <row r="298" spans="1:26" ht="9.75" customHeight="1">
      <c r="A298" s="121"/>
      <c r="B298" s="129"/>
      <c r="C298" s="129"/>
      <c r="D298" s="129"/>
      <c r="E298" s="129"/>
      <c r="F298" s="129"/>
      <c r="G298" s="129"/>
      <c r="H298" s="129"/>
      <c r="I298" s="129"/>
      <c r="J298" s="129"/>
      <c r="K298" s="106"/>
      <c r="L298" s="106"/>
      <c r="M298" s="106"/>
      <c r="N298" s="106"/>
      <c r="O298" s="106"/>
      <c r="P298" s="106"/>
      <c r="Q298" s="105"/>
      <c r="R298" s="105"/>
      <c r="S298" s="105"/>
      <c r="T298" s="105"/>
      <c r="U298" s="105"/>
      <c r="V298" s="105"/>
      <c r="W298" s="105"/>
      <c r="X298" s="105"/>
      <c r="Y298" s="105"/>
      <c r="Z298" s="105"/>
    </row>
    <row r="299" spans="1:26" ht="9.75" customHeight="1">
      <c r="A299" s="121"/>
      <c r="B299" s="129"/>
      <c r="C299" s="129"/>
      <c r="D299" s="129"/>
      <c r="E299" s="129"/>
      <c r="F299" s="129"/>
      <c r="G299" s="129"/>
      <c r="H299" s="129"/>
      <c r="I299" s="129"/>
      <c r="J299" s="129"/>
      <c r="K299" s="106"/>
      <c r="L299" s="106"/>
      <c r="M299" s="106"/>
      <c r="N299" s="106"/>
      <c r="O299" s="106"/>
      <c r="P299" s="106"/>
      <c r="Q299" s="105"/>
      <c r="R299" s="105"/>
      <c r="S299" s="105"/>
      <c r="T299" s="105"/>
      <c r="U299" s="105"/>
      <c r="V299" s="105"/>
      <c r="W299" s="105"/>
      <c r="X299" s="105"/>
      <c r="Y299" s="105"/>
      <c r="Z299" s="105"/>
    </row>
    <row r="300" spans="1:26" ht="9.75" customHeight="1">
      <c r="A300" s="121"/>
      <c r="B300" s="129"/>
      <c r="C300" s="129"/>
      <c r="D300" s="129"/>
      <c r="E300" s="129"/>
      <c r="F300" s="129"/>
      <c r="G300" s="129"/>
      <c r="H300" s="129"/>
      <c r="I300" s="129"/>
      <c r="J300" s="129"/>
      <c r="K300" s="106"/>
      <c r="L300" s="106"/>
      <c r="M300" s="106"/>
      <c r="N300" s="106"/>
      <c r="O300" s="106"/>
      <c r="P300" s="106"/>
      <c r="Q300" s="105"/>
      <c r="R300" s="105"/>
      <c r="S300" s="105"/>
      <c r="T300" s="105"/>
      <c r="U300" s="105"/>
      <c r="V300" s="105"/>
      <c r="W300" s="105"/>
      <c r="X300" s="105"/>
      <c r="Y300" s="105"/>
      <c r="Z300" s="105"/>
    </row>
    <row r="301" spans="1:26" ht="9.75" customHeight="1">
      <c r="A301" s="121"/>
      <c r="B301" s="129"/>
      <c r="C301" s="129"/>
      <c r="D301" s="129"/>
      <c r="E301" s="129"/>
      <c r="F301" s="129"/>
      <c r="G301" s="129"/>
      <c r="H301" s="129"/>
      <c r="I301" s="129"/>
      <c r="J301" s="129"/>
      <c r="K301" s="106"/>
      <c r="L301" s="106"/>
      <c r="M301" s="106"/>
      <c r="N301" s="106"/>
      <c r="O301" s="106"/>
      <c r="P301" s="106"/>
      <c r="Q301" s="105"/>
      <c r="R301" s="105"/>
      <c r="S301" s="105"/>
      <c r="T301" s="105"/>
      <c r="U301" s="105"/>
      <c r="V301" s="105"/>
      <c r="W301" s="105"/>
      <c r="X301" s="105"/>
      <c r="Y301" s="105"/>
      <c r="Z301" s="105"/>
    </row>
    <row r="302" spans="1:26" ht="9.75" customHeight="1">
      <c r="A302" s="121"/>
      <c r="B302" s="129"/>
      <c r="C302" s="129"/>
      <c r="D302" s="129"/>
      <c r="E302" s="129"/>
      <c r="F302" s="129"/>
      <c r="G302" s="129"/>
      <c r="H302" s="129"/>
      <c r="I302" s="129"/>
      <c r="J302" s="129"/>
      <c r="K302" s="106"/>
      <c r="L302" s="106"/>
      <c r="M302" s="106"/>
      <c r="N302" s="106"/>
      <c r="O302" s="106"/>
      <c r="P302" s="106"/>
      <c r="Q302" s="105"/>
      <c r="R302" s="105"/>
      <c r="S302" s="105"/>
      <c r="T302" s="105"/>
      <c r="U302" s="105"/>
      <c r="V302" s="105"/>
      <c r="W302" s="105"/>
      <c r="X302" s="105"/>
      <c r="Y302" s="105"/>
      <c r="Z302" s="105"/>
    </row>
    <row r="303" spans="1:26" ht="9.75" customHeight="1">
      <c r="A303" s="121"/>
      <c r="B303" s="129"/>
      <c r="C303" s="129"/>
      <c r="D303" s="129"/>
      <c r="E303" s="129"/>
      <c r="F303" s="129"/>
      <c r="G303" s="129"/>
      <c r="H303" s="129"/>
      <c r="I303" s="129"/>
      <c r="J303" s="129"/>
      <c r="K303" s="106"/>
      <c r="L303" s="106"/>
      <c r="M303" s="106"/>
      <c r="N303" s="106"/>
      <c r="O303" s="106"/>
      <c r="P303" s="106"/>
      <c r="Q303" s="105"/>
      <c r="R303" s="105"/>
      <c r="S303" s="105"/>
      <c r="T303" s="105"/>
      <c r="U303" s="105"/>
      <c r="V303" s="105"/>
      <c r="W303" s="105"/>
      <c r="X303" s="105"/>
      <c r="Y303" s="105"/>
      <c r="Z303" s="105"/>
    </row>
    <row r="304" spans="1:26" ht="9.75" customHeight="1">
      <c r="A304" s="121"/>
      <c r="B304" s="129"/>
      <c r="C304" s="129"/>
      <c r="D304" s="129"/>
      <c r="E304" s="129"/>
      <c r="F304" s="129"/>
      <c r="G304" s="129"/>
      <c r="H304" s="129"/>
      <c r="I304" s="129"/>
      <c r="J304" s="129"/>
      <c r="K304" s="106"/>
      <c r="L304" s="106"/>
      <c r="M304" s="106"/>
      <c r="N304" s="106"/>
      <c r="O304" s="106"/>
      <c r="P304" s="106"/>
      <c r="Q304" s="105"/>
      <c r="R304" s="105"/>
      <c r="S304" s="105"/>
      <c r="T304" s="105"/>
      <c r="U304" s="105"/>
      <c r="V304" s="105"/>
      <c r="W304" s="105"/>
      <c r="X304" s="105"/>
      <c r="Y304" s="105"/>
      <c r="Z304" s="105"/>
    </row>
    <row r="305" spans="1:26" ht="9.75" customHeight="1">
      <c r="A305" s="121"/>
      <c r="B305" s="129"/>
      <c r="C305" s="129"/>
      <c r="D305" s="129"/>
      <c r="E305" s="129"/>
      <c r="F305" s="129"/>
      <c r="G305" s="129"/>
      <c r="H305" s="129"/>
      <c r="I305" s="129"/>
      <c r="J305" s="129"/>
      <c r="K305" s="106"/>
      <c r="L305" s="106"/>
      <c r="M305" s="106"/>
      <c r="N305" s="106"/>
      <c r="O305" s="106"/>
      <c r="P305" s="106"/>
      <c r="Q305" s="105"/>
      <c r="R305" s="105"/>
      <c r="S305" s="105"/>
      <c r="T305" s="105"/>
      <c r="U305" s="105"/>
      <c r="V305" s="105"/>
      <c r="W305" s="105"/>
      <c r="X305" s="105"/>
      <c r="Y305" s="105"/>
      <c r="Z305" s="105"/>
    </row>
    <row r="306" spans="1:26" ht="9.75" customHeight="1">
      <c r="A306" s="121"/>
      <c r="B306" s="129"/>
      <c r="C306" s="129"/>
      <c r="D306" s="129"/>
      <c r="E306" s="129"/>
      <c r="F306" s="129"/>
      <c r="G306" s="129"/>
      <c r="H306" s="129"/>
      <c r="I306" s="129"/>
      <c r="J306" s="129"/>
      <c r="K306" s="106"/>
      <c r="L306" s="106"/>
      <c r="M306" s="106"/>
      <c r="N306" s="106"/>
      <c r="O306" s="106"/>
      <c r="P306" s="106"/>
      <c r="Q306" s="105"/>
      <c r="R306" s="105"/>
      <c r="S306" s="105"/>
      <c r="T306" s="105"/>
      <c r="U306" s="105"/>
      <c r="V306" s="105"/>
      <c r="W306" s="105"/>
      <c r="X306" s="105"/>
      <c r="Y306" s="105"/>
      <c r="Z306" s="105"/>
    </row>
    <row r="307" spans="1:26" ht="9.75" customHeight="1">
      <c r="A307" s="121"/>
      <c r="B307" s="129"/>
      <c r="C307" s="129"/>
      <c r="D307" s="129"/>
      <c r="E307" s="129"/>
      <c r="F307" s="129"/>
      <c r="G307" s="129"/>
      <c r="H307" s="129"/>
      <c r="I307" s="129"/>
      <c r="J307" s="129"/>
      <c r="K307" s="106"/>
      <c r="L307" s="106"/>
      <c r="M307" s="106"/>
      <c r="N307" s="106"/>
      <c r="O307" s="106"/>
      <c r="P307" s="106"/>
      <c r="Q307" s="105"/>
      <c r="R307" s="105"/>
      <c r="S307" s="105"/>
      <c r="T307" s="105"/>
      <c r="U307" s="105"/>
      <c r="V307" s="105"/>
      <c r="W307" s="105"/>
      <c r="X307" s="105"/>
      <c r="Y307" s="105"/>
      <c r="Z307" s="105"/>
    </row>
    <row r="308" spans="1:26" ht="9.75" customHeight="1">
      <c r="A308" s="121"/>
      <c r="B308" s="129"/>
      <c r="C308" s="129"/>
      <c r="D308" s="129"/>
      <c r="E308" s="129"/>
      <c r="F308" s="129"/>
      <c r="G308" s="129"/>
      <c r="H308" s="129"/>
      <c r="I308" s="129"/>
      <c r="J308" s="129"/>
      <c r="K308" s="106"/>
      <c r="L308" s="106"/>
      <c r="M308" s="106"/>
      <c r="N308" s="106"/>
      <c r="O308" s="106"/>
      <c r="P308" s="106"/>
      <c r="Q308" s="105"/>
      <c r="R308" s="105"/>
      <c r="S308" s="105"/>
      <c r="T308" s="105"/>
      <c r="U308" s="105"/>
      <c r="V308" s="105"/>
      <c r="W308" s="105"/>
      <c r="X308" s="105"/>
      <c r="Y308" s="105"/>
      <c r="Z308" s="105"/>
    </row>
    <row r="309" spans="1:26" ht="9.75" customHeight="1">
      <c r="A309" s="121"/>
      <c r="B309" s="129"/>
      <c r="C309" s="129"/>
      <c r="D309" s="129"/>
      <c r="E309" s="129"/>
      <c r="F309" s="129"/>
      <c r="G309" s="129"/>
      <c r="H309" s="129"/>
      <c r="I309" s="129"/>
      <c r="J309" s="129"/>
      <c r="K309" s="106"/>
      <c r="L309" s="106"/>
      <c r="M309" s="106"/>
      <c r="N309" s="106"/>
      <c r="O309" s="106"/>
      <c r="P309" s="106"/>
      <c r="Q309" s="105"/>
      <c r="R309" s="105"/>
      <c r="S309" s="105"/>
      <c r="T309" s="105"/>
      <c r="U309" s="105"/>
      <c r="V309" s="105"/>
      <c r="W309" s="105"/>
      <c r="X309" s="105"/>
      <c r="Y309" s="105"/>
      <c r="Z309" s="105"/>
    </row>
    <row r="310" spans="1:26" ht="9.75" customHeight="1">
      <c r="A310" s="121"/>
      <c r="B310" s="129"/>
      <c r="C310" s="129"/>
      <c r="D310" s="129"/>
      <c r="E310" s="129"/>
      <c r="F310" s="129"/>
      <c r="G310" s="129"/>
      <c r="H310" s="129"/>
      <c r="I310" s="129"/>
      <c r="J310" s="129"/>
      <c r="K310" s="106"/>
      <c r="L310" s="106"/>
      <c r="M310" s="106"/>
      <c r="N310" s="106"/>
      <c r="O310" s="106"/>
      <c r="P310" s="106"/>
      <c r="Q310" s="105"/>
      <c r="R310" s="105"/>
      <c r="S310" s="105"/>
      <c r="T310" s="105"/>
      <c r="U310" s="105"/>
      <c r="V310" s="105"/>
      <c r="W310" s="105"/>
      <c r="X310" s="105"/>
      <c r="Y310" s="105"/>
      <c r="Z310" s="105"/>
    </row>
    <row r="311" spans="1:26" ht="9.75" customHeight="1">
      <c r="A311" s="121"/>
      <c r="B311" s="129"/>
      <c r="C311" s="129"/>
      <c r="D311" s="129"/>
      <c r="E311" s="129"/>
      <c r="F311" s="129"/>
      <c r="G311" s="129"/>
      <c r="H311" s="129"/>
      <c r="I311" s="129"/>
      <c r="J311" s="129"/>
      <c r="K311" s="106"/>
      <c r="L311" s="106"/>
      <c r="M311" s="106"/>
      <c r="N311" s="106"/>
      <c r="O311" s="106"/>
      <c r="P311" s="106"/>
      <c r="Q311" s="105"/>
      <c r="R311" s="105"/>
      <c r="S311" s="105"/>
      <c r="T311" s="105"/>
      <c r="U311" s="105"/>
      <c r="V311" s="105"/>
      <c r="W311" s="105"/>
      <c r="X311" s="105"/>
      <c r="Y311" s="105"/>
      <c r="Z311" s="105"/>
    </row>
    <row r="312" spans="1:26" ht="9.75" customHeight="1">
      <c r="A312" s="121"/>
      <c r="B312" s="129"/>
      <c r="C312" s="129"/>
      <c r="D312" s="129"/>
      <c r="E312" s="129"/>
      <c r="F312" s="129"/>
      <c r="G312" s="129"/>
      <c r="H312" s="129"/>
      <c r="I312" s="129"/>
      <c r="J312" s="129"/>
      <c r="K312" s="106"/>
      <c r="L312" s="106"/>
      <c r="M312" s="106"/>
      <c r="N312" s="106"/>
      <c r="O312" s="106"/>
      <c r="P312" s="106"/>
      <c r="Q312" s="105"/>
      <c r="R312" s="105"/>
      <c r="S312" s="105"/>
      <c r="T312" s="105"/>
      <c r="U312" s="105"/>
      <c r="V312" s="105"/>
      <c r="W312" s="105"/>
      <c r="X312" s="105"/>
      <c r="Y312" s="105"/>
      <c r="Z312" s="105"/>
    </row>
    <row r="313" spans="1:26" ht="9.75" customHeight="1">
      <c r="A313" s="121"/>
      <c r="B313" s="129"/>
      <c r="C313" s="129"/>
      <c r="D313" s="129"/>
      <c r="E313" s="129"/>
      <c r="F313" s="129"/>
      <c r="G313" s="129"/>
      <c r="H313" s="129"/>
      <c r="I313" s="129"/>
      <c r="J313" s="129"/>
      <c r="K313" s="106"/>
      <c r="L313" s="106"/>
      <c r="M313" s="106"/>
      <c r="N313" s="106"/>
      <c r="O313" s="106"/>
      <c r="P313" s="106"/>
      <c r="Q313" s="105"/>
      <c r="R313" s="105"/>
      <c r="S313" s="105"/>
      <c r="T313" s="105"/>
      <c r="U313" s="105"/>
      <c r="V313" s="105"/>
      <c r="W313" s="105"/>
      <c r="X313" s="105"/>
      <c r="Y313" s="105"/>
      <c r="Z313" s="105"/>
    </row>
    <row r="314" spans="1:26" ht="9.75" customHeight="1">
      <c r="A314" s="121"/>
      <c r="B314" s="129"/>
      <c r="C314" s="129"/>
      <c r="D314" s="129"/>
      <c r="E314" s="129"/>
      <c r="F314" s="129"/>
      <c r="G314" s="129"/>
      <c r="H314" s="129"/>
      <c r="I314" s="129"/>
      <c r="J314" s="129"/>
      <c r="K314" s="106"/>
      <c r="L314" s="106"/>
      <c r="M314" s="106"/>
      <c r="N314" s="106"/>
      <c r="O314" s="106"/>
      <c r="P314" s="106"/>
      <c r="Q314" s="105"/>
      <c r="R314" s="105"/>
      <c r="S314" s="105"/>
      <c r="T314" s="105"/>
      <c r="U314" s="105"/>
      <c r="V314" s="105"/>
      <c r="W314" s="105"/>
      <c r="X314" s="105"/>
      <c r="Y314" s="105"/>
      <c r="Z314" s="105"/>
    </row>
    <row r="315" spans="1:26" ht="9.75" customHeight="1">
      <c r="A315" s="121"/>
      <c r="B315" s="129"/>
      <c r="C315" s="129"/>
      <c r="D315" s="129"/>
      <c r="E315" s="129"/>
      <c r="F315" s="129"/>
      <c r="G315" s="129"/>
      <c r="H315" s="129"/>
      <c r="I315" s="129"/>
      <c r="J315" s="129"/>
      <c r="K315" s="106"/>
      <c r="L315" s="106"/>
      <c r="M315" s="106"/>
      <c r="N315" s="106"/>
      <c r="O315" s="106"/>
      <c r="P315" s="106"/>
      <c r="Q315" s="105"/>
      <c r="R315" s="105"/>
      <c r="S315" s="105"/>
      <c r="T315" s="105"/>
      <c r="U315" s="105"/>
      <c r="V315" s="105"/>
      <c r="W315" s="105"/>
      <c r="X315" s="105"/>
      <c r="Y315" s="105"/>
      <c r="Z315" s="105"/>
    </row>
    <row r="316" spans="1:26" ht="9.75" customHeight="1">
      <c r="A316" s="121"/>
      <c r="B316" s="129"/>
      <c r="C316" s="129"/>
      <c r="D316" s="129"/>
      <c r="E316" s="129"/>
      <c r="F316" s="129"/>
      <c r="G316" s="129"/>
      <c r="H316" s="129"/>
      <c r="I316" s="129"/>
      <c r="J316" s="129"/>
      <c r="K316" s="106"/>
      <c r="L316" s="106"/>
      <c r="M316" s="106"/>
      <c r="N316" s="106"/>
      <c r="O316" s="106"/>
      <c r="P316" s="106"/>
      <c r="Q316" s="105"/>
      <c r="R316" s="105"/>
      <c r="S316" s="105"/>
      <c r="T316" s="105"/>
      <c r="U316" s="105"/>
      <c r="V316" s="105"/>
      <c r="W316" s="105"/>
      <c r="X316" s="105"/>
      <c r="Y316" s="105"/>
      <c r="Z316" s="105"/>
    </row>
    <row r="317" spans="1:26" ht="9.75" customHeight="1">
      <c r="A317" s="121"/>
      <c r="B317" s="129"/>
      <c r="C317" s="129"/>
      <c r="D317" s="129"/>
      <c r="E317" s="129"/>
      <c r="F317" s="129"/>
      <c r="G317" s="129"/>
      <c r="H317" s="129"/>
      <c r="I317" s="129"/>
      <c r="J317" s="129"/>
      <c r="K317" s="106"/>
      <c r="L317" s="106"/>
      <c r="M317" s="106"/>
      <c r="N317" s="106"/>
      <c r="O317" s="106"/>
      <c r="P317" s="106"/>
      <c r="Q317" s="105"/>
      <c r="R317" s="105"/>
      <c r="S317" s="105"/>
      <c r="T317" s="105"/>
      <c r="U317" s="105"/>
      <c r="V317" s="105"/>
      <c r="W317" s="105"/>
      <c r="X317" s="105"/>
      <c r="Y317" s="105"/>
      <c r="Z317" s="105"/>
    </row>
    <row r="318" spans="1:26" ht="9.75" customHeight="1">
      <c r="A318" s="121"/>
      <c r="B318" s="129"/>
      <c r="C318" s="129"/>
      <c r="D318" s="129"/>
      <c r="E318" s="129"/>
      <c r="F318" s="129"/>
      <c r="G318" s="129"/>
      <c r="H318" s="129"/>
      <c r="I318" s="129"/>
      <c r="J318" s="129"/>
      <c r="K318" s="106"/>
      <c r="L318" s="106"/>
      <c r="M318" s="106"/>
      <c r="N318" s="106"/>
      <c r="O318" s="106"/>
      <c r="P318" s="106"/>
      <c r="Q318" s="105"/>
      <c r="R318" s="105"/>
      <c r="S318" s="105"/>
      <c r="T318" s="105"/>
      <c r="U318" s="105"/>
      <c r="V318" s="105"/>
      <c r="W318" s="105"/>
      <c r="X318" s="105"/>
      <c r="Y318" s="105"/>
      <c r="Z318" s="105"/>
    </row>
    <row r="319" spans="1:26" ht="9.75" customHeight="1">
      <c r="A319" s="121"/>
      <c r="B319" s="129"/>
      <c r="C319" s="129"/>
      <c r="D319" s="129"/>
      <c r="E319" s="129"/>
      <c r="F319" s="129"/>
      <c r="G319" s="129"/>
      <c r="H319" s="129"/>
      <c r="I319" s="129"/>
      <c r="J319" s="129"/>
      <c r="K319" s="106"/>
      <c r="L319" s="106"/>
      <c r="M319" s="106"/>
      <c r="N319" s="106"/>
      <c r="O319" s="106"/>
      <c r="P319" s="106"/>
      <c r="Q319" s="105"/>
      <c r="R319" s="105"/>
      <c r="S319" s="105"/>
      <c r="T319" s="105"/>
      <c r="U319" s="105"/>
      <c r="V319" s="105"/>
      <c r="W319" s="105"/>
      <c r="X319" s="105"/>
      <c r="Y319" s="105"/>
      <c r="Z319" s="105"/>
    </row>
    <row r="320" spans="1:26" ht="9.75" customHeight="1">
      <c r="A320" s="121"/>
      <c r="B320" s="129"/>
      <c r="C320" s="129"/>
      <c r="D320" s="129"/>
      <c r="E320" s="129"/>
      <c r="F320" s="129"/>
      <c r="G320" s="129"/>
      <c r="H320" s="129"/>
      <c r="I320" s="129"/>
      <c r="J320" s="129"/>
      <c r="K320" s="106"/>
      <c r="L320" s="106"/>
      <c r="M320" s="106"/>
      <c r="N320" s="106"/>
      <c r="O320" s="106"/>
      <c r="P320" s="106"/>
      <c r="Q320" s="105"/>
      <c r="R320" s="105"/>
      <c r="S320" s="105"/>
      <c r="T320" s="105"/>
      <c r="U320" s="105"/>
      <c r="V320" s="105"/>
      <c r="W320" s="105"/>
      <c r="X320" s="105"/>
      <c r="Y320" s="105"/>
      <c r="Z320" s="105"/>
    </row>
    <row r="321" spans="1:26" ht="9.75" customHeight="1">
      <c r="A321" s="121"/>
      <c r="B321" s="129"/>
      <c r="C321" s="129"/>
      <c r="D321" s="129"/>
      <c r="E321" s="129"/>
      <c r="F321" s="129"/>
      <c r="G321" s="129"/>
      <c r="H321" s="129"/>
      <c r="I321" s="129"/>
      <c r="J321" s="129"/>
      <c r="K321" s="106"/>
      <c r="L321" s="106"/>
      <c r="M321" s="106"/>
      <c r="N321" s="106"/>
      <c r="O321" s="106"/>
      <c r="P321" s="106"/>
      <c r="Q321" s="105"/>
      <c r="R321" s="105"/>
      <c r="S321" s="105"/>
      <c r="T321" s="105"/>
      <c r="U321" s="105"/>
      <c r="V321" s="105"/>
      <c r="W321" s="105"/>
      <c r="X321" s="105"/>
      <c r="Y321" s="105"/>
      <c r="Z321" s="105"/>
    </row>
    <row r="322" spans="1:26" ht="9.75" customHeight="1">
      <c r="A322" s="121"/>
      <c r="B322" s="129"/>
      <c r="C322" s="129"/>
      <c r="D322" s="129"/>
      <c r="E322" s="129"/>
      <c r="F322" s="129"/>
      <c r="G322" s="129"/>
      <c r="H322" s="129"/>
      <c r="I322" s="129"/>
      <c r="J322" s="129"/>
      <c r="K322" s="106"/>
      <c r="L322" s="106"/>
      <c r="M322" s="106"/>
      <c r="N322" s="106"/>
      <c r="O322" s="106"/>
      <c r="P322" s="106"/>
      <c r="Q322" s="105"/>
      <c r="R322" s="105"/>
      <c r="S322" s="105"/>
      <c r="T322" s="105"/>
      <c r="U322" s="105"/>
      <c r="V322" s="105"/>
      <c r="W322" s="105"/>
      <c r="X322" s="105"/>
      <c r="Y322" s="105"/>
      <c r="Z322" s="105"/>
    </row>
    <row r="323" spans="1:26" ht="9.75" customHeight="1">
      <c r="A323" s="121"/>
      <c r="B323" s="129"/>
      <c r="C323" s="129"/>
      <c r="D323" s="129"/>
      <c r="E323" s="129"/>
      <c r="F323" s="129"/>
      <c r="G323" s="129"/>
      <c r="H323" s="129"/>
      <c r="I323" s="129"/>
      <c r="J323" s="129"/>
      <c r="K323" s="106"/>
      <c r="L323" s="106"/>
      <c r="M323" s="106"/>
      <c r="N323" s="106"/>
      <c r="O323" s="106"/>
      <c r="P323" s="106"/>
      <c r="Q323" s="105"/>
      <c r="R323" s="105"/>
      <c r="S323" s="105"/>
      <c r="T323" s="105"/>
      <c r="U323" s="105"/>
      <c r="V323" s="105"/>
      <c r="W323" s="105"/>
      <c r="X323" s="105"/>
      <c r="Y323" s="105"/>
      <c r="Z323" s="105"/>
    </row>
    <row r="324" spans="1:26" ht="9.75" customHeight="1">
      <c r="A324" s="121"/>
      <c r="B324" s="129"/>
      <c r="C324" s="129"/>
      <c r="D324" s="129"/>
      <c r="E324" s="129"/>
      <c r="F324" s="129"/>
      <c r="G324" s="129"/>
      <c r="H324" s="129"/>
      <c r="I324" s="129"/>
      <c r="J324" s="129"/>
      <c r="K324" s="106"/>
      <c r="L324" s="106"/>
      <c r="M324" s="106"/>
      <c r="N324" s="106"/>
      <c r="O324" s="106"/>
      <c r="P324" s="106"/>
      <c r="Q324" s="105"/>
      <c r="R324" s="105"/>
      <c r="S324" s="105"/>
      <c r="T324" s="105"/>
      <c r="U324" s="105"/>
      <c r="V324" s="105"/>
      <c r="W324" s="105"/>
      <c r="X324" s="105"/>
      <c r="Y324" s="105"/>
      <c r="Z324" s="105"/>
    </row>
    <row r="325" spans="1:26" ht="9.75" customHeight="1">
      <c r="A325" s="121"/>
      <c r="B325" s="129"/>
      <c r="C325" s="129"/>
      <c r="D325" s="129"/>
      <c r="E325" s="129"/>
      <c r="F325" s="129"/>
      <c r="G325" s="129"/>
      <c r="H325" s="129"/>
      <c r="I325" s="129"/>
      <c r="J325" s="129"/>
      <c r="K325" s="106"/>
      <c r="L325" s="106"/>
      <c r="M325" s="106"/>
      <c r="N325" s="106"/>
      <c r="O325" s="106"/>
      <c r="P325" s="106"/>
      <c r="Q325" s="105"/>
      <c r="R325" s="105"/>
      <c r="S325" s="105"/>
      <c r="T325" s="105"/>
      <c r="U325" s="105"/>
      <c r="V325" s="105"/>
      <c r="W325" s="105"/>
      <c r="X325" s="105"/>
      <c r="Y325" s="105"/>
      <c r="Z325" s="105"/>
    </row>
    <row r="326" spans="1:26" ht="9.75" customHeight="1">
      <c r="A326" s="121"/>
      <c r="B326" s="129"/>
      <c r="C326" s="129"/>
      <c r="D326" s="129"/>
      <c r="E326" s="129"/>
      <c r="F326" s="129"/>
      <c r="G326" s="129"/>
      <c r="H326" s="129"/>
      <c r="I326" s="129"/>
      <c r="J326" s="129"/>
      <c r="K326" s="106"/>
      <c r="L326" s="106"/>
      <c r="M326" s="106"/>
      <c r="N326" s="106"/>
      <c r="O326" s="106"/>
      <c r="P326" s="106"/>
      <c r="Q326" s="105"/>
      <c r="R326" s="105"/>
      <c r="S326" s="105"/>
      <c r="T326" s="105"/>
      <c r="U326" s="105"/>
      <c r="V326" s="105"/>
      <c r="W326" s="105"/>
      <c r="X326" s="105"/>
      <c r="Y326" s="105"/>
      <c r="Z326" s="105"/>
    </row>
    <row r="327" spans="1:26" ht="9.75" customHeight="1">
      <c r="A327" s="121"/>
      <c r="B327" s="129"/>
      <c r="C327" s="129"/>
      <c r="D327" s="129"/>
      <c r="E327" s="129"/>
      <c r="F327" s="129"/>
      <c r="G327" s="129"/>
      <c r="H327" s="129"/>
      <c r="I327" s="129"/>
      <c r="J327" s="129"/>
      <c r="K327" s="106"/>
      <c r="L327" s="106"/>
      <c r="M327" s="106"/>
      <c r="N327" s="106"/>
      <c r="O327" s="106"/>
      <c r="P327" s="106"/>
      <c r="Q327" s="105"/>
      <c r="R327" s="105"/>
      <c r="S327" s="105"/>
      <c r="T327" s="105"/>
      <c r="U327" s="105"/>
      <c r="V327" s="105"/>
      <c r="W327" s="105"/>
      <c r="X327" s="105"/>
      <c r="Y327" s="105"/>
      <c r="Z327" s="105"/>
    </row>
    <row r="328" spans="1:26" ht="9.75" customHeight="1">
      <c r="A328" s="121"/>
      <c r="B328" s="129"/>
      <c r="C328" s="129"/>
      <c r="D328" s="129"/>
      <c r="E328" s="129"/>
      <c r="F328" s="129"/>
      <c r="G328" s="129"/>
      <c r="H328" s="129"/>
      <c r="I328" s="129"/>
      <c r="J328" s="129"/>
      <c r="K328" s="106"/>
      <c r="L328" s="106"/>
      <c r="M328" s="106"/>
      <c r="N328" s="106"/>
      <c r="O328" s="106"/>
      <c r="P328" s="106"/>
      <c r="Q328" s="105"/>
      <c r="R328" s="105"/>
      <c r="S328" s="105"/>
      <c r="T328" s="105"/>
      <c r="U328" s="105"/>
      <c r="V328" s="105"/>
      <c r="W328" s="105"/>
      <c r="X328" s="105"/>
      <c r="Y328" s="105"/>
      <c r="Z328" s="105"/>
    </row>
    <row r="329" spans="1:26" ht="9.75" customHeight="1">
      <c r="A329" s="121"/>
      <c r="B329" s="129"/>
      <c r="C329" s="129"/>
      <c r="D329" s="129"/>
      <c r="E329" s="129"/>
      <c r="F329" s="129"/>
      <c r="G329" s="129"/>
      <c r="H329" s="129"/>
      <c r="I329" s="129"/>
      <c r="J329" s="129"/>
      <c r="K329" s="106"/>
      <c r="L329" s="106"/>
      <c r="M329" s="106"/>
      <c r="N329" s="106"/>
      <c r="O329" s="106"/>
      <c r="P329" s="106"/>
      <c r="Q329" s="105"/>
      <c r="R329" s="105"/>
      <c r="S329" s="105"/>
      <c r="T329" s="105"/>
      <c r="U329" s="105"/>
      <c r="V329" s="105"/>
      <c r="W329" s="105"/>
      <c r="X329" s="105"/>
      <c r="Y329" s="105"/>
      <c r="Z329" s="105"/>
    </row>
    <row r="330" spans="1:26" ht="9.75" customHeight="1">
      <c r="A330" s="121"/>
      <c r="B330" s="129"/>
      <c r="C330" s="129"/>
      <c r="D330" s="129"/>
      <c r="E330" s="129"/>
      <c r="F330" s="129"/>
      <c r="G330" s="129"/>
      <c r="H330" s="129"/>
      <c r="I330" s="129"/>
      <c r="J330" s="129"/>
      <c r="K330" s="106"/>
      <c r="L330" s="106"/>
      <c r="M330" s="106"/>
      <c r="N330" s="106"/>
      <c r="O330" s="106"/>
      <c r="P330" s="106"/>
      <c r="Q330" s="105"/>
      <c r="R330" s="105"/>
      <c r="S330" s="105"/>
      <c r="T330" s="105"/>
      <c r="U330" s="105"/>
      <c r="V330" s="105"/>
      <c r="W330" s="105"/>
      <c r="X330" s="105"/>
      <c r="Y330" s="105"/>
      <c r="Z330" s="105"/>
    </row>
    <row r="331" spans="1:26" ht="9.75" customHeight="1">
      <c r="A331" s="121"/>
      <c r="B331" s="129"/>
      <c r="C331" s="129"/>
      <c r="D331" s="129"/>
      <c r="E331" s="129"/>
      <c r="F331" s="129"/>
      <c r="G331" s="129"/>
      <c r="H331" s="129"/>
      <c r="I331" s="129"/>
      <c r="J331" s="129"/>
      <c r="K331" s="106"/>
      <c r="L331" s="106"/>
      <c r="M331" s="106"/>
      <c r="N331" s="106"/>
      <c r="O331" s="106"/>
      <c r="P331" s="106"/>
      <c r="Q331" s="105"/>
      <c r="R331" s="105"/>
      <c r="S331" s="105"/>
      <c r="T331" s="105"/>
      <c r="U331" s="105"/>
      <c r="V331" s="105"/>
      <c r="W331" s="105"/>
      <c r="X331" s="105"/>
      <c r="Y331" s="105"/>
      <c r="Z331" s="105"/>
    </row>
    <row r="332" spans="1:26" ht="9.75" customHeight="1">
      <c r="A332" s="121"/>
      <c r="B332" s="129"/>
      <c r="C332" s="129"/>
      <c r="D332" s="129"/>
      <c r="E332" s="129"/>
      <c r="F332" s="129"/>
      <c r="G332" s="129"/>
      <c r="H332" s="129"/>
      <c r="I332" s="129"/>
      <c r="J332" s="129"/>
      <c r="K332" s="106"/>
      <c r="L332" s="106"/>
      <c r="M332" s="106"/>
      <c r="N332" s="106"/>
      <c r="O332" s="106"/>
      <c r="P332" s="106"/>
      <c r="Q332" s="105"/>
      <c r="R332" s="105"/>
      <c r="S332" s="105"/>
      <c r="T332" s="105"/>
      <c r="U332" s="105"/>
      <c r="V332" s="105"/>
      <c r="W332" s="105"/>
      <c r="X332" s="105"/>
      <c r="Y332" s="105"/>
      <c r="Z332" s="105"/>
    </row>
    <row r="333" spans="1:26" ht="9.75" customHeight="1">
      <c r="A333" s="121"/>
      <c r="B333" s="129"/>
      <c r="C333" s="129"/>
      <c r="D333" s="129"/>
      <c r="E333" s="129"/>
      <c r="F333" s="129"/>
      <c r="G333" s="129"/>
      <c r="H333" s="129"/>
      <c r="I333" s="129"/>
      <c r="J333" s="129"/>
      <c r="K333" s="106"/>
      <c r="L333" s="106"/>
      <c r="M333" s="106"/>
      <c r="N333" s="106"/>
      <c r="O333" s="106"/>
      <c r="P333" s="106"/>
      <c r="Q333" s="105"/>
      <c r="R333" s="105"/>
      <c r="S333" s="105"/>
      <c r="T333" s="105"/>
      <c r="U333" s="105"/>
      <c r="V333" s="105"/>
      <c r="W333" s="105"/>
      <c r="X333" s="105"/>
      <c r="Y333" s="105"/>
      <c r="Z333" s="105"/>
    </row>
    <row r="334" spans="1:26" ht="9.75" customHeight="1">
      <c r="A334" s="121"/>
      <c r="B334" s="129"/>
      <c r="C334" s="129"/>
      <c r="D334" s="129"/>
      <c r="E334" s="129"/>
      <c r="F334" s="129"/>
      <c r="G334" s="129"/>
      <c r="H334" s="129"/>
      <c r="I334" s="129"/>
      <c r="J334" s="129"/>
      <c r="K334" s="106"/>
      <c r="L334" s="106"/>
      <c r="M334" s="106"/>
      <c r="N334" s="106"/>
      <c r="O334" s="106"/>
      <c r="P334" s="106"/>
      <c r="Q334" s="105"/>
      <c r="R334" s="105"/>
      <c r="S334" s="105"/>
      <c r="T334" s="105"/>
      <c r="U334" s="105"/>
      <c r="V334" s="105"/>
      <c r="W334" s="105"/>
      <c r="X334" s="105"/>
      <c r="Y334" s="105"/>
      <c r="Z334" s="105"/>
    </row>
    <row r="335" spans="1:26" ht="9.75" customHeight="1">
      <c r="A335" s="121"/>
      <c r="B335" s="129"/>
      <c r="C335" s="129"/>
      <c r="D335" s="129"/>
      <c r="E335" s="129"/>
      <c r="F335" s="129"/>
      <c r="G335" s="129"/>
      <c r="H335" s="129"/>
      <c r="I335" s="129"/>
      <c r="J335" s="129"/>
      <c r="K335" s="106"/>
      <c r="L335" s="106"/>
      <c r="M335" s="106"/>
      <c r="N335" s="106"/>
      <c r="O335" s="106"/>
      <c r="P335" s="106"/>
      <c r="Q335" s="105"/>
      <c r="R335" s="105"/>
      <c r="S335" s="105"/>
      <c r="T335" s="105"/>
      <c r="U335" s="105"/>
      <c r="V335" s="105"/>
      <c r="W335" s="105"/>
      <c r="X335" s="105"/>
      <c r="Y335" s="105"/>
      <c r="Z335" s="105"/>
    </row>
    <row r="336" spans="1:26" ht="9.75" customHeight="1">
      <c r="A336" s="121"/>
      <c r="B336" s="129"/>
      <c r="C336" s="129"/>
      <c r="D336" s="129"/>
      <c r="E336" s="129"/>
      <c r="F336" s="129"/>
      <c r="G336" s="129"/>
      <c r="H336" s="129"/>
      <c r="I336" s="129"/>
      <c r="J336" s="129"/>
      <c r="K336" s="106"/>
      <c r="L336" s="106"/>
      <c r="M336" s="106"/>
      <c r="N336" s="106"/>
      <c r="O336" s="106"/>
      <c r="P336" s="106"/>
      <c r="Q336" s="105"/>
      <c r="R336" s="105"/>
      <c r="S336" s="105"/>
      <c r="T336" s="105"/>
      <c r="U336" s="105"/>
      <c r="V336" s="105"/>
      <c r="W336" s="105"/>
      <c r="X336" s="105"/>
      <c r="Y336" s="105"/>
      <c r="Z336" s="105"/>
    </row>
    <row r="337" spans="1:26" ht="9.75" customHeight="1">
      <c r="A337" s="121"/>
      <c r="B337" s="129"/>
      <c r="C337" s="129"/>
      <c r="D337" s="129"/>
      <c r="E337" s="129"/>
      <c r="F337" s="129"/>
      <c r="G337" s="129"/>
      <c r="H337" s="129"/>
      <c r="I337" s="129"/>
      <c r="J337" s="129"/>
      <c r="K337" s="106"/>
      <c r="L337" s="106"/>
      <c r="M337" s="106"/>
      <c r="N337" s="106"/>
      <c r="O337" s="106"/>
      <c r="P337" s="106"/>
      <c r="Q337" s="105"/>
      <c r="R337" s="105"/>
      <c r="S337" s="105"/>
      <c r="T337" s="105"/>
      <c r="U337" s="105"/>
      <c r="V337" s="105"/>
      <c r="W337" s="105"/>
      <c r="X337" s="105"/>
      <c r="Y337" s="105"/>
      <c r="Z337" s="105"/>
    </row>
    <row r="338" spans="1:26" ht="9.75" customHeight="1">
      <c r="A338" s="121"/>
      <c r="B338" s="129"/>
      <c r="C338" s="129"/>
      <c r="D338" s="129"/>
      <c r="E338" s="129"/>
      <c r="F338" s="129"/>
      <c r="G338" s="129"/>
      <c r="H338" s="129"/>
      <c r="I338" s="129"/>
      <c r="J338" s="129"/>
      <c r="K338" s="106"/>
      <c r="L338" s="106"/>
      <c r="M338" s="106"/>
      <c r="N338" s="106"/>
      <c r="O338" s="106"/>
      <c r="P338" s="106"/>
      <c r="Q338" s="105"/>
      <c r="R338" s="105"/>
      <c r="S338" s="105"/>
      <c r="T338" s="105"/>
      <c r="U338" s="105"/>
      <c r="V338" s="105"/>
      <c r="W338" s="105"/>
      <c r="X338" s="105"/>
      <c r="Y338" s="105"/>
      <c r="Z338" s="105"/>
    </row>
    <row r="339" spans="1:26" ht="9.75" customHeight="1">
      <c r="A339" s="121"/>
      <c r="B339" s="129"/>
      <c r="C339" s="129"/>
      <c r="D339" s="129"/>
      <c r="E339" s="129"/>
      <c r="F339" s="129"/>
      <c r="G339" s="129"/>
      <c r="H339" s="129"/>
      <c r="I339" s="129"/>
      <c r="J339" s="129"/>
      <c r="K339" s="106"/>
      <c r="L339" s="106"/>
      <c r="M339" s="106"/>
      <c r="N339" s="106"/>
      <c r="O339" s="106"/>
      <c r="P339" s="106"/>
      <c r="Q339" s="105"/>
      <c r="R339" s="105"/>
      <c r="S339" s="105"/>
      <c r="T339" s="105"/>
      <c r="U339" s="105"/>
      <c r="V339" s="105"/>
      <c r="W339" s="105"/>
      <c r="X339" s="105"/>
      <c r="Y339" s="105"/>
      <c r="Z339" s="105"/>
    </row>
    <row r="340" spans="1:26" ht="9.75" customHeight="1">
      <c r="A340" s="121"/>
      <c r="B340" s="129"/>
      <c r="C340" s="129"/>
      <c r="D340" s="129"/>
      <c r="E340" s="129"/>
      <c r="F340" s="129"/>
      <c r="G340" s="129"/>
      <c r="H340" s="129"/>
      <c r="I340" s="129"/>
      <c r="J340" s="129"/>
      <c r="K340" s="106"/>
      <c r="L340" s="106"/>
      <c r="M340" s="106"/>
      <c r="N340" s="106"/>
      <c r="O340" s="106"/>
      <c r="P340" s="106"/>
      <c r="Q340" s="105"/>
      <c r="R340" s="105"/>
      <c r="S340" s="105"/>
      <c r="T340" s="105"/>
      <c r="U340" s="105"/>
      <c r="V340" s="105"/>
      <c r="W340" s="105"/>
      <c r="X340" s="105"/>
      <c r="Y340" s="105"/>
      <c r="Z340" s="105"/>
    </row>
    <row r="341" spans="1:26" ht="9.75" customHeight="1">
      <c r="A341" s="121"/>
      <c r="B341" s="129"/>
      <c r="C341" s="129"/>
      <c r="D341" s="129"/>
      <c r="E341" s="129"/>
      <c r="F341" s="129"/>
      <c r="G341" s="129"/>
      <c r="H341" s="129"/>
      <c r="I341" s="129"/>
      <c r="J341" s="129"/>
      <c r="K341" s="106"/>
      <c r="L341" s="106"/>
      <c r="M341" s="106"/>
      <c r="N341" s="106"/>
      <c r="O341" s="106"/>
      <c r="P341" s="106"/>
      <c r="Q341" s="105"/>
      <c r="R341" s="105"/>
      <c r="S341" s="105"/>
      <c r="T341" s="105"/>
      <c r="U341" s="105"/>
      <c r="V341" s="105"/>
      <c r="W341" s="105"/>
      <c r="X341" s="105"/>
      <c r="Y341" s="105"/>
      <c r="Z341" s="105"/>
    </row>
    <row r="342" spans="1:26" ht="9.75" customHeight="1">
      <c r="A342" s="121"/>
      <c r="B342" s="129"/>
      <c r="C342" s="129"/>
      <c r="D342" s="129"/>
      <c r="E342" s="129"/>
      <c r="F342" s="129"/>
      <c r="G342" s="129"/>
      <c r="H342" s="129"/>
      <c r="I342" s="129"/>
      <c r="J342" s="129"/>
      <c r="K342" s="106"/>
      <c r="L342" s="106"/>
      <c r="M342" s="106"/>
      <c r="N342" s="106"/>
      <c r="O342" s="106"/>
      <c r="P342" s="106"/>
      <c r="Q342" s="105"/>
      <c r="R342" s="105"/>
      <c r="S342" s="105"/>
      <c r="T342" s="105"/>
      <c r="U342" s="105"/>
      <c r="V342" s="105"/>
      <c r="W342" s="105"/>
      <c r="X342" s="105"/>
      <c r="Y342" s="105"/>
      <c r="Z342" s="105"/>
    </row>
    <row r="343" spans="1:26" ht="9.75" customHeight="1">
      <c r="A343" s="121"/>
      <c r="B343" s="129"/>
      <c r="C343" s="129"/>
      <c r="D343" s="129"/>
      <c r="E343" s="129"/>
      <c r="F343" s="129"/>
      <c r="G343" s="129"/>
      <c r="H343" s="129"/>
      <c r="I343" s="129"/>
      <c r="J343" s="129"/>
      <c r="K343" s="106"/>
      <c r="L343" s="106"/>
      <c r="M343" s="106"/>
      <c r="N343" s="106"/>
      <c r="O343" s="106"/>
      <c r="P343" s="106"/>
      <c r="Q343" s="105"/>
      <c r="R343" s="105"/>
      <c r="S343" s="105"/>
      <c r="T343" s="105"/>
      <c r="U343" s="105"/>
      <c r="V343" s="105"/>
      <c r="W343" s="105"/>
      <c r="X343" s="105"/>
      <c r="Y343" s="105"/>
      <c r="Z343" s="105"/>
    </row>
    <row r="344" spans="1:26" ht="9.75" customHeight="1">
      <c r="A344" s="121"/>
      <c r="B344" s="129"/>
      <c r="C344" s="129"/>
      <c r="D344" s="129"/>
      <c r="E344" s="129"/>
      <c r="F344" s="129"/>
      <c r="G344" s="129"/>
      <c r="H344" s="129"/>
      <c r="I344" s="129"/>
      <c r="J344" s="129"/>
      <c r="K344" s="106"/>
      <c r="L344" s="106"/>
      <c r="M344" s="106"/>
      <c r="N344" s="106"/>
      <c r="O344" s="106"/>
      <c r="P344" s="106"/>
      <c r="Q344" s="105"/>
      <c r="R344" s="105"/>
      <c r="S344" s="105"/>
      <c r="T344" s="105"/>
      <c r="U344" s="105"/>
      <c r="V344" s="105"/>
      <c r="W344" s="105"/>
      <c r="X344" s="105"/>
      <c r="Y344" s="105"/>
      <c r="Z344" s="105"/>
    </row>
    <row r="345" spans="1:26" ht="9.75" customHeight="1">
      <c r="A345" s="121"/>
      <c r="B345" s="129"/>
      <c r="C345" s="129"/>
      <c r="D345" s="129"/>
      <c r="E345" s="129"/>
      <c r="F345" s="129"/>
      <c r="G345" s="129"/>
      <c r="H345" s="129"/>
      <c r="I345" s="129"/>
      <c r="J345" s="129"/>
      <c r="K345" s="106"/>
      <c r="L345" s="106"/>
      <c r="M345" s="106"/>
      <c r="N345" s="106"/>
      <c r="O345" s="106"/>
      <c r="P345" s="106"/>
      <c r="Q345" s="105"/>
      <c r="R345" s="105"/>
      <c r="S345" s="105"/>
      <c r="T345" s="105"/>
      <c r="U345" s="105"/>
      <c r="V345" s="105"/>
      <c r="W345" s="105"/>
      <c r="X345" s="105"/>
      <c r="Y345" s="105"/>
      <c r="Z345" s="105"/>
    </row>
    <row r="346" spans="1:26" ht="9.75" customHeight="1">
      <c r="A346" s="121"/>
      <c r="B346" s="129"/>
      <c r="C346" s="129"/>
      <c r="D346" s="129"/>
      <c r="E346" s="129"/>
      <c r="F346" s="129"/>
      <c r="G346" s="129"/>
      <c r="H346" s="129"/>
      <c r="I346" s="129"/>
      <c r="J346" s="129"/>
      <c r="K346" s="106"/>
      <c r="L346" s="106"/>
      <c r="M346" s="106"/>
      <c r="N346" s="106"/>
      <c r="O346" s="106"/>
      <c r="P346" s="106"/>
      <c r="Q346" s="105"/>
      <c r="R346" s="105"/>
      <c r="S346" s="105"/>
      <c r="T346" s="105"/>
      <c r="U346" s="105"/>
      <c r="V346" s="105"/>
      <c r="W346" s="105"/>
      <c r="X346" s="105"/>
      <c r="Y346" s="105"/>
      <c r="Z346" s="105"/>
    </row>
    <row r="347" spans="1:26" ht="9.75" customHeight="1">
      <c r="A347" s="121"/>
      <c r="B347" s="129"/>
      <c r="C347" s="129"/>
      <c r="D347" s="129"/>
      <c r="E347" s="129"/>
      <c r="F347" s="129"/>
      <c r="G347" s="129"/>
      <c r="H347" s="129"/>
      <c r="I347" s="129"/>
      <c r="J347" s="129"/>
      <c r="K347" s="106"/>
      <c r="L347" s="106"/>
      <c r="M347" s="106"/>
      <c r="N347" s="106"/>
      <c r="O347" s="106"/>
      <c r="P347" s="106"/>
      <c r="Q347" s="105"/>
      <c r="R347" s="105"/>
      <c r="S347" s="105"/>
      <c r="T347" s="105"/>
      <c r="U347" s="105"/>
      <c r="V347" s="105"/>
      <c r="W347" s="105"/>
      <c r="X347" s="105"/>
      <c r="Y347" s="105"/>
      <c r="Z347" s="105"/>
    </row>
    <row r="348" spans="1:26" ht="9.75" customHeight="1">
      <c r="A348" s="121"/>
      <c r="B348" s="129"/>
      <c r="C348" s="129"/>
      <c r="D348" s="129"/>
      <c r="E348" s="129"/>
      <c r="F348" s="129"/>
      <c r="G348" s="129"/>
      <c r="H348" s="129"/>
      <c r="I348" s="129"/>
      <c r="J348" s="129"/>
      <c r="K348" s="106"/>
      <c r="L348" s="106"/>
      <c r="M348" s="106"/>
      <c r="N348" s="106"/>
      <c r="O348" s="106"/>
      <c r="P348" s="106"/>
      <c r="Q348" s="105"/>
      <c r="R348" s="105"/>
      <c r="S348" s="105"/>
      <c r="T348" s="105"/>
      <c r="U348" s="105"/>
      <c r="V348" s="105"/>
      <c r="W348" s="105"/>
      <c r="X348" s="105"/>
      <c r="Y348" s="105"/>
      <c r="Z348" s="105"/>
    </row>
    <row r="349" spans="1:26" ht="9.75" customHeight="1">
      <c r="A349" s="121"/>
      <c r="B349" s="129"/>
      <c r="C349" s="129"/>
      <c r="D349" s="129"/>
      <c r="E349" s="129"/>
      <c r="F349" s="129"/>
      <c r="G349" s="129"/>
      <c r="H349" s="129"/>
      <c r="I349" s="129"/>
      <c r="J349" s="129"/>
      <c r="K349" s="106"/>
      <c r="L349" s="106"/>
      <c r="M349" s="106"/>
      <c r="N349" s="106"/>
      <c r="O349" s="106"/>
      <c r="P349" s="106"/>
      <c r="Q349" s="105"/>
      <c r="R349" s="105"/>
      <c r="S349" s="105"/>
      <c r="T349" s="105"/>
      <c r="U349" s="105"/>
      <c r="V349" s="105"/>
      <c r="W349" s="105"/>
      <c r="X349" s="105"/>
      <c r="Y349" s="105"/>
      <c r="Z349" s="105"/>
    </row>
    <row r="350" spans="1:26" ht="9.75" customHeight="1">
      <c r="A350" s="121"/>
      <c r="B350" s="129"/>
      <c r="C350" s="129"/>
      <c r="D350" s="129"/>
      <c r="E350" s="129"/>
      <c r="F350" s="129"/>
      <c r="G350" s="129"/>
      <c r="H350" s="129"/>
      <c r="I350" s="129"/>
      <c r="J350" s="129"/>
      <c r="K350" s="106"/>
      <c r="L350" s="106"/>
      <c r="M350" s="106"/>
      <c r="N350" s="106"/>
      <c r="O350" s="106"/>
      <c r="P350" s="106"/>
      <c r="Q350" s="105"/>
      <c r="R350" s="105"/>
      <c r="S350" s="105"/>
      <c r="T350" s="105"/>
      <c r="U350" s="105"/>
      <c r="V350" s="105"/>
      <c r="W350" s="105"/>
      <c r="X350" s="105"/>
      <c r="Y350" s="105"/>
      <c r="Z350" s="105"/>
    </row>
    <row r="351" spans="1:26" ht="9.75" customHeight="1">
      <c r="A351" s="121"/>
      <c r="B351" s="129"/>
      <c r="C351" s="129"/>
      <c r="D351" s="129"/>
      <c r="E351" s="129"/>
      <c r="F351" s="129"/>
      <c r="G351" s="129"/>
      <c r="H351" s="129"/>
      <c r="I351" s="129"/>
      <c r="J351" s="129"/>
      <c r="K351" s="106"/>
      <c r="L351" s="106"/>
      <c r="M351" s="106"/>
      <c r="N351" s="106"/>
      <c r="O351" s="106"/>
      <c r="P351" s="106"/>
      <c r="Q351" s="105"/>
      <c r="R351" s="105"/>
      <c r="S351" s="105"/>
      <c r="T351" s="105"/>
      <c r="U351" s="105"/>
      <c r="V351" s="105"/>
      <c r="W351" s="105"/>
      <c r="X351" s="105"/>
      <c r="Y351" s="105"/>
      <c r="Z351" s="105"/>
    </row>
    <row r="352" spans="1:26" ht="9.75" customHeight="1">
      <c r="A352" s="121"/>
      <c r="B352" s="129"/>
      <c r="C352" s="129"/>
      <c r="D352" s="129"/>
      <c r="E352" s="129"/>
      <c r="F352" s="129"/>
      <c r="G352" s="129"/>
      <c r="H352" s="129"/>
      <c r="I352" s="129"/>
      <c r="J352" s="129"/>
      <c r="K352" s="106"/>
      <c r="L352" s="106"/>
      <c r="M352" s="106"/>
      <c r="N352" s="106"/>
      <c r="O352" s="106"/>
      <c r="P352" s="106"/>
      <c r="Q352" s="105"/>
      <c r="R352" s="105"/>
      <c r="S352" s="105"/>
      <c r="T352" s="105"/>
      <c r="U352" s="105"/>
      <c r="V352" s="105"/>
      <c r="W352" s="105"/>
      <c r="X352" s="105"/>
      <c r="Y352" s="105"/>
      <c r="Z352" s="105"/>
    </row>
    <row r="353" spans="1:26" ht="9.75" customHeight="1">
      <c r="A353" s="121"/>
      <c r="B353" s="129"/>
      <c r="C353" s="129"/>
      <c r="D353" s="129"/>
      <c r="E353" s="129"/>
      <c r="F353" s="129"/>
      <c r="G353" s="129"/>
      <c r="H353" s="129"/>
      <c r="I353" s="129"/>
      <c r="J353" s="129"/>
      <c r="K353" s="106"/>
      <c r="L353" s="106"/>
      <c r="M353" s="106"/>
      <c r="N353" s="106"/>
      <c r="O353" s="106"/>
      <c r="P353" s="106"/>
      <c r="Q353" s="105"/>
      <c r="R353" s="105"/>
      <c r="S353" s="105"/>
      <c r="T353" s="105"/>
      <c r="U353" s="105"/>
      <c r="V353" s="105"/>
      <c r="W353" s="105"/>
      <c r="X353" s="105"/>
      <c r="Y353" s="105"/>
      <c r="Z353" s="105"/>
    </row>
    <row r="354" spans="1:26" ht="9.75" customHeight="1">
      <c r="A354" s="121"/>
      <c r="B354" s="129"/>
      <c r="C354" s="129"/>
      <c r="D354" s="129"/>
      <c r="E354" s="129"/>
      <c r="F354" s="129"/>
      <c r="G354" s="129"/>
      <c r="H354" s="129"/>
      <c r="I354" s="129"/>
      <c r="J354" s="129"/>
      <c r="K354" s="106"/>
      <c r="L354" s="106"/>
      <c r="M354" s="106"/>
      <c r="N354" s="106"/>
      <c r="O354" s="106"/>
      <c r="P354" s="106"/>
      <c r="Q354" s="105"/>
      <c r="R354" s="105"/>
      <c r="S354" s="105"/>
      <c r="T354" s="105"/>
      <c r="U354" s="105"/>
      <c r="V354" s="105"/>
      <c r="W354" s="105"/>
      <c r="X354" s="105"/>
      <c r="Y354" s="105"/>
      <c r="Z354" s="105"/>
    </row>
    <row r="355" spans="1:26" ht="9.75" customHeight="1">
      <c r="A355" s="121"/>
      <c r="B355" s="129"/>
      <c r="C355" s="129"/>
      <c r="D355" s="129"/>
      <c r="E355" s="129"/>
      <c r="F355" s="129"/>
      <c r="G355" s="129"/>
      <c r="H355" s="129"/>
      <c r="I355" s="129"/>
      <c r="J355" s="129"/>
      <c r="K355" s="106"/>
      <c r="L355" s="106"/>
      <c r="M355" s="106"/>
      <c r="N355" s="106"/>
      <c r="O355" s="106"/>
      <c r="P355" s="106"/>
      <c r="Q355" s="105"/>
      <c r="R355" s="105"/>
      <c r="S355" s="105"/>
      <c r="T355" s="105"/>
      <c r="U355" s="105"/>
      <c r="V355" s="105"/>
      <c r="W355" s="105"/>
      <c r="X355" s="105"/>
      <c r="Y355" s="105"/>
      <c r="Z355" s="105"/>
    </row>
    <row r="356" spans="1:26" ht="9.75" customHeight="1">
      <c r="A356" s="121"/>
      <c r="B356" s="129"/>
      <c r="C356" s="129"/>
      <c r="D356" s="129"/>
      <c r="E356" s="129"/>
      <c r="F356" s="129"/>
      <c r="G356" s="129"/>
      <c r="H356" s="129"/>
      <c r="I356" s="129"/>
      <c r="J356" s="129"/>
      <c r="K356" s="106"/>
      <c r="L356" s="106"/>
      <c r="M356" s="106"/>
      <c r="N356" s="106"/>
      <c r="O356" s="106"/>
      <c r="P356" s="106"/>
      <c r="Q356" s="105"/>
      <c r="R356" s="105"/>
      <c r="S356" s="105"/>
      <c r="T356" s="105"/>
      <c r="U356" s="105"/>
      <c r="V356" s="105"/>
      <c r="W356" s="105"/>
      <c r="X356" s="105"/>
      <c r="Y356" s="105"/>
      <c r="Z356" s="105"/>
    </row>
    <row r="357" spans="1:26" ht="9.75" customHeight="1">
      <c r="A357" s="121"/>
      <c r="B357" s="129"/>
      <c r="C357" s="129"/>
      <c r="D357" s="129"/>
      <c r="E357" s="129"/>
      <c r="F357" s="129"/>
      <c r="G357" s="129"/>
      <c r="H357" s="129"/>
      <c r="I357" s="129"/>
      <c r="J357" s="129"/>
      <c r="K357" s="106"/>
      <c r="L357" s="106"/>
      <c r="M357" s="106"/>
      <c r="N357" s="106"/>
      <c r="O357" s="106"/>
      <c r="P357" s="106"/>
      <c r="Q357" s="105"/>
      <c r="R357" s="105"/>
      <c r="S357" s="105"/>
      <c r="T357" s="105"/>
      <c r="U357" s="105"/>
      <c r="V357" s="105"/>
      <c r="W357" s="105"/>
      <c r="X357" s="105"/>
      <c r="Y357" s="105"/>
      <c r="Z357" s="105"/>
    </row>
    <row r="358" spans="1:26" ht="9.75" customHeight="1">
      <c r="A358" s="121"/>
      <c r="B358" s="129"/>
      <c r="C358" s="129"/>
      <c r="D358" s="129"/>
      <c r="E358" s="129"/>
      <c r="F358" s="129"/>
      <c r="G358" s="129"/>
      <c r="H358" s="129"/>
      <c r="I358" s="129"/>
      <c r="J358" s="129"/>
      <c r="K358" s="106"/>
      <c r="L358" s="106"/>
      <c r="M358" s="106"/>
      <c r="N358" s="106"/>
      <c r="O358" s="106"/>
      <c r="P358" s="106"/>
      <c r="Q358" s="105"/>
      <c r="R358" s="105"/>
      <c r="S358" s="105"/>
      <c r="T358" s="105"/>
      <c r="U358" s="105"/>
      <c r="V358" s="105"/>
      <c r="W358" s="105"/>
      <c r="X358" s="105"/>
      <c r="Y358" s="105"/>
      <c r="Z358" s="105"/>
    </row>
    <row r="359" spans="1:26" ht="9.75" customHeight="1">
      <c r="A359" s="121"/>
      <c r="B359" s="129"/>
      <c r="C359" s="129"/>
      <c r="D359" s="129"/>
      <c r="E359" s="129"/>
      <c r="F359" s="129"/>
      <c r="G359" s="129"/>
      <c r="H359" s="129"/>
      <c r="I359" s="129"/>
      <c r="J359" s="129"/>
      <c r="K359" s="106"/>
      <c r="L359" s="106"/>
      <c r="M359" s="106"/>
      <c r="N359" s="106"/>
      <c r="O359" s="106"/>
      <c r="P359" s="106"/>
      <c r="Q359" s="105"/>
      <c r="R359" s="105"/>
      <c r="S359" s="105"/>
      <c r="T359" s="105"/>
      <c r="U359" s="105"/>
      <c r="V359" s="105"/>
      <c r="W359" s="105"/>
      <c r="X359" s="105"/>
      <c r="Y359" s="105"/>
      <c r="Z359" s="105"/>
    </row>
    <row r="360" spans="1:26" ht="9.75" customHeight="1">
      <c r="A360" s="121"/>
      <c r="B360" s="129"/>
      <c r="C360" s="129"/>
      <c r="D360" s="129"/>
      <c r="E360" s="129"/>
      <c r="F360" s="129"/>
      <c r="G360" s="129"/>
      <c r="H360" s="129"/>
      <c r="I360" s="129"/>
      <c r="J360" s="129"/>
      <c r="K360" s="106"/>
      <c r="L360" s="106"/>
      <c r="M360" s="106"/>
      <c r="N360" s="106"/>
      <c r="O360" s="106"/>
      <c r="P360" s="106"/>
      <c r="Q360" s="105"/>
      <c r="R360" s="105"/>
      <c r="S360" s="105"/>
      <c r="T360" s="105"/>
      <c r="U360" s="105"/>
      <c r="V360" s="105"/>
      <c r="W360" s="105"/>
      <c r="X360" s="105"/>
      <c r="Y360" s="105"/>
      <c r="Z360" s="105"/>
    </row>
    <row r="361" spans="1:26" ht="9.75" customHeight="1">
      <c r="A361" s="121"/>
      <c r="B361" s="129"/>
      <c r="C361" s="129"/>
      <c r="D361" s="129"/>
      <c r="E361" s="129"/>
      <c r="F361" s="129"/>
      <c r="G361" s="129"/>
      <c r="H361" s="129"/>
      <c r="I361" s="129"/>
      <c r="J361" s="129"/>
      <c r="K361" s="106"/>
      <c r="L361" s="106"/>
      <c r="M361" s="106"/>
      <c r="N361" s="106"/>
      <c r="O361" s="106"/>
      <c r="P361" s="106"/>
      <c r="Q361" s="105"/>
      <c r="R361" s="105"/>
      <c r="S361" s="105"/>
      <c r="T361" s="105"/>
      <c r="U361" s="105"/>
      <c r="V361" s="105"/>
      <c r="W361" s="105"/>
      <c r="X361" s="105"/>
      <c r="Y361" s="105"/>
      <c r="Z361" s="105"/>
    </row>
    <row r="362" spans="1:26" ht="9.75" customHeight="1">
      <c r="A362" s="121"/>
      <c r="B362" s="129"/>
      <c r="C362" s="129"/>
      <c r="D362" s="129"/>
      <c r="E362" s="129"/>
      <c r="F362" s="129"/>
      <c r="G362" s="129"/>
      <c r="H362" s="129"/>
      <c r="I362" s="129"/>
      <c r="J362" s="129"/>
      <c r="K362" s="106"/>
      <c r="L362" s="106"/>
      <c r="M362" s="106"/>
      <c r="N362" s="106"/>
      <c r="O362" s="106"/>
      <c r="P362" s="106"/>
      <c r="Q362" s="105"/>
      <c r="R362" s="105"/>
      <c r="S362" s="105"/>
      <c r="T362" s="105"/>
      <c r="U362" s="105"/>
      <c r="V362" s="105"/>
      <c r="W362" s="105"/>
      <c r="X362" s="105"/>
      <c r="Y362" s="105"/>
      <c r="Z362" s="105"/>
    </row>
    <row r="363" spans="1:26" ht="9.75" customHeight="1">
      <c r="A363" s="121"/>
      <c r="B363" s="129"/>
      <c r="C363" s="129"/>
      <c r="D363" s="129"/>
      <c r="E363" s="129"/>
      <c r="F363" s="129"/>
      <c r="G363" s="129"/>
      <c r="H363" s="129"/>
      <c r="I363" s="129"/>
      <c r="J363" s="129"/>
      <c r="K363" s="106"/>
      <c r="L363" s="106"/>
      <c r="M363" s="106"/>
      <c r="N363" s="106"/>
      <c r="O363" s="106"/>
      <c r="P363" s="106"/>
      <c r="Q363" s="105"/>
      <c r="R363" s="105"/>
      <c r="S363" s="105"/>
      <c r="T363" s="105"/>
      <c r="U363" s="105"/>
      <c r="V363" s="105"/>
      <c r="W363" s="105"/>
      <c r="X363" s="105"/>
      <c r="Y363" s="105"/>
      <c r="Z363" s="105"/>
    </row>
    <row r="364" spans="1:26" ht="9.75" customHeight="1">
      <c r="A364" s="121"/>
      <c r="B364" s="129"/>
      <c r="C364" s="129"/>
      <c r="D364" s="129"/>
      <c r="E364" s="129"/>
      <c r="F364" s="129"/>
      <c r="G364" s="129"/>
      <c r="H364" s="129"/>
      <c r="I364" s="129"/>
      <c r="J364" s="129"/>
      <c r="K364" s="106"/>
      <c r="L364" s="106"/>
      <c r="M364" s="106"/>
      <c r="N364" s="106"/>
      <c r="O364" s="106"/>
      <c r="P364" s="106"/>
      <c r="Q364" s="105"/>
      <c r="R364" s="105"/>
      <c r="S364" s="105"/>
      <c r="T364" s="105"/>
      <c r="U364" s="105"/>
      <c r="V364" s="105"/>
      <c r="W364" s="105"/>
      <c r="X364" s="105"/>
      <c r="Y364" s="105"/>
      <c r="Z364" s="105"/>
    </row>
    <row r="365" spans="1:26" ht="9.75" customHeight="1">
      <c r="A365" s="121"/>
      <c r="B365" s="129"/>
      <c r="C365" s="129"/>
      <c r="D365" s="129"/>
      <c r="E365" s="129"/>
      <c r="F365" s="129"/>
      <c r="G365" s="129"/>
      <c r="H365" s="129"/>
      <c r="I365" s="129"/>
      <c r="J365" s="129"/>
      <c r="K365" s="106"/>
      <c r="L365" s="106"/>
      <c r="M365" s="106"/>
      <c r="N365" s="106"/>
      <c r="O365" s="106"/>
      <c r="P365" s="106"/>
      <c r="Q365" s="105"/>
      <c r="R365" s="105"/>
      <c r="S365" s="105"/>
      <c r="T365" s="105"/>
      <c r="U365" s="105"/>
      <c r="V365" s="105"/>
      <c r="W365" s="105"/>
      <c r="X365" s="105"/>
      <c r="Y365" s="105"/>
      <c r="Z365" s="105"/>
    </row>
    <row r="366" spans="1:26" ht="9.75" customHeight="1">
      <c r="A366" s="121"/>
      <c r="B366" s="129"/>
      <c r="C366" s="129"/>
      <c r="D366" s="129"/>
      <c r="E366" s="129"/>
      <c r="F366" s="129"/>
      <c r="G366" s="129"/>
      <c r="H366" s="129"/>
      <c r="I366" s="129"/>
      <c r="J366" s="129"/>
      <c r="K366" s="106"/>
      <c r="L366" s="106"/>
      <c r="M366" s="106"/>
      <c r="N366" s="106"/>
      <c r="O366" s="106"/>
      <c r="P366" s="106"/>
      <c r="Q366" s="105"/>
      <c r="R366" s="105"/>
      <c r="S366" s="105"/>
      <c r="T366" s="105"/>
      <c r="U366" s="105"/>
      <c r="V366" s="105"/>
      <c r="W366" s="105"/>
      <c r="X366" s="105"/>
      <c r="Y366" s="105"/>
      <c r="Z366" s="105"/>
    </row>
    <row r="367" spans="1:26" ht="9.75" customHeight="1">
      <c r="A367" s="121"/>
      <c r="B367" s="129"/>
      <c r="C367" s="129"/>
      <c r="D367" s="129"/>
      <c r="E367" s="129"/>
      <c r="F367" s="129"/>
      <c r="G367" s="129"/>
      <c r="H367" s="129"/>
      <c r="I367" s="129"/>
      <c r="J367" s="129"/>
      <c r="K367" s="106"/>
      <c r="L367" s="106"/>
      <c r="M367" s="106"/>
      <c r="N367" s="106"/>
      <c r="O367" s="106"/>
      <c r="P367" s="106"/>
      <c r="Q367" s="105"/>
      <c r="R367" s="105"/>
      <c r="S367" s="105"/>
      <c r="T367" s="105"/>
      <c r="U367" s="105"/>
      <c r="V367" s="105"/>
      <c r="W367" s="105"/>
      <c r="X367" s="105"/>
      <c r="Y367" s="105"/>
      <c r="Z367" s="105"/>
    </row>
    <row r="368" spans="1:26" ht="9.75" customHeight="1">
      <c r="A368" s="121"/>
      <c r="B368" s="129"/>
      <c r="C368" s="129"/>
      <c r="D368" s="129"/>
      <c r="E368" s="129"/>
      <c r="F368" s="129"/>
      <c r="G368" s="129"/>
      <c r="H368" s="129"/>
      <c r="I368" s="129"/>
      <c r="J368" s="129"/>
      <c r="K368" s="106"/>
      <c r="L368" s="106"/>
      <c r="M368" s="106"/>
      <c r="N368" s="106"/>
      <c r="O368" s="106"/>
      <c r="P368" s="106"/>
      <c r="Q368" s="105"/>
      <c r="R368" s="105"/>
      <c r="S368" s="105"/>
      <c r="T368" s="105"/>
      <c r="U368" s="105"/>
      <c r="V368" s="105"/>
      <c r="W368" s="105"/>
      <c r="X368" s="105"/>
      <c r="Y368" s="105"/>
      <c r="Z368" s="105"/>
    </row>
    <row r="369" spans="1:26" ht="9.75" customHeight="1">
      <c r="A369" s="121"/>
      <c r="B369" s="129"/>
      <c r="C369" s="129"/>
      <c r="D369" s="129"/>
      <c r="E369" s="129"/>
      <c r="F369" s="129"/>
      <c r="G369" s="129"/>
      <c r="H369" s="129"/>
      <c r="I369" s="129"/>
      <c r="J369" s="129"/>
      <c r="K369" s="106"/>
      <c r="L369" s="106"/>
      <c r="M369" s="106"/>
      <c r="N369" s="106"/>
      <c r="O369" s="106"/>
      <c r="P369" s="106"/>
      <c r="Q369" s="105"/>
      <c r="R369" s="105"/>
      <c r="S369" s="105"/>
      <c r="T369" s="105"/>
      <c r="U369" s="105"/>
      <c r="V369" s="105"/>
      <c r="W369" s="105"/>
      <c r="X369" s="105"/>
      <c r="Y369" s="105"/>
      <c r="Z369" s="105"/>
    </row>
    <row r="370" spans="1:26" ht="9.75" customHeight="1">
      <c r="A370" s="121"/>
      <c r="B370" s="129"/>
      <c r="C370" s="129"/>
      <c r="D370" s="129"/>
      <c r="E370" s="129"/>
      <c r="F370" s="129"/>
      <c r="G370" s="129"/>
      <c r="H370" s="129"/>
      <c r="I370" s="129"/>
      <c r="J370" s="129"/>
      <c r="K370" s="106"/>
      <c r="L370" s="106"/>
      <c r="M370" s="106"/>
      <c r="N370" s="106"/>
      <c r="O370" s="106"/>
      <c r="P370" s="106"/>
      <c r="Q370" s="105"/>
      <c r="R370" s="105"/>
      <c r="S370" s="105"/>
      <c r="T370" s="105"/>
      <c r="U370" s="105"/>
      <c r="V370" s="105"/>
      <c r="W370" s="105"/>
      <c r="X370" s="105"/>
      <c r="Y370" s="105"/>
      <c r="Z370" s="105"/>
    </row>
    <row r="371" spans="1:26" ht="9.75" customHeight="1">
      <c r="A371" s="121"/>
      <c r="B371" s="129"/>
      <c r="C371" s="129"/>
      <c r="D371" s="129"/>
      <c r="E371" s="129"/>
      <c r="F371" s="129"/>
      <c r="G371" s="129"/>
      <c r="H371" s="129"/>
      <c r="I371" s="129"/>
      <c r="J371" s="129"/>
      <c r="K371" s="106"/>
      <c r="L371" s="106"/>
      <c r="M371" s="106"/>
      <c r="N371" s="106"/>
      <c r="O371" s="106"/>
      <c r="P371" s="106"/>
      <c r="Q371" s="105"/>
      <c r="R371" s="105"/>
      <c r="S371" s="105"/>
      <c r="T371" s="105"/>
      <c r="U371" s="105"/>
      <c r="V371" s="105"/>
      <c r="W371" s="105"/>
      <c r="X371" s="105"/>
      <c r="Y371" s="105"/>
      <c r="Z371" s="105"/>
    </row>
    <row r="372" spans="1:26" ht="9.75" customHeight="1">
      <c r="A372" s="121"/>
      <c r="B372" s="129"/>
      <c r="C372" s="129"/>
      <c r="D372" s="129"/>
      <c r="E372" s="129"/>
      <c r="F372" s="129"/>
      <c r="G372" s="129"/>
      <c r="H372" s="129"/>
      <c r="I372" s="129"/>
      <c r="J372" s="129"/>
      <c r="K372" s="106"/>
      <c r="L372" s="106"/>
      <c r="M372" s="106"/>
      <c r="N372" s="106"/>
      <c r="O372" s="106"/>
      <c r="P372" s="106"/>
      <c r="Q372" s="105"/>
      <c r="R372" s="105"/>
      <c r="S372" s="105"/>
      <c r="T372" s="105"/>
      <c r="U372" s="105"/>
      <c r="V372" s="105"/>
      <c r="W372" s="105"/>
      <c r="X372" s="105"/>
      <c r="Y372" s="105"/>
      <c r="Z372" s="105"/>
    </row>
    <row r="373" spans="1:26" ht="9.75" customHeight="1">
      <c r="A373" s="121"/>
      <c r="B373" s="129"/>
      <c r="C373" s="129"/>
      <c r="D373" s="129"/>
      <c r="E373" s="129"/>
      <c r="F373" s="129"/>
      <c r="G373" s="129"/>
      <c r="H373" s="129"/>
      <c r="I373" s="129"/>
      <c r="J373" s="129"/>
      <c r="K373" s="106"/>
      <c r="L373" s="106"/>
      <c r="M373" s="106"/>
      <c r="N373" s="106"/>
      <c r="O373" s="106"/>
      <c r="P373" s="106"/>
      <c r="Q373" s="105"/>
      <c r="R373" s="105"/>
      <c r="S373" s="105"/>
      <c r="T373" s="105"/>
      <c r="U373" s="105"/>
      <c r="V373" s="105"/>
      <c r="W373" s="105"/>
      <c r="X373" s="105"/>
      <c r="Y373" s="105"/>
      <c r="Z373" s="105"/>
    </row>
    <row r="374" spans="1:26" ht="9.75" customHeight="1">
      <c r="A374" s="121"/>
      <c r="B374" s="129"/>
      <c r="C374" s="129"/>
      <c r="D374" s="129"/>
      <c r="E374" s="129"/>
      <c r="F374" s="129"/>
      <c r="G374" s="129"/>
      <c r="H374" s="129"/>
      <c r="I374" s="129"/>
      <c r="J374" s="129"/>
      <c r="K374" s="106"/>
      <c r="L374" s="106"/>
      <c r="M374" s="106"/>
      <c r="N374" s="106"/>
      <c r="O374" s="106"/>
      <c r="P374" s="106"/>
      <c r="Q374" s="105"/>
      <c r="R374" s="105"/>
      <c r="S374" s="105"/>
      <c r="T374" s="105"/>
      <c r="U374" s="105"/>
      <c r="V374" s="105"/>
      <c r="W374" s="105"/>
      <c r="X374" s="105"/>
      <c r="Y374" s="105"/>
      <c r="Z374" s="105"/>
    </row>
    <row r="375" spans="1:26" ht="9.75" customHeight="1">
      <c r="A375" s="121"/>
      <c r="B375" s="129"/>
      <c r="C375" s="129"/>
      <c r="D375" s="129"/>
      <c r="E375" s="129"/>
      <c r="F375" s="129"/>
      <c r="G375" s="129"/>
      <c r="H375" s="129"/>
      <c r="I375" s="129"/>
      <c r="J375" s="129"/>
      <c r="K375" s="106"/>
      <c r="L375" s="106"/>
      <c r="M375" s="106"/>
      <c r="N375" s="106"/>
      <c r="O375" s="106"/>
      <c r="P375" s="106"/>
      <c r="Q375" s="105"/>
      <c r="R375" s="105"/>
      <c r="S375" s="105"/>
      <c r="T375" s="105"/>
      <c r="U375" s="105"/>
      <c r="V375" s="105"/>
      <c r="W375" s="105"/>
      <c r="X375" s="105"/>
      <c r="Y375" s="105"/>
      <c r="Z375" s="105"/>
    </row>
    <row r="376" spans="1:26" ht="9.75" customHeight="1">
      <c r="A376" s="121"/>
      <c r="B376" s="129"/>
      <c r="C376" s="129"/>
      <c r="D376" s="129"/>
      <c r="E376" s="129"/>
      <c r="F376" s="129"/>
      <c r="G376" s="129"/>
      <c r="H376" s="129"/>
      <c r="I376" s="129"/>
      <c r="J376" s="129"/>
      <c r="K376" s="106"/>
      <c r="L376" s="106"/>
      <c r="M376" s="106"/>
      <c r="N376" s="106"/>
      <c r="O376" s="106"/>
      <c r="P376" s="106"/>
      <c r="Q376" s="105"/>
      <c r="R376" s="105"/>
      <c r="S376" s="105"/>
      <c r="T376" s="105"/>
      <c r="U376" s="105"/>
      <c r="V376" s="105"/>
      <c r="W376" s="105"/>
      <c r="X376" s="105"/>
      <c r="Y376" s="105"/>
      <c r="Z376" s="105"/>
    </row>
    <row r="377" spans="1:26" ht="9.75" customHeight="1">
      <c r="A377" s="121"/>
      <c r="B377" s="129"/>
      <c r="C377" s="129"/>
      <c r="D377" s="129"/>
      <c r="E377" s="129"/>
      <c r="F377" s="129"/>
      <c r="G377" s="129"/>
      <c r="H377" s="129"/>
      <c r="I377" s="129"/>
      <c r="J377" s="129"/>
      <c r="K377" s="106"/>
      <c r="L377" s="106"/>
      <c r="M377" s="106"/>
      <c r="N377" s="106"/>
      <c r="O377" s="106"/>
      <c r="P377" s="106"/>
      <c r="Q377" s="105"/>
      <c r="R377" s="105"/>
      <c r="S377" s="105"/>
      <c r="T377" s="105"/>
      <c r="U377" s="105"/>
      <c r="V377" s="105"/>
      <c r="W377" s="105"/>
      <c r="X377" s="105"/>
      <c r="Y377" s="105"/>
      <c r="Z377" s="105"/>
    </row>
    <row r="378" spans="1:26" ht="9.75" customHeight="1">
      <c r="A378" s="121"/>
      <c r="B378" s="129"/>
      <c r="C378" s="129"/>
      <c r="D378" s="129"/>
      <c r="E378" s="129"/>
      <c r="F378" s="129"/>
      <c r="G378" s="129"/>
      <c r="H378" s="129"/>
      <c r="I378" s="129"/>
      <c r="J378" s="129"/>
      <c r="K378" s="106"/>
      <c r="L378" s="106"/>
      <c r="M378" s="106"/>
      <c r="N378" s="106"/>
      <c r="O378" s="106"/>
      <c r="P378" s="106"/>
      <c r="Q378" s="105"/>
      <c r="R378" s="105"/>
      <c r="S378" s="105"/>
      <c r="T378" s="105"/>
      <c r="U378" s="105"/>
      <c r="V378" s="105"/>
      <c r="W378" s="105"/>
      <c r="X378" s="105"/>
      <c r="Y378" s="105"/>
      <c r="Z378" s="105"/>
    </row>
    <row r="379" spans="1:26" ht="9.75" customHeight="1">
      <c r="A379" s="121"/>
      <c r="B379" s="129"/>
      <c r="C379" s="129"/>
      <c r="D379" s="129"/>
      <c r="E379" s="129"/>
      <c r="F379" s="129"/>
      <c r="G379" s="129"/>
      <c r="H379" s="129"/>
      <c r="I379" s="129"/>
      <c r="J379" s="129"/>
      <c r="K379" s="106"/>
      <c r="L379" s="106"/>
      <c r="M379" s="106"/>
      <c r="N379" s="106"/>
      <c r="O379" s="106"/>
      <c r="P379" s="106"/>
      <c r="Q379" s="105"/>
      <c r="R379" s="105"/>
      <c r="S379" s="105"/>
      <c r="T379" s="105"/>
      <c r="U379" s="105"/>
      <c r="V379" s="105"/>
      <c r="W379" s="105"/>
      <c r="X379" s="105"/>
      <c r="Y379" s="105"/>
      <c r="Z379" s="105"/>
    </row>
    <row r="380" spans="1:26" ht="9.75" customHeight="1">
      <c r="A380" s="121"/>
      <c r="B380" s="129"/>
      <c r="C380" s="129"/>
      <c r="D380" s="129"/>
      <c r="E380" s="129"/>
      <c r="F380" s="129"/>
      <c r="G380" s="129"/>
      <c r="H380" s="129"/>
      <c r="I380" s="129"/>
      <c r="J380" s="129"/>
      <c r="K380" s="106"/>
      <c r="L380" s="106"/>
      <c r="M380" s="106"/>
      <c r="N380" s="106"/>
      <c r="O380" s="106"/>
      <c r="P380" s="106"/>
      <c r="Q380" s="105"/>
      <c r="R380" s="105"/>
      <c r="S380" s="105"/>
      <c r="T380" s="105"/>
      <c r="U380" s="105"/>
      <c r="V380" s="105"/>
      <c r="W380" s="105"/>
      <c r="X380" s="105"/>
      <c r="Y380" s="105"/>
      <c r="Z380" s="105"/>
    </row>
    <row r="381" spans="1:26" ht="9.75" customHeight="1">
      <c r="A381" s="121"/>
      <c r="B381" s="129"/>
      <c r="C381" s="129"/>
      <c r="D381" s="129"/>
      <c r="E381" s="129"/>
      <c r="F381" s="129"/>
      <c r="G381" s="129"/>
      <c r="H381" s="129"/>
      <c r="I381" s="129"/>
      <c r="J381" s="129"/>
      <c r="K381" s="106"/>
      <c r="L381" s="106"/>
      <c r="M381" s="106"/>
      <c r="N381" s="106"/>
      <c r="O381" s="106"/>
      <c r="P381" s="106"/>
      <c r="Q381" s="105"/>
      <c r="R381" s="105"/>
      <c r="S381" s="105"/>
      <c r="T381" s="105"/>
      <c r="U381" s="105"/>
      <c r="V381" s="105"/>
      <c r="W381" s="105"/>
      <c r="X381" s="105"/>
      <c r="Y381" s="105"/>
      <c r="Z381" s="105"/>
    </row>
    <row r="382" spans="1:26" ht="9.75" customHeight="1">
      <c r="A382" s="121"/>
      <c r="B382" s="129"/>
      <c r="C382" s="129"/>
      <c r="D382" s="129"/>
      <c r="E382" s="129"/>
      <c r="F382" s="129"/>
      <c r="G382" s="129"/>
      <c r="H382" s="129"/>
      <c r="I382" s="129"/>
      <c r="J382" s="129"/>
      <c r="K382" s="106"/>
      <c r="L382" s="106"/>
      <c r="M382" s="106"/>
      <c r="N382" s="106"/>
      <c r="O382" s="106"/>
      <c r="P382" s="106"/>
      <c r="Q382" s="105"/>
      <c r="R382" s="105"/>
      <c r="S382" s="105"/>
      <c r="T382" s="105"/>
      <c r="U382" s="105"/>
      <c r="V382" s="105"/>
      <c r="W382" s="105"/>
      <c r="X382" s="105"/>
      <c r="Y382" s="105"/>
      <c r="Z382" s="105"/>
    </row>
    <row r="383" spans="1:26" ht="9.75" customHeight="1">
      <c r="A383" s="121"/>
      <c r="B383" s="129"/>
      <c r="C383" s="129"/>
      <c r="D383" s="129"/>
      <c r="E383" s="129"/>
      <c r="F383" s="129"/>
      <c r="G383" s="129"/>
      <c r="H383" s="129"/>
      <c r="I383" s="129"/>
      <c r="J383" s="129"/>
      <c r="K383" s="106"/>
      <c r="L383" s="106"/>
      <c r="M383" s="106"/>
      <c r="N383" s="106"/>
      <c r="O383" s="106"/>
      <c r="P383" s="106"/>
      <c r="Q383" s="105"/>
      <c r="R383" s="105"/>
      <c r="S383" s="105"/>
      <c r="T383" s="105"/>
      <c r="U383" s="105"/>
      <c r="V383" s="105"/>
      <c r="W383" s="105"/>
      <c r="X383" s="105"/>
      <c r="Y383" s="105"/>
      <c r="Z383" s="105"/>
    </row>
    <row r="384" spans="1:26" ht="9.75" customHeight="1">
      <c r="A384" s="121"/>
      <c r="B384" s="129"/>
      <c r="C384" s="129"/>
      <c r="D384" s="129"/>
      <c r="E384" s="129"/>
      <c r="F384" s="129"/>
      <c r="G384" s="129"/>
      <c r="H384" s="129"/>
      <c r="I384" s="129"/>
      <c r="J384" s="129"/>
      <c r="K384" s="106"/>
      <c r="L384" s="106"/>
      <c r="M384" s="106"/>
      <c r="N384" s="106"/>
      <c r="O384" s="106"/>
      <c r="P384" s="106"/>
      <c r="Q384" s="105"/>
      <c r="R384" s="105"/>
      <c r="S384" s="105"/>
      <c r="T384" s="105"/>
      <c r="U384" s="105"/>
      <c r="V384" s="105"/>
      <c r="W384" s="105"/>
      <c r="X384" s="105"/>
      <c r="Y384" s="105"/>
      <c r="Z384" s="105"/>
    </row>
    <row r="385" spans="1:26" ht="9.75" customHeight="1">
      <c r="A385" s="121"/>
      <c r="B385" s="129"/>
      <c r="C385" s="129"/>
      <c r="D385" s="129"/>
      <c r="E385" s="129"/>
      <c r="F385" s="129"/>
      <c r="G385" s="129"/>
      <c r="H385" s="129"/>
      <c r="I385" s="129"/>
      <c r="J385" s="129"/>
      <c r="K385" s="106"/>
      <c r="L385" s="106"/>
      <c r="M385" s="106"/>
      <c r="N385" s="106"/>
      <c r="O385" s="106"/>
      <c r="P385" s="106"/>
      <c r="Q385" s="105"/>
      <c r="R385" s="105"/>
      <c r="S385" s="105"/>
      <c r="T385" s="105"/>
      <c r="U385" s="105"/>
      <c r="V385" s="105"/>
      <c r="W385" s="105"/>
      <c r="X385" s="105"/>
      <c r="Y385" s="105"/>
      <c r="Z385" s="105"/>
    </row>
    <row r="386" spans="1:26" ht="9.75" customHeight="1">
      <c r="A386" s="121"/>
      <c r="B386" s="129"/>
      <c r="C386" s="129"/>
      <c r="D386" s="129"/>
      <c r="E386" s="129"/>
      <c r="F386" s="129"/>
      <c r="G386" s="129"/>
      <c r="H386" s="129"/>
      <c r="I386" s="129"/>
      <c r="J386" s="129"/>
      <c r="K386" s="106"/>
      <c r="L386" s="106"/>
      <c r="M386" s="106"/>
      <c r="N386" s="106"/>
      <c r="O386" s="106"/>
      <c r="P386" s="106"/>
      <c r="Q386" s="105"/>
      <c r="R386" s="105"/>
      <c r="S386" s="105"/>
      <c r="T386" s="105"/>
      <c r="U386" s="105"/>
      <c r="V386" s="105"/>
      <c r="W386" s="105"/>
      <c r="X386" s="105"/>
      <c r="Y386" s="105"/>
      <c r="Z386" s="105"/>
    </row>
    <row r="387" spans="1:26" ht="9.75" customHeight="1">
      <c r="A387" s="121"/>
      <c r="B387" s="129"/>
      <c r="C387" s="129"/>
      <c r="D387" s="129"/>
      <c r="E387" s="129"/>
      <c r="F387" s="129"/>
      <c r="G387" s="129"/>
      <c r="H387" s="129"/>
      <c r="I387" s="129"/>
      <c r="J387" s="129"/>
      <c r="K387" s="106"/>
      <c r="L387" s="106"/>
      <c r="M387" s="106"/>
      <c r="N387" s="106"/>
      <c r="O387" s="106"/>
      <c r="P387" s="106"/>
      <c r="Q387" s="105"/>
      <c r="R387" s="105"/>
      <c r="S387" s="105"/>
      <c r="T387" s="105"/>
      <c r="U387" s="105"/>
      <c r="V387" s="105"/>
      <c r="W387" s="105"/>
      <c r="X387" s="105"/>
      <c r="Y387" s="105"/>
      <c r="Z387" s="105"/>
    </row>
    <row r="388" spans="1:26" ht="9.75" customHeight="1">
      <c r="A388" s="121"/>
      <c r="B388" s="129"/>
      <c r="C388" s="129"/>
      <c r="D388" s="129"/>
      <c r="E388" s="129"/>
      <c r="F388" s="129"/>
      <c r="G388" s="129"/>
      <c r="H388" s="129"/>
      <c r="I388" s="129"/>
      <c r="J388" s="129"/>
      <c r="K388" s="106"/>
      <c r="L388" s="106"/>
      <c r="M388" s="106"/>
      <c r="N388" s="106"/>
      <c r="O388" s="106"/>
      <c r="P388" s="106"/>
      <c r="Q388" s="105"/>
      <c r="R388" s="105"/>
      <c r="S388" s="105"/>
      <c r="T388" s="105"/>
      <c r="U388" s="105"/>
      <c r="V388" s="105"/>
      <c r="W388" s="105"/>
      <c r="X388" s="105"/>
      <c r="Y388" s="105"/>
      <c r="Z388" s="105"/>
    </row>
    <row r="389" spans="1:26" ht="9.75" customHeight="1">
      <c r="A389" s="121"/>
      <c r="B389" s="129"/>
      <c r="C389" s="129"/>
      <c r="D389" s="129"/>
      <c r="E389" s="129"/>
      <c r="F389" s="129"/>
      <c r="G389" s="129"/>
      <c r="H389" s="129"/>
      <c r="I389" s="129"/>
      <c r="J389" s="129"/>
      <c r="K389" s="106"/>
      <c r="L389" s="106"/>
      <c r="M389" s="106"/>
      <c r="N389" s="106"/>
      <c r="O389" s="106"/>
      <c r="P389" s="106"/>
      <c r="Q389" s="105"/>
      <c r="R389" s="105"/>
      <c r="S389" s="105"/>
      <c r="T389" s="105"/>
      <c r="U389" s="105"/>
      <c r="V389" s="105"/>
      <c r="W389" s="105"/>
      <c r="X389" s="105"/>
      <c r="Y389" s="105"/>
      <c r="Z389" s="105"/>
    </row>
    <row r="390" spans="1:26" ht="9.75" customHeight="1">
      <c r="A390" s="121"/>
      <c r="B390" s="129"/>
      <c r="C390" s="129"/>
      <c r="D390" s="129"/>
      <c r="E390" s="129"/>
      <c r="F390" s="129"/>
      <c r="G390" s="129"/>
      <c r="H390" s="129"/>
      <c r="I390" s="129"/>
      <c r="J390" s="129"/>
      <c r="K390" s="106"/>
      <c r="L390" s="106"/>
      <c r="M390" s="106"/>
      <c r="N390" s="106"/>
      <c r="O390" s="106"/>
      <c r="P390" s="106"/>
      <c r="Q390" s="105"/>
      <c r="R390" s="105"/>
      <c r="S390" s="105"/>
      <c r="T390" s="105"/>
      <c r="U390" s="105"/>
      <c r="V390" s="105"/>
      <c r="W390" s="105"/>
      <c r="X390" s="105"/>
      <c r="Y390" s="105"/>
      <c r="Z390" s="105"/>
    </row>
    <row r="391" spans="1:26" ht="9.75" customHeight="1">
      <c r="A391" s="121"/>
      <c r="B391" s="129"/>
      <c r="C391" s="129"/>
      <c r="D391" s="129"/>
      <c r="E391" s="129"/>
      <c r="F391" s="129"/>
      <c r="G391" s="129"/>
      <c r="H391" s="129"/>
      <c r="I391" s="129"/>
      <c r="J391" s="129"/>
      <c r="K391" s="106"/>
      <c r="L391" s="106"/>
      <c r="M391" s="106"/>
      <c r="N391" s="106"/>
      <c r="O391" s="106"/>
      <c r="P391" s="106"/>
      <c r="Q391" s="105"/>
      <c r="R391" s="105"/>
      <c r="S391" s="105"/>
      <c r="T391" s="105"/>
      <c r="U391" s="105"/>
      <c r="V391" s="105"/>
      <c r="W391" s="105"/>
      <c r="X391" s="105"/>
      <c r="Y391" s="105"/>
      <c r="Z391" s="105"/>
    </row>
    <row r="392" spans="1:26" ht="9.75" customHeight="1">
      <c r="A392" s="121"/>
      <c r="B392" s="129"/>
      <c r="C392" s="129"/>
      <c r="D392" s="129"/>
      <c r="E392" s="129"/>
      <c r="F392" s="129"/>
      <c r="G392" s="129"/>
      <c r="H392" s="129"/>
      <c r="I392" s="129"/>
      <c r="J392" s="129"/>
      <c r="K392" s="106"/>
      <c r="L392" s="106"/>
      <c r="M392" s="106"/>
      <c r="N392" s="106"/>
      <c r="O392" s="106"/>
      <c r="P392" s="106"/>
      <c r="Q392" s="105"/>
      <c r="R392" s="105"/>
      <c r="S392" s="105"/>
      <c r="T392" s="105"/>
      <c r="U392" s="105"/>
      <c r="V392" s="105"/>
      <c r="W392" s="105"/>
      <c r="X392" s="105"/>
      <c r="Y392" s="105"/>
      <c r="Z392" s="105"/>
    </row>
    <row r="393" spans="1:26" ht="9.75" customHeight="1">
      <c r="A393" s="121"/>
      <c r="B393" s="129"/>
      <c r="C393" s="129"/>
      <c r="D393" s="129"/>
      <c r="E393" s="129"/>
      <c r="F393" s="129"/>
      <c r="G393" s="129"/>
      <c r="H393" s="129"/>
      <c r="I393" s="129"/>
      <c r="J393" s="129"/>
      <c r="K393" s="106"/>
      <c r="L393" s="106"/>
      <c r="M393" s="106"/>
      <c r="N393" s="106"/>
      <c r="O393" s="106"/>
      <c r="P393" s="106"/>
      <c r="Q393" s="105"/>
      <c r="R393" s="105"/>
      <c r="S393" s="105"/>
      <c r="T393" s="105"/>
      <c r="U393" s="105"/>
      <c r="V393" s="105"/>
      <c r="W393" s="105"/>
      <c r="X393" s="105"/>
      <c r="Y393" s="105"/>
      <c r="Z393" s="105"/>
    </row>
    <row r="394" spans="1:26" ht="9.75" customHeight="1">
      <c r="A394" s="121"/>
      <c r="B394" s="129"/>
      <c r="C394" s="129"/>
      <c r="D394" s="129"/>
      <c r="E394" s="129"/>
      <c r="F394" s="129"/>
      <c r="G394" s="129"/>
      <c r="H394" s="129"/>
      <c r="I394" s="129"/>
      <c r="J394" s="129"/>
      <c r="K394" s="106"/>
      <c r="L394" s="106"/>
      <c r="M394" s="106"/>
      <c r="N394" s="106"/>
      <c r="O394" s="106"/>
      <c r="P394" s="106"/>
      <c r="Q394" s="105"/>
      <c r="R394" s="105"/>
      <c r="S394" s="105"/>
      <c r="T394" s="105"/>
      <c r="U394" s="105"/>
      <c r="V394" s="105"/>
      <c r="W394" s="105"/>
      <c r="X394" s="105"/>
      <c r="Y394" s="105"/>
      <c r="Z394" s="105"/>
    </row>
    <row r="395" spans="1:26" ht="9.75" customHeight="1">
      <c r="A395" s="121"/>
      <c r="B395" s="129"/>
      <c r="C395" s="129"/>
      <c r="D395" s="129"/>
      <c r="E395" s="129"/>
      <c r="F395" s="129"/>
      <c r="G395" s="129"/>
      <c r="H395" s="129"/>
      <c r="I395" s="129"/>
      <c r="J395" s="129"/>
      <c r="K395" s="106"/>
      <c r="L395" s="106"/>
      <c r="M395" s="106"/>
      <c r="N395" s="106"/>
      <c r="O395" s="106"/>
      <c r="P395" s="106"/>
      <c r="Q395" s="105"/>
      <c r="R395" s="105"/>
      <c r="S395" s="105"/>
      <c r="T395" s="105"/>
      <c r="U395" s="105"/>
      <c r="V395" s="105"/>
      <c r="W395" s="105"/>
      <c r="X395" s="105"/>
      <c r="Y395" s="105"/>
      <c r="Z395" s="105"/>
    </row>
    <row r="396" spans="1:26" ht="9.75" customHeight="1">
      <c r="A396" s="121"/>
      <c r="B396" s="129"/>
      <c r="C396" s="129"/>
      <c r="D396" s="129"/>
      <c r="E396" s="129"/>
      <c r="F396" s="129"/>
      <c r="G396" s="129"/>
      <c r="H396" s="129"/>
      <c r="I396" s="129"/>
      <c r="J396" s="129"/>
      <c r="K396" s="106"/>
      <c r="L396" s="106"/>
      <c r="M396" s="106"/>
      <c r="N396" s="106"/>
      <c r="O396" s="106"/>
      <c r="P396" s="106"/>
      <c r="Q396" s="105"/>
      <c r="R396" s="105"/>
      <c r="S396" s="105"/>
      <c r="T396" s="105"/>
      <c r="U396" s="105"/>
      <c r="V396" s="105"/>
      <c r="W396" s="105"/>
      <c r="X396" s="105"/>
      <c r="Y396" s="105"/>
      <c r="Z396" s="105"/>
    </row>
    <row r="397" spans="1:26" ht="9.75" customHeight="1">
      <c r="A397" s="121"/>
      <c r="B397" s="129"/>
      <c r="C397" s="129"/>
      <c r="D397" s="129"/>
      <c r="E397" s="129"/>
      <c r="F397" s="129"/>
      <c r="G397" s="129"/>
      <c r="H397" s="129"/>
      <c r="I397" s="129"/>
      <c r="J397" s="129"/>
      <c r="K397" s="106"/>
      <c r="L397" s="106"/>
      <c r="M397" s="106"/>
      <c r="N397" s="106"/>
      <c r="O397" s="106"/>
      <c r="P397" s="106"/>
      <c r="Q397" s="105"/>
      <c r="R397" s="105"/>
      <c r="S397" s="105"/>
      <c r="T397" s="105"/>
      <c r="U397" s="105"/>
      <c r="V397" s="105"/>
      <c r="W397" s="105"/>
      <c r="X397" s="105"/>
      <c r="Y397" s="105"/>
      <c r="Z397" s="105"/>
    </row>
    <row r="398" spans="1:26" ht="9.75" customHeight="1">
      <c r="A398" s="121"/>
      <c r="B398" s="129"/>
      <c r="C398" s="129"/>
      <c r="D398" s="129"/>
      <c r="E398" s="129"/>
      <c r="F398" s="129"/>
      <c r="G398" s="129"/>
      <c r="H398" s="129"/>
      <c r="I398" s="129"/>
      <c r="J398" s="129"/>
      <c r="K398" s="106"/>
      <c r="L398" s="106"/>
      <c r="M398" s="106"/>
      <c r="N398" s="106"/>
      <c r="O398" s="106"/>
      <c r="P398" s="106"/>
      <c r="Q398" s="105"/>
      <c r="R398" s="105"/>
      <c r="S398" s="105"/>
      <c r="T398" s="105"/>
      <c r="U398" s="105"/>
      <c r="V398" s="105"/>
      <c r="W398" s="105"/>
      <c r="X398" s="105"/>
      <c r="Y398" s="105"/>
      <c r="Z398" s="105"/>
    </row>
    <row r="399" spans="1:26" ht="9.75" customHeight="1">
      <c r="A399" s="121"/>
      <c r="B399" s="129"/>
      <c r="C399" s="129"/>
      <c r="D399" s="129"/>
      <c r="E399" s="129"/>
      <c r="F399" s="129"/>
      <c r="G399" s="129"/>
      <c r="H399" s="129"/>
      <c r="I399" s="129"/>
      <c r="J399" s="129"/>
      <c r="K399" s="106"/>
      <c r="L399" s="106"/>
      <c r="M399" s="106"/>
      <c r="N399" s="106"/>
      <c r="O399" s="106"/>
      <c r="P399" s="106"/>
      <c r="Q399" s="105"/>
      <c r="R399" s="105"/>
      <c r="S399" s="105"/>
      <c r="T399" s="105"/>
      <c r="U399" s="105"/>
      <c r="V399" s="105"/>
      <c r="W399" s="105"/>
      <c r="X399" s="105"/>
      <c r="Y399" s="105"/>
      <c r="Z399" s="105"/>
    </row>
    <row r="400" spans="1:26" ht="9.75" customHeight="1">
      <c r="A400" s="121"/>
      <c r="B400" s="129"/>
      <c r="C400" s="129"/>
      <c r="D400" s="129"/>
      <c r="E400" s="129"/>
      <c r="F400" s="129"/>
      <c r="G400" s="129"/>
      <c r="H400" s="129"/>
      <c r="I400" s="129"/>
      <c r="J400" s="129"/>
      <c r="K400" s="106"/>
      <c r="L400" s="106"/>
      <c r="M400" s="106"/>
      <c r="N400" s="106"/>
      <c r="O400" s="106"/>
      <c r="P400" s="106"/>
      <c r="Q400" s="105"/>
      <c r="R400" s="105"/>
      <c r="S400" s="105"/>
      <c r="T400" s="105"/>
      <c r="U400" s="105"/>
      <c r="V400" s="105"/>
      <c r="W400" s="105"/>
      <c r="X400" s="105"/>
      <c r="Y400" s="105"/>
      <c r="Z400" s="105"/>
    </row>
    <row r="401" spans="1:26" ht="9.75" customHeight="1">
      <c r="A401" s="121"/>
      <c r="B401" s="129"/>
      <c r="C401" s="129"/>
      <c r="D401" s="129"/>
      <c r="E401" s="129"/>
      <c r="F401" s="129"/>
      <c r="G401" s="129"/>
      <c r="H401" s="129"/>
      <c r="I401" s="129"/>
      <c r="J401" s="129"/>
      <c r="K401" s="106"/>
      <c r="L401" s="106"/>
      <c r="M401" s="106"/>
      <c r="N401" s="106"/>
      <c r="O401" s="106"/>
      <c r="P401" s="106"/>
      <c r="Q401" s="105"/>
      <c r="R401" s="105"/>
      <c r="S401" s="105"/>
      <c r="T401" s="105"/>
      <c r="U401" s="105"/>
      <c r="V401" s="105"/>
      <c r="W401" s="105"/>
      <c r="X401" s="105"/>
      <c r="Y401" s="105"/>
      <c r="Z401" s="105"/>
    </row>
    <row r="402" spans="1:26" ht="9.75" customHeight="1">
      <c r="A402" s="121"/>
      <c r="B402" s="129"/>
      <c r="C402" s="129"/>
      <c r="D402" s="129"/>
      <c r="E402" s="129"/>
      <c r="F402" s="129"/>
      <c r="G402" s="129"/>
      <c r="H402" s="129"/>
      <c r="I402" s="129"/>
      <c r="J402" s="129"/>
      <c r="K402" s="106"/>
      <c r="L402" s="106"/>
      <c r="M402" s="106"/>
      <c r="N402" s="106"/>
      <c r="O402" s="106"/>
      <c r="P402" s="106"/>
      <c r="Q402" s="105"/>
      <c r="R402" s="105"/>
      <c r="S402" s="105"/>
      <c r="T402" s="105"/>
      <c r="U402" s="105"/>
      <c r="V402" s="105"/>
      <c r="W402" s="105"/>
      <c r="X402" s="105"/>
      <c r="Y402" s="105"/>
      <c r="Z402" s="105"/>
    </row>
    <row r="403" spans="1:26" ht="9.75" customHeight="1">
      <c r="A403" s="121"/>
      <c r="B403" s="129"/>
      <c r="C403" s="129"/>
      <c r="D403" s="129"/>
      <c r="E403" s="129"/>
      <c r="F403" s="129"/>
      <c r="G403" s="129"/>
      <c r="H403" s="129"/>
      <c r="I403" s="129"/>
      <c r="J403" s="129"/>
      <c r="K403" s="106"/>
      <c r="L403" s="106"/>
      <c r="M403" s="106"/>
      <c r="N403" s="106"/>
      <c r="O403" s="106"/>
      <c r="P403" s="106"/>
      <c r="Q403" s="105"/>
      <c r="R403" s="105"/>
      <c r="S403" s="105"/>
      <c r="T403" s="105"/>
      <c r="U403" s="105"/>
      <c r="V403" s="105"/>
      <c r="W403" s="105"/>
      <c r="X403" s="105"/>
      <c r="Y403" s="105"/>
      <c r="Z403" s="105"/>
    </row>
    <row r="404" spans="1:26" ht="9.75" customHeight="1">
      <c r="A404" s="121"/>
      <c r="B404" s="129"/>
      <c r="C404" s="129"/>
      <c r="D404" s="129"/>
      <c r="E404" s="129"/>
      <c r="F404" s="129"/>
      <c r="G404" s="129"/>
      <c r="H404" s="129"/>
      <c r="I404" s="129"/>
      <c r="J404" s="129"/>
      <c r="K404" s="106"/>
      <c r="L404" s="106"/>
      <c r="M404" s="106"/>
      <c r="N404" s="106"/>
      <c r="O404" s="106"/>
      <c r="P404" s="106"/>
      <c r="Q404" s="105"/>
      <c r="R404" s="105"/>
      <c r="S404" s="105"/>
      <c r="T404" s="105"/>
      <c r="U404" s="105"/>
      <c r="V404" s="105"/>
      <c r="W404" s="105"/>
      <c r="X404" s="105"/>
      <c r="Y404" s="105"/>
      <c r="Z404" s="105"/>
    </row>
    <row r="405" spans="1:26" ht="9.75" customHeight="1">
      <c r="A405" s="121"/>
      <c r="B405" s="129"/>
      <c r="C405" s="129"/>
      <c r="D405" s="129"/>
      <c r="E405" s="129"/>
      <c r="F405" s="129"/>
      <c r="G405" s="129"/>
      <c r="H405" s="129"/>
      <c r="I405" s="129"/>
      <c r="J405" s="129"/>
      <c r="K405" s="106"/>
      <c r="L405" s="106"/>
      <c r="M405" s="106"/>
      <c r="N405" s="106"/>
      <c r="O405" s="106"/>
      <c r="P405" s="106"/>
      <c r="Q405" s="105"/>
      <c r="R405" s="105"/>
      <c r="S405" s="105"/>
      <c r="T405" s="105"/>
      <c r="U405" s="105"/>
      <c r="V405" s="105"/>
      <c r="W405" s="105"/>
      <c r="X405" s="105"/>
      <c r="Y405" s="105"/>
      <c r="Z405" s="105"/>
    </row>
    <row r="406" spans="1:26" ht="9.75" customHeight="1">
      <c r="A406" s="121"/>
      <c r="B406" s="129"/>
      <c r="C406" s="129"/>
      <c r="D406" s="129"/>
      <c r="E406" s="129"/>
      <c r="F406" s="129"/>
      <c r="G406" s="129"/>
      <c r="H406" s="129"/>
      <c r="I406" s="129"/>
      <c r="J406" s="129"/>
      <c r="K406" s="106"/>
      <c r="L406" s="106"/>
      <c r="M406" s="106"/>
      <c r="N406" s="106"/>
      <c r="O406" s="106"/>
      <c r="P406" s="106"/>
      <c r="Q406" s="105"/>
      <c r="R406" s="105"/>
      <c r="S406" s="105"/>
      <c r="T406" s="105"/>
      <c r="U406" s="105"/>
      <c r="V406" s="105"/>
      <c r="W406" s="105"/>
      <c r="X406" s="105"/>
      <c r="Y406" s="105"/>
      <c r="Z406" s="105"/>
    </row>
    <row r="407" spans="1:26" ht="9.75" customHeight="1">
      <c r="A407" s="121"/>
      <c r="B407" s="129"/>
      <c r="C407" s="129"/>
      <c r="D407" s="129"/>
      <c r="E407" s="129"/>
      <c r="F407" s="129"/>
      <c r="G407" s="129"/>
      <c r="H407" s="129"/>
      <c r="I407" s="129"/>
      <c r="J407" s="129"/>
      <c r="K407" s="106"/>
      <c r="L407" s="106"/>
      <c r="M407" s="106"/>
      <c r="N407" s="106"/>
      <c r="O407" s="106"/>
      <c r="P407" s="106"/>
      <c r="Q407" s="105"/>
      <c r="R407" s="105"/>
      <c r="S407" s="105"/>
      <c r="T407" s="105"/>
      <c r="U407" s="105"/>
      <c r="V407" s="105"/>
      <c r="W407" s="105"/>
      <c r="X407" s="105"/>
      <c r="Y407" s="105"/>
      <c r="Z407" s="105"/>
    </row>
    <row r="408" spans="1:26" ht="9.75" customHeight="1">
      <c r="A408" s="121"/>
      <c r="B408" s="129"/>
      <c r="C408" s="129"/>
      <c r="D408" s="129"/>
      <c r="E408" s="129"/>
      <c r="F408" s="129"/>
      <c r="G408" s="129"/>
      <c r="H408" s="129"/>
      <c r="I408" s="129"/>
      <c r="J408" s="129"/>
      <c r="K408" s="106"/>
      <c r="L408" s="106"/>
      <c r="M408" s="106"/>
      <c r="N408" s="106"/>
      <c r="O408" s="106"/>
      <c r="P408" s="106"/>
      <c r="Q408" s="105"/>
      <c r="R408" s="105"/>
      <c r="S408" s="105"/>
      <c r="T408" s="105"/>
      <c r="U408" s="105"/>
      <c r="V408" s="105"/>
      <c r="W408" s="105"/>
      <c r="X408" s="105"/>
      <c r="Y408" s="105"/>
      <c r="Z408" s="105"/>
    </row>
    <row r="409" spans="1:26" ht="9.75" customHeight="1">
      <c r="A409" s="121"/>
      <c r="B409" s="129"/>
      <c r="C409" s="129"/>
      <c r="D409" s="129"/>
      <c r="E409" s="129"/>
      <c r="F409" s="129"/>
      <c r="G409" s="129"/>
      <c r="H409" s="129"/>
      <c r="I409" s="129"/>
      <c r="J409" s="129"/>
      <c r="K409" s="106"/>
      <c r="L409" s="106"/>
      <c r="M409" s="106"/>
      <c r="N409" s="106"/>
      <c r="O409" s="106"/>
      <c r="P409" s="106"/>
      <c r="Q409" s="105"/>
      <c r="R409" s="105"/>
      <c r="S409" s="105"/>
      <c r="T409" s="105"/>
      <c r="U409" s="105"/>
      <c r="V409" s="105"/>
      <c r="W409" s="105"/>
      <c r="X409" s="105"/>
      <c r="Y409" s="105"/>
      <c r="Z409" s="105"/>
    </row>
    <row r="410" spans="1:26" ht="9.75" customHeight="1">
      <c r="A410" s="121"/>
      <c r="B410" s="129"/>
      <c r="C410" s="129"/>
      <c r="D410" s="129"/>
      <c r="E410" s="129"/>
      <c r="F410" s="129"/>
      <c r="G410" s="129"/>
      <c r="H410" s="129"/>
      <c r="I410" s="129"/>
      <c r="J410" s="129"/>
      <c r="K410" s="106"/>
      <c r="L410" s="106"/>
      <c r="M410" s="106"/>
      <c r="N410" s="106"/>
      <c r="O410" s="106"/>
      <c r="P410" s="106"/>
      <c r="Q410" s="105"/>
      <c r="R410" s="105"/>
      <c r="S410" s="105"/>
      <c r="T410" s="105"/>
      <c r="U410" s="105"/>
      <c r="V410" s="105"/>
      <c r="W410" s="105"/>
      <c r="X410" s="105"/>
      <c r="Y410" s="105"/>
      <c r="Z410" s="105"/>
    </row>
    <row r="411" spans="1:26" ht="9.75" customHeight="1">
      <c r="A411" s="121"/>
      <c r="B411" s="129"/>
      <c r="C411" s="129"/>
      <c r="D411" s="129"/>
      <c r="E411" s="129"/>
      <c r="F411" s="129"/>
      <c r="G411" s="129"/>
      <c r="H411" s="129"/>
      <c r="I411" s="129"/>
      <c r="J411" s="129"/>
      <c r="K411" s="106"/>
      <c r="L411" s="106"/>
      <c r="M411" s="106"/>
      <c r="N411" s="106"/>
      <c r="O411" s="106"/>
      <c r="P411" s="106"/>
      <c r="Q411" s="105"/>
      <c r="R411" s="105"/>
      <c r="S411" s="105"/>
      <c r="T411" s="105"/>
      <c r="U411" s="105"/>
      <c r="V411" s="105"/>
      <c r="W411" s="105"/>
      <c r="X411" s="105"/>
      <c r="Y411" s="105"/>
      <c r="Z411" s="105"/>
    </row>
    <row r="412" spans="1:26" ht="9.75" customHeight="1">
      <c r="A412" s="121"/>
      <c r="B412" s="129"/>
      <c r="C412" s="129"/>
      <c r="D412" s="129"/>
      <c r="E412" s="129"/>
      <c r="F412" s="129"/>
      <c r="G412" s="129"/>
      <c r="H412" s="129"/>
      <c r="I412" s="129"/>
      <c r="J412" s="129"/>
      <c r="K412" s="106"/>
      <c r="L412" s="106"/>
      <c r="M412" s="106"/>
      <c r="N412" s="106"/>
      <c r="O412" s="106"/>
      <c r="P412" s="106"/>
      <c r="Q412" s="105"/>
      <c r="R412" s="105"/>
      <c r="S412" s="105"/>
      <c r="T412" s="105"/>
      <c r="U412" s="105"/>
      <c r="V412" s="105"/>
      <c r="W412" s="105"/>
      <c r="X412" s="105"/>
      <c r="Y412" s="105"/>
      <c r="Z412" s="105"/>
    </row>
    <row r="413" spans="1:26" ht="9.75" customHeight="1">
      <c r="A413" s="121"/>
      <c r="B413" s="129"/>
      <c r="C413" s="129"/>
      <c r="D413" s="129"/>
      <c r="E413" s="129"/>
      <c r="F413" s="129"/>
      <c r="G413" s="129"/>
      <c r="H413" s="129"/>
      <c r="I413" s="129"/>
      <c r="J413" s="129"/>
      <c r="K413" s="106"/>
      <c r="L413" s="106"/>
      <c r="M413" s="106"/>
      <c r="N413" s="106"/>
      <c r="O413" s="106"/>
      <c r="P413" s="106"/>
      <c r="Q413" s="105"/>
      <c r="R413" s="105"/>
      <c r="S413" s="105"/>
      <c r="T413" s="105"/>
      <c r="U413" s="105"/>
      <c r="V413" s="105"/>
      <c r="W413" s="105"/>
      <c r="X413" s="105"/>
      <c r="Y413" s="105"/>
      <c r="Z413" s="105"/>
    </row>
    <row r="414" spans="1:26" ht="9.75" customHeight="1">
      <c r="A414" s="121"/>
      <c r="B414" s="129"/>
      <c r="C414" s="129"/>
      <c r="D414" s="129"/>
      <c r="E414" s="129"/>
      <c r="F414" s="129"/>
      <c r="G414" s="129"/>
      <c r="H414" s="129"/>
      <c r="I414" s="129"/>
      <c r="J414" s="129"/>
      <c r="K414" s="106"/>
      <c r="L414" s="106"/>
      <c r="M414" s="106"/>
      <c r="N414" s="106"/>
      <c r="O414" s="106"/>
      <c r="P414" s="106"/>
      <c r="Q414" s="105"/>
      <c r="R414" s="105"/>
      <c r="S414" s="105"/>
      <c r="T414" s="105"/>
      <c r="U414" s="105"/>
      <c r="V414" s="105"/>
      <c r="W414" s="105"/>
      <c r="X414" s="105"/>
      <c r="Y414" s="105"/>
      <c r="Z414" s="105"/>
    </row>
    <row r="415" spans="1:26" ht="9.75" customHeight="1">
      <c r="A415" s="121"/>
      <c r="B415" s="129"/>
      <c r="C415" s="129"/>
      <c r="D415" s="129"/>
      <c r="E415" s="129"/>
      <c r="F415" s="129"/>
      <c r="G415" s="129"/>
      <c r="H415" s="129"/>
      <c r="I415" s="129"/>
      <c r="J415" s="129"/>
      <c r="K415" s="106"/>
      <c r="L415" s="106"/>
      <c r="M415" s="106"/>
      <c r="N415" s="106"/>
      <c r="O415" s="106"/>
      <c r="P415" s="106"/>
      <c r="Q415" s="105"/>
      <c r="R415" s="105"/>
      <c r="S415" s="105"/>
      <c r="T415" s="105"/>
      <c r="U415" s="105"/>
      <c r="V415" s="105"/>
      <c r="W415" s="105"/>
      <c r="X415" s="105"/>
      <c r="Y415" s="105"/>
      <c r="Z415" s="105"/>
    </row>
    <row r="416" spans="1:26" ht="9.75" customHeight="1">
      <c r="A416" s="121"/>
      <c r="B416" s="129"/>
      <c r="C416" s="129"/>
      <c r="D416" s="129"/>
      <c r="E416" s="129"/>
      <c r="F416" s="129"/>
      <c r="G416" s="129"/>
      <c r="H416" s="129"/>
      <c r="I416" s="129"/>
      <c r="J416" s="129"/>
      <c r="K416" s="106"/>
      <c r="L416" s="106"/>
      <c r="M416" s="106"/>
      <c r="N416" s="106"/>
      <c r="O416" s="106"/>
      <c r="P416" s="106"/>
      <c r="Q416" s="105"/>
      <c r="R416" s="105"/>
      <c r="S416" s="105"/>
      <c r="T416" s="105"/>
      <c r="U416" s="105"/>
      <c r="V416" s="105"/>
      <c r="W416" s="105"/>
      <c r="X416" s="105"/>
      <c r="Y416" s="105"/>
      <c r="Z416" s="105"/>
    </row>
    <row r="417" spans="1:26" ht="9.75" customHeight="1">
      <c r="A417" s="121"/>
      <c r="B417" s="129"/>
      <c r="C417" s="129"/>
      <c r="D417" s="129"/>
      <c r="E417" s="129"/>
      <c r="F417" s="129"/>
      <c r="G417" s="129"/>
      <c r="H417" s="129"/>
      <c r="I417" s="129"/>
      <c r="J417" s="129"/>
      <c r="K417" s="106"/>
      <c r="L417" s="106"/>
      <c r="M417" s="106"/>
      <c r="N417" s="106"/>
      <c r="O417" s="106"/>
      <c r="P417" s="106"/>
      <c r="Q417" s="105"/>
      <c r="R417" s="105"/>
      <c r="S417" s="105"/>
      <c r="T417" s="105"/>
      <c r="U417" s="105"/>
      <c r="V417" s="105"/>
      <c r="W417" s="105"/>
      <c r="X417" s="105"/>
      <c r="Y417" s="105"/>
      <c r="Z417" s="105"/>
    </row>
    <row r="418" spans="1:26" ht="9.75" customHeight="1">
      <c r="A418" s="121"/>
      <c r="B418" s="129"/>
      <c r="C418" s="129"/>
      <c r="D418" s="129"/>
      <c r="E418" s="129"/>
      <c r="F418" s="129"/>
      <c r="G418" s="129"/>
      <c r="H418" s="129"/>
      <c r="I418" s="129"/>
      <c r="J418" s="129"/>
      <c r="K418" s="106"/>
      <c r="L418" s="106"/>
      <c r="M418" s="106"/>
      <c r="N418" s="106"/>
      <c r="O418" s="106"/>
      <c r="P418" s="106"/>
      <c r="Q418" s="105"/>
      <c r="R418" s="105"/>
      <c r="S418" s="105"/>
      <c r="T418" s="105"/>
      <c r="U418" s="105"/>
      <c r="V418" s="105"/>
      <c r="W418" s="105"/>
      <c r="X418" s="105"/>
      <c r="Y418" s="105"/>
      <c r="Z418" s="105"/>
    </row>
    <row r="419" spans="1:26" ht="9.75" customHeight="1">
      <c r="A419" s="121"/>
      <c r="B419" s="129"/>
      <c r="C419" s="129"/>
      <c r="D419" s="129"/>
      <c r="E419" s="129"/>
      <c r="F419" s="129"/>
      <c r="G419" s="129"/>
      <c r="H419" s="129"/>
      <c r="I419" s="129"/>
      <c r="J419" s="129"/>
      <c r="K419" s="106"/>
      <c r="L419" s="106"/>
      <c r="M419" s="106"/>
      <c r="N419" s="106"/>
      <c r="O419" s="106"/>
      <c r="P419" s="106"/>
      <c r="Q419" s="105"/>
      <c r="R419" s="105"/>
      <c r="S419" s="105"/>
      <c r="T419" s="105"/>
      <c r="U419" s="105"/>
      <c r="V419" s="105"/>
      <c r="W419" s="105"/>
      <c r="X419" s="105"/>
      <c r="Y419" s="105"/>
      <c r="Z419" s="105"/>
    </row>
    <row r="420" spans="1:26" ht="9.75" customHeight="1">
      <c r="A420" s="121"/>
      <c r="B420" s="129"/>
      <c r="C420" s="129"/>
      <c r="D420" s="129"/>
      <c r="E420" s="129"/>
      <c r="F420" s="129"/>
      <c r="G420" s="129"/>
      <c r="H420" s="129"/>
      <c r="I420" s="129"/>
      <c r="J420" s="129"/>
      <c r="K420" s="106"/>
      <c r="L420" s="106"/>
      <c r="M420" s="106"/>
      <c r="N420" s="106"/>
      <c r="O420" s="106"/>
      <c r="P420" s="106"/>
      <c r="Q420" s="105"/>
      <c r="R420" s="105"/>
      <c r="S420" s="105"/>
      <c r="T420" s="105"/>
      <c r="U420" s="105"/>
      <c r="V420" s="105"/>
      <c r="W420" s="105"/>
      <c r="X420" s="105"/>
      <c r="Y420" s="105"/>
      <c r="Z420" s="105"/>
    </row>
    <row r="421" spans="1:26" ht="9.75" customHeight="1">
      <c r="A421" s="121"/>
      <c r="B421" s="129"/>
      <c r="C421" s="129"/>
      <c r="D421" s="129"/>
      <c r="E421" s="129"/>
      <c r="F421" s="129"/>
      <c r="G421" s="129"/>
      <c r="H421" s="129"/>
      <c r="I421" s="129"/>
      <c r="J421" s="129"/>
      <c r="K421" s="106"/>
      <c r="L421" s="106"/>
      <c r="M421" s="106"/>
      <c r="N421" s="106"/>
      <c r="O421" s="106"/>
      <c r="P421" s="106"/>
      <c r="Q421" s="105"/>
      <c r="R421" s="105"/>
      <c r="S421" s="105"/>
      <c r="T421" s="105"/>
      <c r="U421" s="105"/>
      <c r="V421" s="105"/>
      <c r="W421" s="105"/>
      <c r="X421" s="105"/>
      <c r="Y421" s="105"/>
      <c r="Z421" s="105"/>
    </row>
    <row r="422" spans="1:26" ht="9.75" customHeight="1">
      <c r="A422" s="121"/>
      <c r="B422" s="129"/>
      <c r="C422" s="129"/>
      <c r="D422" s="129"/>
      <c r="E422" s="129"/>
      <c r="F422" s="129"/>
      <c r="G422" s="129"/>
      <c r="H422" s="129"/>
      <c r="I422" s="129"/>
      <c r="J422" s="129"/>
      <c r="K422" s="106"/>
      <c r="L422" s="106"/>
      <c r="M422" s="106"/>
      <c r="N422" s="106"/>
      <c r="O422" s="106"/>
      <c r="P422" s="106"/>
      <c r="Q422" s="105"/>
      <c r="R422" s="105"/>
      <c r="S422" s="105"/>
      <c r="T422" s="105"/>
      <c r="U422" s="105"/>
      <c r="V422" s="105"/>
      <c r="W422" s="105"/>
      <c r="X422" s="105"/>
      <c r="Y422" s="105"/>
      <c r="Z422" s="105"/>
    </row>
    <row r="423" spans="1:26" ht="9.75" customHeight="1">
      <c r="A423" s="121"/>
      <c r="B423" s="129"/>
      <c r="C423" s="129"/>
      <c r="D423" s="129"/>
      <c r="E423" s="129"/>
      <c r="F423" s="129"/>
      <c r="G423" s="129"/>
      <c r="H423" s="129"/>
      <c r="I423" s="129"/>
      <c r="J423" s="129"/>
      <c r="K423" s="106"/>
      <c r="L423" s="106"/>
      <c r="M423" s="106"/>
      <c r="N423" s="106"/>
      <c r="O423" s="106"/>
      <c r="P423" s="106"/>
      <c r="Q423" s="105"/>
      <c r="R423" s="105"/>
      <c r="S423" s="105"/>
      <c r="T423" s="105"/>
      <c r="U423" s="105"/>
      <c r="V423" s="105"/>
      <c r="W423" s="105"/>
      <c r="X423" s="105"/>
      <c r="Y423" s="105"/>
      <c r="Z423" s="105"/>
    </row>
    <row r="424" spans="1:26" ht="9.75" customHeight="1">
      <c r="A424" s="121"/>
      <c r="B424" s="129"/>
      <c r="C424" s="129"/>
      <c r="D424" s="129"/>
      <c r="E424" s="129"/>
      <c r="F424" s="129"/>
      <c r="G424" s="129"/>
      <c r="H424" s="129"/>
      <c r="I424" s="129"/>
      <c r="J424" s="129"/>
      <c r="K424" s="106"/>
      <c r="L424" s="106"/>
      <c r="M424" s="106"/>
      <c r="N424" s="106"/>
      <c r="O424" s="106"/>
      <c r="P424" s="106"/>
      <c r="Q424" s="105"/>
      <c r="R424" s="105"/>
      <c r="S424" s="105"/>
      <c r="T424" s="105"/>
      <c r="U424" s="105"/>
      <c r="V424" s="105"/>
      <c r="W424" s="105"/>
      <c r="X424" s="105"/>
      <c r="Y424" s="105"/>
      <c r="Z424" s="105"/>
    </row>
    <row r="425" spans="1:26" ht="9.75" customHeight="1">
      <c r="A425" s="121"/>
      <c r="B425" s="129"/>
      <c r="C425" s="129"/>
      <c r="D425" s="129"/>
      <c r="E425" s="129"/>
      <c r="F425" s="129"/>
      <c r="G425" s="129"/>
      <c r="H425" s="129"/>
      <c r="I425" s="129"/>
      <c r="J425" s="129"/>
      <c r="K425" s="106"/>
      <c r="L425" s="106"/>
      <c r="M425" s="106"/>
      <c r="N425" s="106"/>
      <c r="O425" s="106"/>
      <c r="P425" s="106"/>
      <c r="Q425" s="105"/>
      <c r="R425" s="105"/>
      <c r="S425" s="105"/>
      <c r="T425" s="105"/>
      <c r="U425" s="105"/>
      <c r="V425" s="105"/>
      <c r="W425" s="105"/>
      <c r="X425" s="105"/>
      <c r="Y425" s="105"/>
      <c r="Z425" s="105"/>
    </row>
    <row r="426" spans="1:26" ht="9.75" customHeight="1">
      <c r="A426" s="121"/>
      <c r="B426" s="129"/>
      <c r="C426" s="129"/>
      <c r="D426" s="129"/>
      <c r="E426" s="129"/>
      <c r="F426" s="129"/>
      <c r="G426" s="129"/>
      <c r="H426" s="129"/>
      <c r="I426" s="129"/>
      <c r="J426" s="129"/>
      <c r="K426" s="106"/>
      <c r="L426" s="106"/>
      <c r="M426" s="106"/>
      <c r="N426" s="106"/>
      <c r="O426" s="106"/>
      <c r="P426" s="106"/>
      <c r="Q426" s="105"/>
      <c r="R426" s="105"/>
      <c r="S426" s="105"/>
      <c r="T426" s="105"/>
      <c r="U426" s="105"/>
      <c r="V426" s="105"/>
      <c r="W426" s="105"/>
      <c r="X426" s="105"/>
      <c r="Y426" s="105"/>
      <c r="Z426" s="105"/>
    </row>
    <row r="427" spans="1:26" ht="9.75" customHeight="1">
      <c r="A427" s="121"/>
      <c r="B427" s="129"/>
      <c r="C427" s="129"/>
      <c r="D427" s="129"/>
      <c r="E427" s="129"/>
      <c r="F427" s="129"/>
      <c r="G427" s="129"/>
      <c r="H427" s="129"/>
      <c r="I427" s="129"/>
      <c r="J427" s="129"/>
      <c r="K427" s="106"/>
      <c r="L427" s="106"/>
      <c r="M427" s="106"/>
      <c r="N427" s="106"/>
      <c r="O427" s="106"/>
      <c r="P427" s="106"/>
      <c r="Q427" s="105"/>
      <c r="R427" s="105"/>
      <c r="S427" s="105"/>
      <c r="T427" s="105"/>
      <c r="U427" s="105"/>
      <c r="V427" s="105"/>
      <c r="W427" s="105"/>
      <c r="X427" s="105"/>
      <c r="Y427" s="105"/>
      <c r="Z427" s="105"/>
    </row>
    <row r="428" spans="1:26" ht="9.75" customHeight="1">
      <c r="A428" s="121"/>
      <c r="B428" s="129"/>
      <c r="C428" s="129"/>
      <c r="D428" s="129"/>
      <c r="E428" s="129"/>
      <c r="F428" s="129"/>
      <c r="G428" s="129"/>
      <c r="H428" s="129"/>
      <c r="I428" s="129"/>
      <c r="J428" s="129"/>
      <c r="K428" s="106"/>
      <c r="L428" s="106"/>
      <c r="M428" s="106"/>
      <c r="N428" s="106"/>
      <c r="O428" s="106"/>
      <c r="P428" s="106"/>
      <c r="Q428" s="105"/>
      <c r="R428" s="105"/>
      <c r="S428" s="105"/>
      <c r="T428" s="105"/>
      <c r="U428" s="105"/>
      <c r="V428" s="105"/>
      <c r="W428" s="105"/>
      <c r="X428" s="105"/>
      <c r="Y428" s="105"/>
      <c r="Z428" s="105"/>
    </row>
    <row r="429" spans="1:26" ht="9.75" customHeight="1">
      <c r="A429" s="121"/>
      <c r="B429" s="129"/>
      <c r="C429" s="129"/>
      <c r="D429" s="129"/>
      <c r="E429" s="129"/>
      <c r="F429" s="129"/>
      <c r="G429" s="129"/>
      <c r="H429" s="129"/>
      <c r="I429" s="129"/>
      <c r="J429" s="129"/>
      <c r="K429" s="106"/>
      <c r="L429" s="106"/>
      <c r="M429" s="106"/>
      <c r="N429" s="106"/>
      <c r="O429" s="106"/>
      <c r="P429" s="106"/>
      <c r="Q429" s="105"/>
      <c r="R429" s="105"/>
      <c r="S429" s="105"/>
      <c r="T429" s="105"/>
      <c r="U429" s="105"/>
      <c r="V429" s="105"/>
      <c r="W429" s="105"/>
      <c r="X429" s="105"/>
      <c r="Y429" s="105"/>
      <c r="Z429" s="105"/>
    </row>
    <row r="430" spans="1:26" ht="9.75" customHeight="1">
      <c r="A430" s="121"/>
      <c r="B430" s="129"/>
      <c r="C430" s="129"/>
      <c r="D430" s="129"/>
      <c r="E430" s="129"/>
      <c r="F430" s="129"/>
      <c r="G430" s="129"/>
      <c r="H430" s="129"/>
      <c r="I430" s="129"/>
      <c r="J430" s="129"/>
      <c r="K430" s="106"/>
      <c r="L430" s="106"/>
      <c r="M430" s="106"/>
      <c r="N430" s="106"/>
      <c r="O430" s="106"/>
      <c r="P430" s="106"/>
      <c r="Q430" s="105"/>
      <c r="R430" s="105"/>
      <c r="S430" s="105"/>
      <c r="T430" s="105"/>
      <c r="U430" s="105"/>
      <c r="V430" s="105"/>
      <c r="W430" s="105"/>
      <c r="X430" s="105"/>
      <c r="Y430" s="105"/>
      <c r="Z430" s="105"/>
    </row>
    <row r="431" spans="1:26" ht="9.75" customHeight="1">
      <c r="A431" s="121"/>
      <c r="B431" s="129"/>
      <c r="C431" s="129"/>
      <c r="D431" s="129"/>
      <c r="E431" s="129"/>
      <c r="F431" s="129"/>
      <c r="G431" s="129"/>
      <c r="H431" s="129"/>
      <c r="I431" s="129"/>
      <c r="J431" s="129"/>
      <c r="K431" s="106"/>
      <c r="L431" s="106"/>
      <c r="M431" s="106"/>
      <c r="N431" s="106"/>
      <c r="O431" s="106"/>
      <c r="P431" s="106"/>
      <c r="Q431" s="105"/>
      <c r="R431" s="105"/>
      <c r="S431" s="105"/>
      <c r="T431" s="105"/>
      <c r="U431" s="105"/>
      <c r="V431" s="105"/>
      <c r="W431" s="105"/>
      <c r="X431" s="105"/>
      <c r="Y431" s="105"/>
      <c r="Z431" s="105"/>
    </row>
    <row r="432" spans="1:26" ht="9.75" customHeight="1">
      <c r="A432" s="121"/>
      <c r="B432" s="129"/>
      <c r="C432" s="129"/>
      <c r="D432" s="129"/>
      <c r="E432" s="129"/>
      <c r="F432" s="129"/>
      <c r="G432" s="129"/>
      <c r="H432" s="129"/>
      <c r="I432" s="129"/>
      <c r="J432" s="129"/>
      <c r="K432" s="106"/>
      <c r="L432" s="106"/>
      <c r="M432" s="106"/>
      <c r="N432" s="106"/>
      <c r="O432" s="106"/>
      <c r="P432" s="106"/>
      <c r="Q432" s="105"/>
      <c r="R432" s="105"/>
      <c r="S432" s="105"/>
      <c r="T432" s="105"/>
      <c r="U432" s="105"/>
      <c r="V432" s="105"/>
      <c r="W432" s="105"/>
      <c r="X432" s="105"/>
      <c r="Y432" s="105"/>
      <c r="Z432" s="105"/>
    </row>
    <row r="433" spans="1:26" ht="9.75" customHeight="1">
      <c r="A433" s="121"/>
      <c r="B433" s="129"/>
      <c r="C433" s="129"/>
      <c r="D433" s="129"/>
      <c r="E433" s="129"/>
      <c r="F433" s="129"/>
      <c r="G433" s="129"/>
      <c r="H433" s="129"/>
      <c r="I433" s="129"/>
      <c r="J433" s="129"/>
      <c r="K433" s="106"/>
      <c r="L433" s="106"/>
      <c r="M433" s="106"/>
      <c r="N433" s="106"/>
      <c r="O433" s="106"/>
      <c r="P433" s="106"/>
      <c r="Q433" s="105"/>
      <c r="R433" s="105"/>
      <c r="S433" s="105"/>
      <c r="T433" s="105"/>
      <c r="U433" s="105"/>
      <c r="V433" s="105"/>
      <c r="W433" s="105"/>
      <c r="X433" s="105"/>
      <c r="Y433" s="105"/>
      <c r="Z433" s="105"/>
    </row>
    <row r="434" spans="1:26" ht="9.75" customHeight="1">
      <c r="A434" s="121"/>
      <c r="B434" s="129"/>
      <c r="C434" s="129"/>
      <c r="D434" s="129"/>
      <c r="E434" s="129"/>
      <c r="F434" s="129"/>
      <c r="G434" s="129"/>
      <c r="H434" s="129"/>
      <c r="I434" s="129"/>
      <c r="J434" s="129"/>
      <c r="K434" s="106"/>
      <c r="L434" s="106"/>
      <c r="M434" s="106"/>
      <c r="N434" s="106"/>
      <c r="O434" s="106"/>
      <c r="P434" s="106"/>
      <c r="Q434" s="105"/>
      <c r="R434" s="105"/>
      <c r="S434" s="105"/>
      <c r="T434" s="105"/>
      <c r="U434" s="105"/>
      <c r="V434" s="105"/>
      <c r="W434" s="105"/>
      <c r="X434" s="105"/>
      <c r="Y434" s="105"/>
      <c r="Z434" s="105"/>
    </row>
    <row r="435" spans="1:26" ht="9.75" customHeight="1">
      <c r="A435" s="121"/>
      <c r="B435" s="129"/>
      <c r="C435" s="129"/>
      <c r="D435" s="129"/>
      <c r="E435" s="129"/>
      <c r="F435" s="129"/>
      <c r="G435" s="129"/>
      <c r="H435" s="129"/>
      <c r="I435" s="129"/>
      <c r="J435" s="129"/>
      <c r="K435" s="106"/>
      <c r="L435" s="106"/>
      <c r="M435" s="106"/>
      <c r="N435" s="106"/>
      <c r="O435" s="106"/>
      <c r="P435" s="106"/>
      <c r="Q435" s="105"/>
      <c r="R435" s="105"/>
      <c r="S435" s="105"/>
      <c r="T435" s="105"/>
      <c r="U435" s="105"/>
      <c r="V435" s="105"/>
      <c r="W435" s="105"/>
      <c r="X435" s="105"/>
      <c r="Y435" s="105"/>
      <c r="Z435" s="105"/>
    </row>
    <row r="436" spans="1:26" ht="9.75" customHeight="1">
      <c r="A436" s="121"/>
      <c r="B436" s="129"/>
      <c r="C436" s="129"/>
      <c r="D436" s="129"/>
      <c r="E436" s="129"/>
      <c r="F436" s="129"/>
      <c r="G436" s="129"/>
      <c r="H436" s="129"/>
      <c r="I436" s="129"/>
      <c r="J436" s="129"/>
      <c r="K436" s="106"/>
      <c r="L436" s="106"/>
      <c r="M436" s="106"/>
      <c r="N436" s="106"/>
      <c r="O436" s="106"/>
      <c r="P436" s="106"/>
      <c r="Q436" s="105"/>
      <c r="R436" s="105"/>
      <c r="S436" s="105"/>
      <c r="T436" s="105"/>
      <c r="U436" s="105"/>
      <c r="V436" s="105"/>
      <c r="W436" s="105"/>
      <c r="X436" s="105"/>
      <c r="Y436" s="105"/>
      <c r="Z436" s="105"/>
    </row>
    <row r="437" spans="1:26" ht="9.75" customHeight="1">
      <c r="A437" s="121"/>
      <c r="B437" s="129"/>
      <c r="C437" s="129"/>
      <c r="D437" s="129"/>
      <c r="E437" s="129"/>
      <c r="F437" s="129"/>
      <c r="G437" s="129"/>
      <c r="H437" s="129"/>
      <c r="I437" s="129"/>
      <c r="J437" s="129"/>
      <c r="K437" s="106"/>
      <c r="L437" s="106"/>
      <c r="M437" s="106"/>
      <c r="N437" s="106"/>
      <c r="O437" s="106"/>
      <c r="P437" s="106"/>
      <c r="Q437" s="105"/>
      <c r="R437" s="105"/>
      <c r="S437" s="105"/>
      <c r="T437" s="105"/>
      <c r="U437" s="105"/>
      <c r="V437" s="105"/>
      <c r="W437" s="105"/>
      <c r="X437" s="105"/>
      <c r="Y437" s="105"/>
      <c r="Z437" s="105"/>
    </row>
    <row r="438" spans="1:26" ht="9.75" customHeight="1">
      <c r="A438" s="121"/>
      <c r="B438" s="129"/>
      <c r="C438" s="129"/>
      <c r="D438" s="129"/>
      <c r="E438" s="129"/>
      <c r="F438" s="129"/>
      <c r="G438" s="129"/>
      <c r="H438" s="129"/>
      <c r="I438" s="129"/>
      <c r="J438" s="129"/>
      <c r="K438" s="106"/>
      <c r="L438" s="106"/>
      <c r="M438" s="106"/>
      <c r="N438" s="106"/>
      <c r="O438" s="106"/>
      <c r="P438" s="106"/>
      <c r="Q438" s="105"/>
      <c r="R438" s="105"/>
      <c r="S438" s="105"/>
      <c r="T438" s="105"/>
      <c r="U438" s="105"/>
      <c r="V438" s="105"/>
      <c r="W438" s="105"/>
      <c r="X438" s="105"/>
      <c r="Y438" s="105"/>
      <c r="Z438" s="105"/>
    </row>
    <row r="439" spans="1:26" ht="9.75" customHeight="1">
      <c r="A439" s="121"/>
      <c r="B439" s="129"/>
      <c r="C439" s="129"/>
      <c r="D439" s="129"/>
      <c r="E439" s="129"/>
      <c r="F439" s="129"/>
      <c r="G439" s="129"/>
      <c r="H439" s="129"/>
      <c r="I439" s="129"/>
      <c r="J439" s="129"/>
      <c r="K439" s="106"/>
      <c r="L439" s="106"/>
      <c r="M439" s="106"/>
      <c r="N439" s="106"/>
      <c r="O439" s="106"/>
      <c r="P439" s="106"/>
      <c r="Q439" s="105"/>
      <c r="R439" s="105"/>
      <c r="S439" s="105"/>
      <c r="T439" s="105"/>
      <c r="U439" s="105"/>
      <c r="V439" s="105"/>
      <c r="W439" s="105"/>
      <c r="X439" s="105"/>
      <c r="Y439" s="105"/>
      <c r="Z439" s="105"/>
    </row>
    <row r="440" spans="1:26" ht="9.75" customHeight="1">
      <c r="A440" s="121"/>
      <c r="B440" s="129"/>
      <c r="C440" s="129"/>
      <c r="D440" s="129"/>
      <c r="E440" s="129"/>
      <c r="F440" s="129"/>
      <c r="G440" s="129"/>
      <c r="H440" s="129"/>
      <c r="I440" s="129"/>
      <c r="J440" s="129"/>
      <c r="K440" s="106"/>
      <c r="L440" s="106"/>
      <c r="M440" s="106"/>
      <c r="N440" s="106"/>
      <c r="O440" s="106"/>
      <c r="P440" s="106"/>
      <c r="Q440" s="105"/>
      <c r="R440" s="105"/>
      <c r="S440" s="105"/>
      <c r="T440" s="105"/>
      <c r="U440" s="105"/>
      <c r="V440" s="105"/>
      <c r="W440" s="105"/>
      <c r="X440" s="105"/>
      <c r="Y440" s="105"/>
      <c r="Z440" s="105"/>
    </row>
    <row r="441" spans="1:26" ht="9.75" customHeight="1">
      <c r="A441" s="121"/>
      <c r="B441" s="129"/>
      <c r="C441" s="129"/>
      <c r="D441" s="129"/>
      <c r="E441" s="129"/>
      <c r="F441" s="129"/>
      <c r="G441" s="129"/>
      <c r="H441" s="129"/>
      <c r="I441" s="129"/>
      <c r="J441" s="129"/>
      <c r="K441" s="106"/>
      <c r="L441" s="106"/>
      <c r="M441" s="106"/>
      <c r="N441" s="106"/>
      <c r="O441" s="106"/>
      <c r="P441" s="106"/>
      <c r="Q441" s="105"/>
      <c r="R441" s="105"/>
      <c r="S441" s="105"/>
      <c r="T441" s="105"/>
      <c r="U441" s="105"/>
      <c r="V441" s="105"/>
      <c r="W441" s="105"/>
      <c r="X441" s="105"/>
      <c r="Y441" s="105"/>
      <c r="Z441" s="105"/>
    </row>
    <row r="442" spans="1:26" ht="9.75" customHeight="1">
      <c r="A442" s="121"/>
      <c r="B442" s="129"/>
      <c r="C442" s="129"/>
      <c r="D442" s="129"/>
      <c r="E442" s="129"/>
      <c r="F442" s="129"/>
      <c r="G442" s="129"/>
      <c r="H442" s="129"/>
      <c r="I442" s="129"/>
      <c r="J442" s="129"/>
      <c r="K442" s="106"/>
      <c r="L442" s="106"/>
      <c r="M442" s="106"/>
      <c r="N442" s="106"/>
      <c r="O442" s="106"/>
      <c r="P442" s="106"/>
      <c r="Q442" s="105"/>
      <c r="R442" s="105"/>
      <c r="S442" s="105"/>
      <c r="T442" s="105"/>
      <c r="U442" s="105"/>
      <c r="V442" s="105"/>
      <c r="W442" s="105"/>
      <c r="X442" s="105"/>
      <c r="Y442" s="105"/>
      <c r="Z442" s="105"/>
    </row>
    <row r="443" spans="1:26" ht="9.75" customHeight="1">
      <c r="A443" s="121"/>
      <c r="B443" s="129"/>
      <c r="C443" s="129"/>
      <c r="D443" s="129"/>
      <c r="E443" s="129"/>
      <c r="F443" s="129"/>
      <c r="G443" s="129"/>
      <c r="H443" s="129"/>
      <c r="I443" s="129"/>
      <c r="J443" s="129"/>
      <c r="K443" s="106"/>
      <c r="L443" s="106"/>
      <c r="M443" s="106"/>
      <c r="N443" s="106"/>
      <c r="O443" s="106"/>
      <c r="P443" s="106"/>
      <c r="Q443" s="105"/>
      <c r="R443" s="105"/>
      <c r="S443" s="105"/>
      <c r="T443" s="105"/>
      <c r="U443" s="105"/>
      <c r="V443" s="105"/>
      <c r="W443" s="105"/>
      <c r="X443" s="105"/>
      <c r="Y443" s="105"/>
      <c r="Z443" s="105"/>
    </row>
    <row r="444" spans="1:26" ht="9.75" customHeight="1">
      <c r="A444" s="121"/>
      <c r="B444" s="129"/>
      <c r="C444" s="129"/>
      <c r="D444" s="129"/>
      <c r="E444" s="129"/>
      <c r="F444" s="129"/>
      <c r="G444" s="129"/>
      <c r="H444" s="129"/>
      <c r="I444" s="129"/>
      <c r="J444" s="129"/>
      <c r="K444" s="106"/>
      <c r="L444" s="106"/>
      <c r="M444" s="106"/>
      <c r="N444" s="106"/>
      <c r="O444" s="106"/>
      <c r="P444" s="106"/>
      <c r="Q444" s="105"/>
      <c r="R444" s="105"/>
      <c r="S444" s="105"/>
      <c r="T444" s="105"/>
      <c r="U444" s="105"/>
      <c r="V444" s="105"/>
      <c r="W444" s="105"/>
      <c r="X444" s="105"/>
      <c r="Y444" s="105"/>
      <c r="Z444" s="105"/>
    </row>
    <row r="445" spans="1:26" ht="9.75" customHeight="1">
      <c r="A445" s="121"/>
      <c r="B445" s="129"/>
      <c r="C445" s="129"/>
      <c r="D445" s="129"/>
      <c r="E445" s="129"/>
      <c r="F445" s="129"/>
      <c r="G445" s="129"/>
      <c r="H445" s="129"/>
      <c r="I445" s="129"/>
      <c r="J445" s="129"/>
      <c r="K445" s="106"/>
      <c r="L445" s="106"/>
      <c r="M445" s="106"/>
      <c r="N445" s="106"/>
      <c r="O445" s="106"/>
      <c r="P445" s="106"/>
      <c r="Q445" s="105"/>
      <c r="R445" s="105"/>
      <c r="S445" s="105"/>
      <c r="T445" s="105"/>
      <c r="U445" s="105"/>
      <c r="V445" s="105"/>
      <c r="W445" s="105"/>
      <c r="X445" s="105"/>
      <c r="Y445" s="105"/>
      <c r="Z445" s="105"/>
    </row>
    <row r="446" spans="1:26" ht="9.75" customHeight="1">
      <c r="A446" s="121"/>
      <c r="B446" s="129"/>
      <c r="C446" s="129"/>
      <c r="D446" s="129"/>
      <c r="E446" s="129"/>
      <c r="F446" s="129"/>
      <c r="G446" s="129"/>
      <c r="H446" s="129"/>
      <c r="I446" s="129"/>
      <c r="J446" s="129"/>
      <c r="K446" s="106"/>
      <c r="L446" s="106"/>
      <c r="M446" s="106"/>
      <c r="N446" s="106"/>
      <c r="O446" s="106"/>
      <c r="P446" s="106"/>
      <c r="Q446" s="105"/>
      <c r="R446" s="105"/>
      <c r="S446" s="105"/>
      <c r="T446" s="105"/>
      <c r="U446" s="105"/>
      <c r="V446" s="105"/>
      <c r="W446" s="105"/>
      <c r="X446" s="105"/>
      <c r="Y446" s="105"/>
      <c r="Z446" s="105"/>
    </row>
    <row r="447" spans="1:26" ht="9.75" customHeight="1">
      <c r="A447" s="121"/>
      <c r="B447" s="129"/>
      <c r="C447" s="129"/>
      <c r="D447" s="129"/>
      <c r="E447" s="129"/>
      <c r="F447" s="129"/>
      <c r="G447" s="129"/>
      <c r="H447" s="129"/>
      <c r="I447" s="129"/>
      <c r="J447" s="129"/>
      <c r="K447" s="106"/>
      <c r="L447" s="106"/>
      <c r="M447" s="106"/>
      <c r="N447" s="106"/>
      <c r="O447" s="106"/>
      <c r="P447" s="106"/>
      <c r="Q447" s="105"/>
      <c r="R447" s="105"/>
      <c r="S447" s="105"/>
      <c r="T447" s="105"/>
      <c r="U447" s="105"/>
      <c r="V447" s="105"/>
      <c r="W447" s="105"/>
      <c r="X447" s="105"/>
      <c r="Y447" s="105"/>
      <c r="Z447" s="105"/>
    </row>
    <row r="448" spans="1:26" ht="9.75" customHeight="1">
      <c r="A448" s="121"/>
      <c r="B448" s="129"/>
      <c r="C448" s="129"/>
      <c r="D448" s="129"/>
      <c r="E448" s="129"/>
      <c r="F448" s="129"/>
      <c r="G448" s="129"/>
      <c r="H448" s="129"/>
      <c r="I448" s="129"/>
      <c r="J448" s="129"/>
      <c r="K448" s="106"/>
      <c r="L448" s="106"/>
      <c r="M448" s="106"/>
      <c r="N448" s="106"/>
      <c r="O448" s="106"/>
      <c r="P448" s="106"/>
      <c r="Q448" s="105"/>
      <c r="R448" s="105"/>
      <c r="S448" s="105"/>
      <c r="T448" s="105"/>
      <c r="U448" s="105"/>
      <c r="V448" s="105"/>
      <c r="W448" s="105"/>
      <c r="X448" s="105"/>
      <c r="Y448" s="105"/>
      <c r="Z448" s="105"/>
    </row>
    <row r="449" spans="1:26" ht="9.75" customHeight="1">
      <c r="A449" s="121"/>
      <c r="B449" s="129"/>
      <c r="C449" s="129"/>
      <c r="D449" s="129"/>
      <c r="E449" s="129"/>
      <c r="F449" s="129"/>
      <c r="G449" s="129"/>
      <c r="H449" s="129"/>
      <c r="I449" s="129"/>
      <c r="J449" s="129"/>
      <c r="K449" s="106"/>
      <c r="L449" s="106"/>
      <c r="M449" s="106"/>
      <c r="N449" s="106"/>
      <c r="O449" s="106"/>
      <c r="P449" s="106"/>
      <c r="Q449" s="105"/>
      <c r="R449" s="105"/>
      <c r="S449" s="105"/>
      <c r="T449" s="105"/>
      <c r="U449" s="105"/>
      <c r="V449" s="105"/>
      <c r="W449" s="105"/>
      <c r="X449" s="105"/>
      <c r="Y449" s="105"/>
      <c r="Z449" s="105"/>
    </row>
    <row r="450" spans="1:26" ht="9.75" customHeight="1">
      <c r="A450" s="121"/>
      <c r="B450" s="129"/>
      <c r="C450" s="129"/>
      <c r="D450" s="129"/>
      <c r="E450" s="129"/>
      <c r="F450" s="129"/>
      <c r="G450" s="129"/>
      <c r="H450" s="129"/>
      <c r="I450" s="129"/>
      <c r="J450" s="129"/>
      <c r="K450" s="106"/>
      <c r="L450" s="106"/>
      <c r="M450" s="106"/>
      <c r="N450" s="106"/>
      <c r="O450" s="106"/>
      <c r="P450" s="106"/>
      <c r="Q450" s="105"/>
      <c r="R450" s="105"/>
      <c r="S450" s="105"/>
      <c r="T450" s="105"/>
      <c r="U450" s="105"/>
      <c r="V450" s="105"/>
      <c r="W450" s="105"/>
      <c r="X450" s="105"/>
      <c r="Y450" s="105"/>
      <c r="Z450" s="105"/>
    </row>
    <row r="451" spans="1:26" ht="9.75" customHeight="1">
      <c r="A451" s="121"/>
      <c r="B451" s="129"/>
      <c r="C451" s="129"/>
      <c r="D451" s="129"/>
      <c r="E451" s="129"/>
      <c r="F451" s="129"/>
      <c r="G451" s="129"/>
      <c r="H451" s="129"/>
      <c r="I451" s="129"/>
      <c r="J451" s="129"/>
      <c r="K451" s="106"/>
      <c r="L451" s="106"/>
      <c r="M451" s="106"/>
      <c r="N451" s="106"/>
      <c r="O451" s="106"/>
      <c r="P451" s="106"/>
      <c r="Q451" s="105"/>
      <c r="R451" s="105"/>
      <c r="S451" s="105"/>
      <c r="T451" s="105"/>
      <c r="U451" s="105"/>
      <c r="V451" s="105"/>
      <c r="W451" s="105"/>
      <c r="X451" s="105"/>
      <c r="Y451" s="105"/>
      <c r="Z451" s="105"/>
    </row>
    <row r="452" spans="1:26" ht="9.75" customHeight="1">
      <c r="A452" s="121"/>
      <c r="B452" s="129"/>
      <c r="C452" s="129"/>
      <c r="D452" s="129"/>
      <c r="E452" s="129"/>
      <c r="F452" s="129"/>
      <c r="G452" s="129"/>
      <c r="H452" s="129"/>
      <c r="I452" s="129"/>
      <c r="J452" s="129"/>
      <c r="K452" s="106"/>
      <c r="L452" s="106"/>
      <c r="M452" s="106"/>
      <c r="N452" s="106"/>
      <c r="O452" s="106"/>
      <c r="P452" s="106"/>
      <c r="Q452" s="105"/>
      <c r="R452" s="105"/>
      <c r="S452" s="105"/>
      <c r="T452" s="105"/>
      <c r="U452" s="105"/>
      <c r="V452" s="105"/>
      <c r="W452" s="105"/>
      <c r="X452" s="105"/>
      <c r="Y452" s="105"/>
      <c r="Z452" s="105"/>
    </row>
    <row r="453" spans="1:26" ht="9.75" customHeight="1">
      <c r="A453" s="121"/>
      <c r="B453" s="129"/>
      <c r="C453" s="129"/>
      <c r="D453" s="129"/>
      <c r="E453" s="129"/>
      <c r="F453" s="129"/>
      <c r="G453" s="129"/>
      <c r="H453" s="129"/>
      <c r="I453" s="129"/>
      <c r="J453" s="129"/>
      <c r="K453" s="106"/>
      <c r="L453" s="106"/>
      <c r="M453" s="106"/>
      <c r="N453" s="106"/>
      <c r="O453" s="106"/>
      <c r="P453" s="106"/>
      <c r="Q453" s="105"/>
      <c r="R453" s="105"/>
      <c r="S453" s="105"/>
      <c r="T453" s="105"/>
      <c r="U453" s="105"/>
      <c r="V453" s="105"/>
      <c r="W453" s="105"/>
      <c r="X453" s="105"/>
      <c r="Y453" s="105"/>
      <c r="Z453" s="105"/>
    </row>
    <row r="454" spans="1:26" ht="9.75" customHeight="1">
      <c r="A454" s="121"/>
      <c r="B454" s="129"/>
      <c r="C454" s="129"/>
      <c r="D454" s="129"/>
      <c r="E454" s="129"/>
      <c r="F454" s="129"/>
      <c r="G454" s="129"/>
      <c r="H454" s="129"/>
      <c r="I454" s="129"/>
      <c r="J454" s="129"/>
      <c r="K454" s="106"/>
      <c r="L454" s="106"/>
      <c r="M454" s="106"/>
      <c r="N454" s="106"/>
      <c r="O454" s="106"/>
      <c r="P454" s="106"/>
      <c r="Q454" s="105"/>
      <c r="R454" s="105"/>
      <c r="S454" s="105"/>
      <c r="T454" s="105"/>
      <c r="U454" s="105"/>
      <c r="V454" s="105"/>
      <c r="W454" s="105"/>
      <c r="X454" s="105"/>
      <c r="Y454" s="105"/>
      <c r="Z454" s="105"/>
    </row>
    <row r="455" spans="1:26" ht="9.75" customHeight="1">
      <c r="A455" s="121"/>
      <c r="B455" s="129"/>
      <c r="C455" s="129"/>
      <c r="D455" s="129"/>
      <c r="E455" s="129"/>
      <c r="F455" s="129"/>
      <c r="G455" s="129"/>
      <c r="H455" s="129"/>
      <c r="I455" s="129"/>
      <c r="J455" s="129"/>
      <c r="K455" s="106"/>
      <c r="L455" s="106"/>
      <c r="M455" s="106"/>
      <c r="N455" s="106"/>
      <c r="O455" s="106"/>
      <c r="P455" s="106"/>
      <c r="Q455" s="105"/>
      <c r="R455" s="105"/>
      <c r="S455" s="105"/>
      <c r="T455" s="105"/>
      <c r="U455" s="105"/>
      <c r="V455" s="105"/>
      <c r="W455" s="105"/>
      <c r="X455" s="105"/>
      <c r="Y455" s="105"/>
      <c r="Z455" s="105"/>
    </row>
    <row r="456" spans="1:26" ht="9.75" customHeight="1">
      <c r="A456" s="121"/>
      <c r="B456" s="129"/>
      <c r="C456" s="129"/>
      <c r="D456" s="129"/>
      <c r="E456" s="129"/>
      <c r="F456" s="129"/>
      <c r="G456" s="129"/>
      <c r="H456" s="129"/>
      <c r="I456" s="129"/>
      <c r="J456" s="129"/>
      <c r="K456" s="106"/>
      <c r="L456" s="106"/>
      <c r="M456" s="106"/>
      <c r="N456" s="106"/>
      <c r="O456" s="106"/>
      <c r="P456" s="106"/>
      <c r="Q456" s="105"/>
      <c r="R456" s="105"/>
      <c r="S456" s="105"/>
      <c r="T456" s="105"/>
      <c r="U456" s="105"/>
      <c r="V456" s="105"/>
      <c r="W456" s="105"/>
      <c r="X456" s="105"/>
      <c r="Y456" s="105"/>
      <c r="Z456" s="105"/>
    </row>
    <row r="457" spans="1:26" ht="9.75" customHeight="1">
      <c r="A457" s="121"/>
      <c r="B457" s="129"/>
      <c r="C457" s="129"/>
      <c r="D457" s="129"/>
      <c r="E457" s="129"/>
      <c r="F457" s="129"/>
      <c r="G457" s="129"/>
      <c r="H457" s="129"/>
      <c r="I457" s="129"/>
      <c r="J457" s="129"/>
      <c r="K457" s="106"/>
      <c r="L457" s="106"/>
      <c r="M457" s="106"/>
      <c r="N457" s="106"/>
      <c r="O457" s="106"/>
      <c r="P457" s="106"/>
      <c r="Q457" s="105"/>
      <c r="R457" s="105"/>
      <c r="S457" s="105"/>
      <c r="T457" s="105"/>
      <c r="U457" s="105"/>
      <c r="V457" s="105"/>
      <c r="W457" s="105"/>
      <c r="X457" s="105"/>
      <c r="Y457" s="105"/>
      <c r="Z457" s="105"/>
    </row>
    <row r="458" spans="1:26" ht="9.75" customHeight="1">
      <c r="A458" s="121"/>
      <c r="B458" s="129"/>
      <c r="C458" s="129"/>
      <c r="D458" s="129"/>
      <c r="E458" s="129"/>
      <c r="F458" s="129"/>
      <c r="G458" s="129"/>
      <c r="H458" s="129"/>
      <c r="I458" s="129"/>
      <c r="J458" s="129"/>
      <c r="K458" s="106"/>
      <c r="L458" s="106"/>
      <c r="M458" s="106"/>
      <c r="N458" s="106"/>
      <c r="O458" s="106"/>
      <c r="P458" s="106"/>
      <c r="Q458" s="105"/>
      <c r="R458" s="105"/>
      <c r="S458" s="105"/>
      <c r="T458" s="105"/>
      <c r="U458" s="105"/>
      <c r="V458" s="105"/>
      <c r="W458" s="105"/>
      <c r="X458" s="105"/>
      <c r="Y458" s="105"/>
      <c r="Z458" s="105"/>
    </row>
    <row r="459" spans="1:26" ht="9.75" customHeight="1">
      <c r="A459" s="121"/>
      <c r="B459" s="129"/>
      <c r="C459" s="129"/>
      <c r="D459" s="129"/>
      <c r="E459" s="129"/>
      <c r="F459" s="129"/>
      <c r="G459" s="129"/>
      <c r="H459" s="129"/>
      <c r="I459" s="129"/>
      <c r="J459" s="129"/>
      <c r="K459" s="106"/>
      <c r="L459" s="106"/>
      <c r="M459" s="106"/>
      <c r="N459" s="106"/>
      <c r="O459" s="106"/>
      <c r="P459" s="106"/>
      <c r="Q459" s="105"/>
      <c r="R459" s="105"/>
      <c r="S459" s="105"/>
      <c r="T459" s="105"/>
      <c r="U459" s="105"/>
      <c r="V459" s="105"/>
      <c r="W459" s="105"/>
      <c r="X459" s="105"/>
      <c r="Y459" s="105"/>
      <c r="Z459" s="105"/>
    </row>
    <row r="460" spans="1:26" ht="9.75" customHeight="1">
      <c r="A460" s="121"/>
      <c r="B460" s="129"/>
      <c r="C460" s="129"/>
      <c r="D460" s="129"/>
      <c r="E460" s="129"/>
      <c r="F460" s="129"/>
      <c r="G460" s="129"/>
      <c r="H460" s="129"/>
      <c r="I460" s="129"/>
      <c r="J460" s="129"/>
      <c r="K460" s="106"/>
      <c r="L460" s="106"/>
      <c r="M460" s="106"/>
      <c r="N460" s="106"/>
      <c r="O460" s="106"/>
      <c r="P460" s="106"/>
      <c r="Q460" s="105"/>
      <c r="R460" s="105"/>
      <c r="S460" s="105"/>
      <c r="T460" s="105"/>
      <c r="U460" s="105"/>
      <c r="V460" s="105"/>
      <c r="W460" s="105"/>
      <c r="X460" s="105"/>
      <c r="Y460" s="105"/>
      <c r="Z460" s="105"/>
    </row>
    <row r="461" spans="1:26" ht="9.75" customHeight="1">
      <c r="A461" s="121"/>
      <c r="B461" s="129"/>
      <c r="C461" s="129"/>
      <c r="D461" s="129"/>
      <c r="E461" s="129"/>
      <c r="F461" s="129"/>
      <c r="G461" s="129"/>
      <c r="H461" s="129"/>
      <c r="I461" s="129"/>
      <c r="J461" s="129"/>
      <c r="K461" s="106"/>
      <c r="L461" s="106"/>
      <c r="M461" s="106"/>
      <c r="N461" s="106"/>
      <c r="O461" s="106"/>
      <c r="P461" s="106"/>
      <c r="Q461" s="105"/>
      <c r="R461" s="105"/>
      <c r="S461" s="105"/>
      <c r="T461" s="105"/>
      <c r="U461" s="105"/>
      <c r="V461" s="105"/>
      <c r="W461" s="105"/>
      <c r="X461" s="105"/>
      <c r="Y461" s="105"/>
      <c r="Z461" s="105"/>
    </row>
    <row r="462" spans="1:26" ht="9.75" customHeight="1">
      <c r="A462" s="121"/>
      <c r="B462" s="129"/>
      <c r="C462" s="129"/>
      <c r="D462" s="129"/>
      <c r="E462" s="129"/>
      <c r="F462" s="129"/>
      <c r="G462" s="129"/>
      <c r="H462" s="129"/>
      <c r="I462" s="129"/>
      <c r="J462" s="129"/>
      <c r="K462" s="106"/>
      <c r="L462" s="106"/>
      <c r="M462" s="106"/>
      <c r="N462" s="106"/>
      <c r="O462" s="106"/>
      <c r="P462" s="106"/>
      <c r="Q462" s="105"/>
      <c r="R462" s="105"/>
      <c r="S462" s="105"/>
      <c r="T462" s="105"/>
      <c r="U462" s="105"/>
      <c r="V462" s="105"/>
      <c r="W462" s="105"/>
      <c r="X462" s="105"/>
      <c r="Y462" s="105"/>
      <c r="Z462" s="105"/>
    </row>
    <row r="463" spans="1:26" ht="9.75" customHeight="1">
      <c r="A463" s="121"/>
      <c r="B463" s="129"/>
      <c r="C463" s="129"/>
      <c r="D463" s="129"/>
      <c r="E463" s="129"/>
      <c r="F463" s="129"/>
      <c r="G463" s="129"/>
      <c r="H463" s="129"/>
      <c r="I463" s="129"/>
      <c r="J463" s="129"/>
      <c r="K463" s="106"/>
      <c r="L463" s="106"/>
      <c r="M463" s="106"/>
      <c r="N463" s="106"/>
      <c r="O463" s="106"/>
      <c r="P463" s="106"/>
      <c r="Q463" s="105"/>
      <c r="R463" s="105"/>
      <c r="S463" s="105"/>
      <c r="T463" s="105"/>
      <c r="U463" s="105"/>
      <c r="V463" s="105"/>
      <c r="W463" s="105"/>
      <c r="X463" s="105"/>
      <c r="Y463" s="105"/>
      <c r="Z463" s="105"/>
    </row>
    <row r="464" spans="1:26" ht="9.75" customHeight="1">
      <c r="A464" s="121"/>
      <c r="B464" s="129"/>
      <c r="C464" s="129"/>
      <c r="D464" s="129"/>
      <c r="E464" s="129"/>
      <c r="F464" s="129"/>
      <c r="G464" s="129"/>
      <c r="H464" s="129"/>
      <c r="I464" s="129"/>
      <c r="J464" s="129"/>
      <c r="K464" s="106"/>
      <c r="L464" s="106"/>
      <c r="M464" s="106"/>
      <c r="N464" s="106"/>
      <c r="O464" s="106"/>
      <c r="P464" s="106"/>
      <c r="Q464" s="105"/>
      <c r="R464" s="105"/>
      <c r="S464" s="105"/>
      <c r="T464" s="105"/>
      <c r="U464" s="105"/>
      <c r="V464" s="105"/>
      <c r="W464" s="105"/>
      <c r="X464" s="105"/>
      <c r="Y464" s="105"/>
      <c r="Z464" s="105"/>
    </row>
    <row r="465" spans="1:26" ht="9.75" customHeight="1">
      <c r="A465" s="121"/>
      <c r="B465" s="129"/>
      <c r="C465" s="129"/>
      <c r="D465" s="129"/>
      <c r="E465" s="129"/>
      <c r="F465" s="129"/>
      <c r="G465" s="129"/>
      <c r="H465" s="129"/>
      <c r="I465" s="129"/>
      <c r="J465" s="129"/>
      <c r="K465" s="106"/>
      <c r="L465" s="106"/>
      <c r="M465" s="106"/>
      <c r="N465" s="106"/>
      <c r="O465" s="106"/>
      <c r="P465" s="106"/>
      <c r="Q465" s="105"/>
      <c r="R465" s="105"/>
      <c r="S465" s="105"/>
      <c r="T465" s="105"/>
      <c r="U465" s="105"/>
      <c r="V465" s="105"/>
      <c r="W465" s="105"/>
      <c r="X465" s="105"/>
      <c r="Y465" s="105"/>
      <c r="Z465" s="105"/>
    </row>
    <row r="466" spans="1:26" ht="9.75" customHeight="1">
      <c r="A466" s="121"/>
      <c r="B466" s="129"/>
      <c r="C466" s="129"/>
      <c r="D466" s="129"/>
      <c r="E466" s="129"/>
      <c r="F466" s="129"/>
      <c r="G466" s="129"/>
      <c r="H466" s="129"/>
      <c r="I466" s="129"/>
      <c r="J466" s="129"/>
      <c r="K466" s="106"/>
      <c r="L466" s="106"/>
      <c r="M466" s="106"/>
      <c r="N466" s="106"/>
      <c r="O466" s="106"/>
      <c r="P466" s="106"/>
      <c r="Q466" s="105"/>
      <c r="R466" s="105"/>
      <c r="S466" s="105"/>
      <c r="T466" s="105"/>
      <c r="U466" s="105"/>
      <c r="V466" s="105"/>
      <c r="W466" s="105"/>
      <c r="X466" s="105"/>
      <c r="Y466" s="105"/>
      <c r="Z466" s="105"/>
    </row>
    <row r="467" spans="1:26" ht="9.75" customHeight="1">
      <c r="A467" s="121"/>
      <c r="B467" s="129"/>
      <c r="C467" s="129"/>
      <c r="D467" s="129"/>
      <c r="E467" s="129"/>
      <c r="F467" s="129"/>
      <c r="G467" s="129"/>
      <c r="H467" s="129"/>
      <c r="I467" s="129"/>
      <c r="J467" s="129"/>
      <c r="K467" s="106"/>
      <c r="L467" s="106"/>
      <c r="M467" s="106"/>
      <c r="N467" s="106"/>
      <c r="O467" s="106"/>
      <c r="P467" s="106"/>
      <c r="Q467" s="105"/>
      <c r="R467" s="105"/>
      <c r="S467" s="105"/>
      <c r="T467" s="105"/>
      <c r="U467" s="105"/>
      <c r="V467" s="105"/>
      <c r="W467" s="105"/>
      <c r="X467" s="105"/>
      <c r="Y467" s="105"/>
      <c r="Z467" s="105"/>
    </row>
    <row r="468" spans="1:26" ht="9.75" customHeight="1">
      <c r="A468" s="121"/>
      <c r="B468" s="129"/>
      <c r="C468" s="129"/>
      <c r="D468" s="129"/>
      <c r="E468" s="129"/>
      <c r="F468" s="129"/>
      <c r="G468" s="129"/>
      <c r="H468" s="129"/>
      <c r="I468" s="129"/>
      <c r="J468" s="129"/>
      <c r="K468" s="106"/>
      <c r="L468" s="106"/>
      <c r="M468" s="106"/>
      <c r="N468" s="106"/>
      <c r="O468" s="106"/>
      <c r="P468" s="106"/>
      <c r="Q468" s="105"/>
      <c r="R468" s="105"/>
      <c r="S468" s="105"/>
      <c r="T468" s="105"/>
      <c r="U468" s="105"/>
      <c r="V468" s="105"/>
      <c r="W468" s="105"/>
      <c r="X468" s="105"/>
      <c r="Y468" s="105"/>
      <c r="Z468" s="105"/>
    </row>
    <row r="469" spans="1:26" ht="9.75" customHeight="1">
      <c r="A469" s="121"/>
      <c r="B469" s="129"/>
      <c r="C469" s="129"/>
      <c r="D469" s="129"/>
      <c r="E469" s="129"/>
      <c r="F469" s="129"/>
      <c r="G469" s="129"/>
      <c r="H469" s="129"/>
      <c r="I469" s="129"/>
      <c r="J469" s="129"/>
      <c r="K469" s="106"/>
      <c r="L469" s="106"/>
      <c r="M469" s="106"/>
      <c r="N469" s="106"/>
      <c r="O469" s="106"/>
      <c r="P469" s="106"/>
      <c r="Q469" s="105"/>
      <c r="R469" s="105"/>
      <c r="S469" s="105"/>
      <c r="T469" s="105"/>
      <c r="U469" s="105"/>
      <c r="V469" s="105"/>
      <c r="W469" s="105"/>
      <c r="X469" s="105"/>
      <c r="Y469" s="105"/>
      <c r="Z469" s="105"/>
    </row>
    <row r="470" spans="1:26" ht="9.75" customHeight="1">
      <c r="A470" s="121"/>
      <c r="B470" s="129"/>
      <c r="C470" s="129"/>
      <c r="D470" s="129"/>
      <c r="E470" s="129"/>
      <c r="F470" s="129"/>
      <c r="G470" s="129"/>
      <c r="H470" s="129"/>
      <c r="I470" s="129"/>
      <c r="J470" s="129"/>
      <c r="K470" s="106"/>
      <c r="L470" s="106"/>
      <c r="M470" s="106"/>
      <c r="N470" s="106"/>
      <c r="O470" s="106"/>
      <c r="P470" s="106"/>
      <c r="Q470" s="105"/>
      <c r="R470" s="105"/>
      <c r="S470" s="105"/>
      <c r="T470" s="105"/>
      <c r="U470" s="105"/>
      <c r="V470" s="105"/>
      <c r="W470" s="105"/>
      <c r="X470" s="105"/>
      <c r="Y470" s="105"/>
      <c r="Z470" s="105"/>
    </row>
    <row r="471" spans="1:26" ht="9.75" customHeight="1">
      <c r="A471" s="121"/>
      <c r="B471" s="129"/>
      <c r="C471" s="129"/>
      <c r="D471" s="129"/>
      <c r="E471" s="129"/>
      <c r="F471" s="129"/>
      <c r="G471" s="129"/>
      <c r="H471" s="129"/>
      <c r="I471" s="129"/>
      <c r="J471" s="129"/>
      <c r="K471" s="106"/>
      <c r="L471" s="106"/>
      <c r="M471" s="106"/>
      <c r="N471" s="106"/>
      <c r="O471" s="106"/>
      <c r="P471" s="106"/>
      <c r="Q471" s="105"/>
      <c r="R471" s="105"/>
      <c r="S471" s="105"/>
      <c r="T471" s="105"/>
      <c r="U471" s="105"/>
      <c r="V471" s="105"/>
      <c r="W471" s="105"/>
      <c r="X471" s="105"/>
      <c r="Y471" s="105"/>
      <c r="Z471" s="105"/>
    </row>
    <row r="472" spans="1:26" ht="9.75" customHeight="1">
      <c r="A472" s="121"/>
      <c r="B472" s="129"/>
      <c r="C472" s="129"/>
      <c r="D472" s="129"/>
      <c r="E472" s="129"/>
      <c r="F472" s="129"/>
      <c r="G472" s="129"/>
      <c r="H472" s="129"/>
      <c r="I472" s="129"/>
      <c r="J472" s="129"/>
      <c r="K472" s="106"/>
      <c r="L472" s="106"/>
      <c r="M472" s="106"/>
      <c r="N472" s="106"/>
      <c r="O472" s="106"/>
      <c r="P472" s="106"/>
      <c r="Q472" s="105"/>
      <c r="R472" s="105"/>
      <c r="S472" s="105"/>
      <c r="T472" s="105"/>
      <c r="U472" s="105"/>
      <c r="V472" s="105"/>
      <c r="W472" s="105"/>
      <c r="X472" s="105"/>
      <c r="Y472" s="105"/>
      <c r="Z472" s="105"/>
    </row>
    <row r="473" spans="1:26" ht="9.75" customHeight="1">
      <c r="A473" s="121"/>
      <c r="B473" s="129"/>
      <c r="C473" s="129"/>
      <c r="D473" s="129"/>
      <c r="E473" s="129"/>
      <c r="F473" s="129"/>
      <c r="G473" s="129"/>
      <c r="H473" s="129"/>
      <c r="I473" s="129"/>
      <c r="J473" s="129"/>
      <c r="K473" s="106"/>
      <c r="L473" s="106"/>
      <c r="M473" s="106"/>
      <c r="N473" s="106"/>
      <c r="O473" s="106"/>
      <c r="P473" s="106"/>
      <c r="Q473" s="105"/>
      <c r="R473" s="105"/>
      <c r="S473" s="105"/>
      <c r="T473" s="105"/>
      <c r="U473" s="105"/>
      <c r="V473" s="105"/>
      <c r="W473" s="105"/>
      <c r="X473" s="105"/>
      <c r="Y473" s="105"/>
      <c r="Z473" s="105"/>
    </row>
    <row r="474" spans="1:26" ht="9.75" customHeight="1">
      <c r="A474" s="121"/>
      <c r="B474" s="129"/>
      <c r="C474" s="129"/>
      <c r="D474" s="129"/>
      <c r="E474" s="129"/>
      <c r="F474" s="129"/>
      <c r="G474" s="129"/>
      <c r="H474" s="129"/>
      <c r="I474" s="129"/>
      <c r="J474" s="129"/>
      <c r="K474" s="106"/>
      <c r="L474" s="106"/>
      <c r="M474" s="106"/>
      <c r="N474" s="106"/>
      <c r="O474" s="106"/>
      <c r="P474" s="106"/>
      <c r="Q474" s="105"/>
      <c r="R474" s="105"/>
      <c r="S474" s="105"/>
      <c r="T474" s="105"/>
      <c r="U474" s="105"/>
      <c r="V474" s="105"/>
      <c r="W474" s="105"/>
      <c r="X474" s="105"/>
      <c r="Y474" s="105"/>
      <c r="Z474" s="105"/>
    </row>
    <row r="475" spans="1:26" ht="9.75" customHeight="1">
      <c r="A475" s="121"/>
      <c r="B475" s="129"/>
      <c r="C475" s="129"/>
      <c r="D475" s="129"/>
      <c r="E475" s="129"/>
      <c r="F475" s="129"/>
      <c r="G475" s="129"/>
      <c r="H475" s="129"/>
      <c r="I475" s="129"/>
      <c r="J475" s="129"/>
      <c r="K475" s="106"/>
      <c r="L475" s="106"/>
      <c r="M475" s="106"/>
      <c r="N475" s="106"/>
      <c r="O475" s="106"/>
      <c r="P475" s="106"/>
      <c r="Q475" s="105"/>
      <c r="R475" s="105"/>
      <c r="S475" s="105"/>
      <c r="T475" s="105"/>
      <c r="U475" s="105"/>
      <c r="V475" s="105"/>
      <c r="W475" s="105"/>
      <c r="X475" s="105"/>
      <c r="Y475" s="105"/>
      <c r="Z475" s="105"/>
    </row>
    <row r="476" spans="1:26" ht="9.75" customHeight="1">
      <c r="A476" s="121"/>
      <c r="B476" s="129"/>
      <c r="C476" s="129"/>
      <c r="D476" s="129"/>
      <c r="E476" s="129"/>
      <c r="F476" s="129"/>
      <c r="G476" s="129"/>
      <c r="H476" s="129"/>
      <c r="I476" s="129"/>
      <c r="J476" s="129"/>
      <c r="K476" s="106"/>
      <c r="L476" s="106"/>
      <c r="M476" s="106"/>
      <c r="N476" s="106"/>
      <c r="O476" s="106"/>
      <c r="P476" s="106"/>
      <c r="Q476" s="105"/>
      <c r="R476" s="105"/>
      <c r="S476" s="105"/>
      <c r="T476" s="105"/>
      <c r="U476" s="105"/>
      <c r="V476" s="105"/>
      <c r="W476" s="105"/>
      <c r="X476" s="105"/>
      <c r="Y476" s="105"/>
      <c r="Z476" s="105"/>
    </row>
    <row r="477" spans="1:26" ht="9.75" customHeight="1">
      <c r="A477" s="121"/>
      <c r="B477" s="129"/>
      <c r="C477" s="129"/>
      <c r="D477" s="129"/>
      <c r="E477" s="129"/>
      <c r="F477" s="129"/>
      <c r="G477" s="129"/>
      <c r="H477" s="129"/>
      <c r="I477" s="129"/>
      <c r="J477" s="129"/>
      <c r="K477" s="106"/>
      <c r="L477" s="106"/>
      <c r="M477" s="106"/>
      <c r="N477" s="106"/>
      <c r="O477" s="106"/>
      <c r="P477" s="106"/>
      <c r="Q477" s="105"/>
      <c r="R477" s="105"/>
      <c r="S477" s="105"/>
      <c r="T477" s="105"/>
      <c r="U477" s="105"/>
      <c r="V477" s="105"/>
      <c r="W477" s="105"/>
      <c r="X477" s="105"/>
      <c r="Y477" s="105"/>
      <c r="Z477" s="105"/>
    </row>
    <row r="478" spans="1:26" ht="9.75" customHeight="1">
      <c r="A478" s="121"/>
      <c r="B478" s="129"/>
      <c r="C478" s="129"/>
      <c r="D478" s="129"/>
      <c r="E478" s="129"/>
      <c r="F478" s="129"/>
      <c r="G478" s="129"/>
      <c r="H478" s="129"/>
      <c r="I478" s="129"/>
      <c r="J478" s="129"/>
      <c r="K478" s="106"/>
      <c r="L478" s="106"/>
      <c r="M478" s="106"/>
      <c r="N478" s="106"/>
      <c r="O478" s="106"/>
      <c r="P478" s="106"/>
      <c r="Q478" s="105"/>
      <c r="R478" s="105"/>
      <c r="S478" s="105"/>
      <c r="T478" s="105"/>
      <c r="U478" s="105"/>
      <c r="V478" s="105"/>
      <c r="W478" s="105"/>
      <c r="X478" s="105"/>
      <c r="Y478" s="105"/>
      <c r="Z478" s="105"/>
    </row>
    <row r="479" spans="1:26" ht="9.75" customHeight="1">
      <c r="A479" s="121"/>
      <c r="B479" s="129"/>
      <c r="C479" s="129"/>
      <c r="D479" s="129"/>
      <c r="E479" s="129"/>
      <c r="F479" s="129"/>
      <c r="G479" s="129"/>
      <c r="H479" s="129"/>
      <c r="I479" s="129"/>
      <c r="J479" s="129"/>
      <c r="K479" s="106"/>
      <c r="L479" s="106"/>
      <c r="M479" s="106"/>
      <c r="N479" s="106"/>
      <c r="O479" s="106"/>
      <c r="P479" s="106"/>
      <c r="Q479" s="105"/>
      <c r="R479" s="105"/>
      <c r="S479" s="105"/>
      <c r="T479" s="105"/>
      <c r="U479" s="105"/>
      <c r="V479" s="105"/>
      <c r="W479" s="105"/>
      <c r="X479" s="105"/>
      <c r="Y479" s="105"/>
      <c r="Z479" s="105"/>
    </row>
    <row r="480" spans="1:26" ht="9.75" customHeight="1">
      <c r="A480" s="121"/>
      <c r="B480" s="129"/>
      <c r="C480" s="129"/>
      <c r="D480" s="129"/>
      <c r="E480" s="129"/>
      <c r="F480" s="129"/>
      <c r="G480" s="129"/>
      <c r="H480" s="129"/>
      <c r="I480" s="129"/>
      <c r="J480" s="129"/>
      <c r="K480" s="106"/>
      <c r="L480" s="106"/>
      <c r="M480" s="106"/>
      <c r="N480" s="106"/>
      <c r="O480" s="106"/>
      <c r="P480" s="106"/>
      <c r="Q480" s="105"/>
      <c r="R480" s="105"/>
      <c r="S480" s="105"/>
      <c r="T480" s="105"/>
      <c r="U480" s="105"/>
      <c r="V480" s="105"/>
      <c r="W480" s="105"/>
      <c r="X480" s="105"/>
      <c r="Y480" s="105"/>
      <c r="Z480" s="105"/>
    </row>
    <row r="481" spans="1:26" ht="9.75" customHeight="1">
      <c r="A481" s="121"/>
      <c r="B481" s="129"/>
      <c r="C481" s="129"/>
      <c r="D481" s="129"/>
      <c r="E481" s="129"/>
      <c r="F481" s="129"/>
      <c r="G481" s="129"/>
      <c r="H481" s="129"/>
      <c r="I481" s="129"/>
      <c r="J481" s="129"/>
      <c r="K481" s="106"/>
      <c r="L481" s="106"/>
      <c r="M481" s="106"/>
      <c r="N481" s="106"/>
      <c r="O481" s="106"/>
      <c r="P481" s="106"/>
      <c r="Q481" s="105"/>
      <c r="R481" s="105"/>
      <c r="S481" s="105"/>
      <c r="T481" s="105"/>
      <c r="U481" s="105"/>
      <c r="V481" s="105"/>
      <c r="W481" s="105"/>
      <c r="X481" s="105"/>
      <c r="Y481" s="105"/>
      <c r="Z481" s="105"/>
    </row>
    <row r="482" spans="1:26" ht="9.75" customHeight="1">
      <c r="A482" s="121"/>
      <c r="B482" s="129"/>
      <c r="C482" s="129"/>
      <c r="D482" s="129"/>
      <c r="E482" s="129"/>
      <c r="F482" s="129"/>
      <c r="G482" s="129"/>
      <c r="H482" s="129"/>
      <c r="I482" s="129"/>
      <c r="J482" s="129"/>
      <c r="K482" s="106"/>
      <c r="L482" s="106"/>
      <c r="M482" s="106"/>
      <c r="N482" s="106"/>
      <c r="O482" s="106"/>
      <c r="P482" s="106"/>
      <c r="Q482" s="105"/>
      <c r="R482" s="105"/>
      <c r="S482" s="105"/>
      <c r="T482" s="105"/>
      <c r="U482" s="105"/>
      <c r="V482" s="105"/>
      <c r="W482" s="105"/>
      <c r="X482" s="105"/>
      <c r="Y482" s="105"/>
      <c r="Z482" s="105"/>
    </row>
    <row r="483" spans="1:26" ht="9.75" customHeight="1">
      <c r="A483" s="121"/>
      <c r="B483" s="129"/>
      <c r="C483" s="129"/>
      <c r="D483" s="129"/>
      <c r="E483" s="129"/>
      <c r="F483" s="129"/>
      <c r="G483" s="129"/>
      <c r="H483" s="129"/>
      <c r="I483" s="129"/>
      <c r="J483" s="129"/>
      <c r="K483" s="106"/>
      <c r="L483" s="106"/>
      <c r="M483" s="106"/>
      <c r="N483" s="106"/>
      <c r="O483" s="106"/>
      <c r="P483" s="106"/>
      <c r="Q483" s="105"/>
      <c r="R483" s="105"/>
      <c r="S483" s="105"/>
      <c r="T483" s="105"/>
      <c r="U483" s="105"/>
      <c r="V483" s="105"/>
      <c r="W483" s="105"/>
      <c r="X483" s="105"/>
      <c r="Y483" s="105"/>
      <c r="Z483" s="105"/>
    </row>
    <row r="484" spans="1:26" ht="9.75" customHeight="1">
      <c r="A484" s="121"/>
      <c r="B484" s="129"/>
      <c r="C484" s="129"/>
      <c r="D484" s="129"/>
      <c r="E484" s="129"/>
      <c r="F484" s="129"/>
      <c r="G484" s="129"/>
      <c r="H484" s="129"/>
      <c r="I484" s="129"/>
      <c r="J484" s="129"/>
      <c r="K484" s="106"/>
      <c r="L484" s="106"/>
      <c r="M484" s="106"/>
      <c r="N484" s="106"/>
      <c r="O484" s="106"/>
      <c r="P484" s="106"/>
      <c r="Q484" s="105"/>
      <c r="R484" s="105"/>
      <c r="S484" s="105"/>
      <c r="T484" s="105"/>
      <c r="U484" s="105"/>
      <c r="V484" s="105"/>
      <c r="W484" s="105"/>
      <c r="X484" s="105"/>
      <c r="Y484" s="105"/>
      <c r="Z484" s="105"/>
    </row>
    <row r="485" spans="1:26" ht="9.75" customHeight="1">
      <c r="A485" s="121"/>
      <c r="B485" s="129"/>
      <c r="C485" s="129"/>
      <c r="D485" s="129"/>
      <c r="E485" s="129"/>
      <c r="F485" s="129"/>
      <c r="G485" s="129"/>
      <c r="H485" s="129"/>
      <c r="I485" s="129"/>
      <c r="J485" s="129"/>
      <c r="K485" s="106"/>
      <c r="L485" s="106"/>
      <c r="M485" s="106"/>
      <c r="N485" s="106"/>
      <c r="O485" s="106"/>
      <c r="P485" s="106"/>
      <c r="Q485" s="105"/>
      <c r="R485" s="105"/>
      <c r="S485" s="105"/>
      <c r="T485" s="105"/>
      <c r="U485" s="105"/>
      <c r="V485" s="105"/>
      <c r="W485" s="105"/>
      <c r="X485" s="105"/>
      <c r="Y485" s="105"/>
      <c r="Z485" s="105"/>
    </row>
    <row r="486" spans="1:26" ht="9.75" customHeight="1">
      <c r="A486" s="121"/>
      <c r="B486" s="129"/>
      <c r="C486" s="129"/>
      <c r="D486" s="129"/>
      <c r="E486" s="129"/>
      <c r="F486" s="129"/>
      <c r="G486" s="129"/>
      <c r="H486" s="129"/>
      <c r="I486" s="129"/>
      <c r="J486" s="129"/>
      <c r="K486" s="106"/>
      <c r="L486" s="106"/>
      <c r="M486" s="106"/>
      <c r="N486" s="106"/>
      <c r="O486" s="106"/>
      <c r="P486" s="106"/>
      <c r="Q486" s="105"/>
      <c r="R486" s="105"/>
      <c r="S486" s="105"/>
      <c r="T486" s="105"/>
      <c r="U486" s="105"/>
      <c r="V486" s="105"/>
      <c r="W486" s="105"/>
      <c r="X486" s="105"/>
      <c r="Y486" s="105"/>
      <c r="Z486" s="105"/>
    </row>
    <row r="487" spans="1:26" ht="9.75" customHeight="1">
      <c r="A487" s="121"/>
      <c r="B487" s="129"/>
      <c r="C487" s="129"/>
      <c r="D487" s="129"/>
      <c r="E487" s="129"/>
      <c r="F487" s="129"/>
      <c r="G487" s="129"/>
      <c r="H487" s="129"/>
      <c r="I487" s="129"/>
      <c r="J487" s="129"/>
      <c r="K487" s="106"/>
      <c r="L487" s="106"/>
      <c r="M487" s="106"/>
      <c r="N487" s="106"/>
      <c r="O487" s="106"/>
      <c r="P487" s="106"/>
      <c r="Q487" s="105"/>
      <c r="R487" s="105"/>
      <c r="S487" s="105"/>
      <c r="T487" s="105"/>
      <c r="U487" s="105"/>
      <c r="V487" s="105"/>
      <c r="W487" s="105"/>
      <c r="X487" s="105"/>
      <c r="Y487" s="105"/>
      <c r="Z487" s="105"/>
    </row>
    <row r="488" spans="1:26" ht="9.75" customHeight="1">
      <c r="A488" s="121"/>
      <c r="B488" s="129"/>
      <c r="C488" s="129"/>
      <c r="D488" s="129"/>
      <c r="E488" s="129"/>
      <c r="F488" s="129"/>
      <c r="G488" s="129"/>
      <c r="H488" s="129"/>
      <c r="I488" s="129"/>
      <c r="J488" s="129"/>
      <c r="K488" s="106"/>
      <c r="L488" s="106"/>
      <c r="M488" s="106"/>
      <c r="N488" s="106"/>
      <c r="O488" s="106"/>
      <c r="P488" s="106"/>
      <c r="Q488" s="105"/>
      <c r="R488" s="105"/>
      <c r="S488" s="105"/>
      <c r="T488" s="105"/>
      <c r="U488" s="105"/>
      <c r="V488" s="105"/>
      <c r="W488" s="105"/>
      <c r="X488" s="105"/>
      <c r="Y488" s="105"/>
      <c r="Z488" s="105"/>
    </row>
    <row r="489" spans="1:26" ht="9.75" customHeight="1">
      <c r="A489" s="121"/>
      <c r="B489" s="129"/>
      <c r="C489" s="129"/>
      <c r="D489" s="129"/>
      <c r="E489" s="129"/>
      <c r="F489" s="129"/>
      <c r="G489" s="129"/>
      <c r="H489" s="129"/>
      <c r="I489" s="129"/>
      <c r="J489" s="129"/>
      <c r="K489" s="106"/>
      <c r="L489" s="106"/>
      <c r="M489" s="106"/>
      <c r="N489" s="106"/>
      <c r="O489" s="106"/>
      <c r="P489" s="106"/>
      <c r="Q489" s="105"/>
      <c r="R489" s="105"/>
      <c r="S489" s="105"/>
      <c r="T489" s="105"/>
      <c r="U489" s="105"/>
      <c r="V489" s="105"/>
      <c r="W489" s="105"/>
      <c r="X489" s="105"/>
      <c r="Y489" s="105"/>
      <c r="Z489" s="105"/>
    </row>
    <row r="490" spans="1:26" ht="9.75" customHeight="1">
      <c r="A490" s="121"/>
      <c r="B490" s="129"/>
      <c r="C490" s="129"/>
      <c r="D490" s="129"/>
      <c r="E490" s="129"/>
      <c r="F490" s="129"/>
      <c r="G490" s="129"/>
      <c r="H490" s="129"/>
      <c r="I490" s="129"/>
      <c r="J490" s="129"/>
      <c r="K490" s="106"/>
      <c r="L490" s="106"/>
      <c r="M490" s="106"/>
      <c r="N490" s="106"/>
      <c r="O490" s="106"/>
      <c r="P490" s="106"/>
      <c r="Q490" s="105"/>
      <c r="R490" s="105"/>
      <c r="S490" s="105"/>
      <c r="T490" s="105"/>
      <c r="U490" s="105"/>
      <c r="V490" s="105"/>
      <c r="W490" s="105"/>
      <c r="X490" s="105"/>
      <c r="Y490" s="105"/>
      <c r="Z490" s="105"/>
    </row>
    <row r="491" spans="1:26" ht="9.75" customHeight="1">
      <c r="A491" s="121"/>
      <c r="B491" s="129"/>
      <c r="C491" s="129"/>
      <c r="D491" s="129"/>
      <c r="E491" s="129"/>
      <c r="F491" s="129"/>
      <c r="G491" s="129"/>
      <c r="H491" s="129"/>
      <c r="I491" s="129"/>
      <c r="J491" s="129"/>
      <c r="K491" s="106"/>
      <c r="L491" s="106"/>
      <c r="M491" s="106"/>
      <c r="N491" s="106"/>
      <c r="O491" s="106"/>
      <c r="P491" s="106"/>
      <c r="Q491" s="105"/>
      <c r="R491" s="105"/>
      <c r="S491" s="105"/>
      <c r="T491" s="105"/>
      <c r="U491" s="105"/>
      <c r="V491" s="105"/>
      <c r="W491" s="105"/>
      <c r="X491" s="105"/>
      <c r="Y491" s="105"/>
      <c r="Z491" s="105"/>
    </row>
    <row r="492" spans="1:26" ht="9.75" customHeight="1">
      <c r="A492" s="121"/>
      <c r="B492" s="129"/>
      <c r="C492" s="129"/>
      <c r="D492" s="129"/>
      <c r="E492" s="129"/>
      <c r="F492" s="129"/>
      <c r="G492" s="129"/>
      <c r="H492" s="129"/>
      <c r="I492" s="129"/>
      <c r="J492" s="129"/>
      <c r="K492" s="106"/>
      <c r="L492" s="106"/>
      <c r="M492" s="106"/>
      <c r="N492" s="106"/>
      <c r="O492" s="106"/>
      <c r="P492" s="106"/>
      <c r="Q492" s="105"/>
      <c r="R492" s="105"/>
      <c r="S492" s="105"/>
      <c r="T492" s="105"/>
      <c r="U492" s="105"/>
      <c r="V492" s="105"/>
      <c r="W492" s="105"/>
      <c r="X492" s="105"/>
      <c r="Y492" s="105"/>
      <c r="Z492" s="105"/>
    </row>
    <row r="493" spans="1:26" ht="9.75" customHeight="1">
      <c r="A493" s="121"/>
      <c r="B493" s="129"/>
      <c r="C493" s="129"/>
      <c r="D493" s="129"/>
      <c r="E493" s="129"/>
      <c r="F493" s="129"/>
      <c r="G493" s="129"/>
      <c r="H493" s="129"/>
      <c r="I493" s="129"/>
      <c r="J493" s="129"/>
      <c r="K493" s="106"/>
      <c r="L493" s="106"/>
      <c r="M493" s="106"/>
      <c r="N493" s="106"/>
      <c r="O493" s="106"/>
      <c r="P493" s="106"/>
      <c r="Q493" s="105"/>
      <c r="R493" s="105"/>
      <c r="S493" s="105"/>
      <c r="T493" s="105"/>
      <c r="U493" s="105"/>
      <c r="V493" s="105"/>
      <c r="W493" s="105"/>
      <c r="X493" s="105"/>
      <c r="Y493" s="105"/>
      <c r="Z493" s="105"/>
    </row>
    <row r="494" spans="1:26" ht="9.75" customHeight="1">
      <c r="A494" s="121"/>
      <c r="B494" s="129"/>
      <c r="C494" s="129"/>
      <c r="D494" s="129"/>
      <c r="E494" s="129"/>
      <c r="F494" s="129"/>
      <c r="G494" s="129"/>
      <c r="H494" s="129"/>
      <c r="I494" s="129"/>
      <c r="J494" s="129"/>
      <c r="K494" s="106"/>
      <c r="L494" s="106"/>
      <c r="M494" s="106"/>
      <c r="N494" s="106"/>
      <c r="O494" s="106"/>
      <c r="P494" s="106"/>
      <c r="Q494" s="105"/>
      <c r="R494" s="105"/>
      <c r="S494" s="105"/>
      <c r="T494" s="105"/>
      <c r="U494" s="105"/>
      <c r="V494" s="105"/>
      <c r="W494" s="105"/>
      <c r="X494" s="105"/>
      <c r="Y494" s="105"/>
      <c r="Z494" s="105"/>
    </row>
    <row r="495" spans="1:26" ht="9.75" customHeight="1">
      <c r="A495" s="121"/>
      <c r="B495" s="129"/>
      <c r="C495" s="129"/>
      <c r="D495" s="129"/>
      <c r="E495" s="129"/>
      <c r="F495" s="129"/>
      <c r="G495" s="129"/>
      <c r="H495" s="129"/>
      <c r="I495" s="129"/>
      <c r="J495" s="129"/>
      <c r="K495" s="106"/>
      <c r="L495" s="106"/>
      <c r="M495" s="106"/>
      <c r="N495" s="106"/>
      <c r="O495" s="106"/>
      <c r="P495" s="106"/>
      <c r="Q495" s="105"/>
      <c r="R495" s="105"/>
      <c r="S495" s="105"/>
      <c r="T495" s="105"/>
      <c r="U495" s="105"/>
      <c r="V495" s="105"/>
      <c r="W495" s="105"/>
      <c r="X495" s="105"/>
      <c r="Y495" s="105"/>
      <c r="Z495" s="105"/>
    </row>
    <row r="496" spans="1:26" ht="9.75" customHeight="1">
      <c r="A496" s="121"/>
      <c r="B496" s="129"/>
      <c r="C496" s="129"/>
      <c r="D496" s="129"/>
      <c r="E496" s="129"/>
      <c r="F496" s="129"/>
      <c r="G496" s="129"/>
      <c r="H496" s="129"/>
      <c r="I496" s="129"/>
      <c r="J496" s="129"/>
      <c r="K496" s="106"/>
      <c r="L496" s="106"/>
      <c r="M496" s="106"/>
      <c r="N496" s="106"/>
      <c r="O496" s="106"/>
      <c r="P496" s="106"/>
      <c r="Q496" s="105"/>
      <c r="R496" s="105"/>
      <c r="S496" s="105"/>
      <c r="T496" s="105"/>
      <c r="U496" s="105"/>
      <c r="V496" s="105"/>
      <c r="W496" s="105"/>
      <c r="X496" s="105"/>
      <c r="Y496" s="105"/>
      <c r="Z496" s="105"/>
    </row>
    <row r="497" spans="1:26" ht="9.75" customHeight="1">
      <c r="A497" s="121"/>
      <c r="B497" s="129"/>
      <c r="C497" s="129"/>
      <c r="D497" s="129"/>
      <c r="E497" s="129"/>
      <c r="F497" s="129"/>
      <c r="G497" s="129"/>
      <c r="H497" s="129"/>
      <c r="I497" s="129"/>
      <c r="J497" s="129"/>
      <c r="K497" s="106"/>
      <c r="L497" s="106"/>
      <c r="M497" s="106"/>
      <c r="N497" s="106"/>
      <c r="O497" s="106"/>
      <c r="P497" s="106"/>
      <c r="Q497" s="105"/>
      <c r="R497" s="105"/>
      <c r="S497" s="105"/>
      <c r="T497" s="105"/>
      <c r="U497" s="105"/>
      <c r="V497" s="105"/>
      <c r="W497" s="105"/>
      <c r="X497" s="105"/>
      <c r="Y497" s="105"/>
      <c r="Z497" s="105"/>
    </row>
    <row r="498" spans="1:26" ht="9.75" customHeight="1">
      <c r="A498" s="121"/>
      <c r="B498" s="129"/>
      <c r="C498" s="129"/>
      <c r="D498" s="129"/>
      <c r="E498" s="129"/>
      <c r="F498" s="129"/>
      <c r="G498" s="129"/>
      <c r="H498" s="129"/>
      <c r="I498" s="129"/>
      <c r="J498" s="129"/>
      <c r="K498" s="106"/>
      <c r="L498" s="106"/>
      <c r="M498" s="106"/>
      <c r="N498" s="106"/>
      <c r="O498" s="106"/>
      <c r="P498" s="106"/>
      <c r="Q498" s="105"/>
      <c r="R498" s="105"/>
      <c r="S498" s="105"/>
      <c r="T498" s="105"/>
      <c r="U498" s="105"/>
      <c r="V498" s="105"/>
      <c r="W498" s="105"/>
      <c r="X498" s="105"/>
      <c r="Y498" s="105"/>
      <c r="Z498" s="105"/>
    </row>
    <row r="499" spans="1:26" ht="9.75" customHeight="1">
      <c r="A499" s="121"/>
      <c r="B499" s="129"/>
      <c r="C499" s="129"/>
      <c r="D499" s="129"/>
      <c r="E499" s="129"/>
      <c r="F499" s="129"/>
      <c r="G499" s="129"/>
      <c r="H499" s="129"/>
      <c r="I499" s="129"/>
      <c r="J499" s="129"/>
      <c r="K499" s="106"/>
      <c r="L499" s="106"/>
      <c r="M499" s="106"/>
      <c r="N499" s="106"/>
      <c r="O499" s="106"/>
      <c r="P499" s="106"/>
      <c r="Q499" s="105"/>
      <c r="R499" s="105"/>
      <c r="S499" s="105"/>
      <c r="T499" s="105"/>
      <c r="U499" s="105"/>
      <c r="V499" s="105"/>
      <c r="W499" s="105"/>
      <c r="X499" s="105"/>
      <c r="Y499" s="105"/>
      <c r="Z499" s="105"/>
    </row>
    <row r="500" spans="1:26" ht="9.75" customHeight="1">
      <c r="A500" s="121"/>
      <c r="B500" s="129"/>
      <c r="C500" s="129"/>
      <c r="D500" s="129"/>
      <c r="E500" s="129"/>
      <c r="F500" s="129"/>
      <c r="G500" s="129"/>
      <c r="H500" s="129"/>
      <c r="I500" s="129"/>
      <c r="J500" s="129"/>
      <c r="K500" s="106"/>
      <c r="L500" s="106"/>
      <c r="M500" s="106"/>
      <c r="N500" s="106"/>
      <c r="O500" s="106"/>
      <c r="P500" s="106"/>
      <c r="Q500" s="105"/>
      <c r="R500" s="105"/>
      <c r="S500" s="105"/>
      <c r="T500" s="105"/>
      <c r="U500" s="105"/>
      <c r="V500" s="105"/>
      <c r="W500" s="105"/>
      <c r="X500" s="105"/>
      <c r="Y500" s="105"/>
      <c r="Z500" s="105"/>
    </row>
    <row r="501" spans="1:26" ht="9.75" customHeight="1">
      <c r="A501" s="121"/>
      <c r="B501" s="129"/>
      <c r="C501" s="129"/>
      <c r="D501" s="129"/>
      <c r="E501" s="129"/>
      <c r="F501" s="129"/>
      <c r="G501" s="129"/>
      <c r="H501" s="129"/>
      <c r="I501" s="129"/>
      <c r="J501" s="129"/>
      <c r="K501" s="106"/>
      <c r="L501" s="106"/>
      <c r="M501" s="106"/>
      <c r="N501" s="106"/>
      <c r="O501" s="106"/>
      <c r="P501" s="106"/>
      <c r="Q501" s="105"/>
      <c r="R501" s="105"/>
      <c r="S501" s="105"/>
      <c r="T501" s="105"/>
      <c r="U501" s="105"/>
      <c r="V501" s="105"/>
      <c r="W501" s="105"/>
      <c r="X501" s="105"/>
      <c r="Y501" s="105"/>
      <c r="Z501" s="105"/>
    </row>
    <row r="502" spans="1:26" ht="9.75" customHeight="1">
      <c r="A502" s="121"/>
      <c r="B502" s="129"/>
      <c r="C502" s="129"/>
      <c r="D502" s="129"/>
      <c r="E502" s="129"/>
      <c r="F502" s="129"/>
      <c r="G502" s="129"/>
      <c r="H502" s="129"/>
      <c r="I502" s="129"/>
      <c r="J502" s="129"/>
      <c r="K502" s="106"/>
      <c r="L502" s="106"/>
      <c r="M502" s="106"/>
      <c r="N502" s="106"/>
      <c r="O502" s="106"/>
      <c r="P502" s="106"/>
      <c r="Q502" s="105"/>
      <c r="R502" s="105"/>
      <c r="S502" s="105"/>
      <c r="T502" s="105"/>
      <c r="U502" s="105"/>
      <c r="V502" s="105"/>
      <c r="W502" s="105"/>
      <c r="X502" s="105"/>
      <c r="Y502" s="105"/>
      <c r="Z502" s="105"/>
    </row>
    <row r="503" spans="1:26" ht="9.75" customHeight="1">
      <c r="A503" s="121"/>
      <c r="B503" s="129"/>
      <c r="C503" s="129"/>
      <c r="D503" s="129"/>
      <c r="E503" s="129"/>
      <c r="F503" s="129"/>
      <c r="G503" s="129"/>
      <c r="H503" s="129"/>
      <c r="I503" s="129"/>
      <c r="J503" s="129"/>
      <c r="K503" s="106"/>
      <c r="L503" s="106"/>
      <c r="M503" s="106"/>
      <c r="N503" s="106"/>
      <c r="O503" s="106"/>
      <c r="P503" s="106"/>
      <c r="Q503" s="105"/>
      <c r="R503" s="105"/>
      <c r="S503" s="105"/>
      <c r="T503" s="105"/>
      <c r="U503" s="105"/>
      <c r="V503" s="105"/>
      <c r="W503" s="105"/>
      <c r="X503" s="105"/>
      <c r="Y503" s="105"/>
      <c r="Z503" s="105"/>
    </row>
    <row r="504" spans="1:26" ht="9.75" customHeight="1">
      <c r="A504" s="121"/>
      <c r="B504" s="129"/>
      <c r="C504" s="129"/>
      <c r="D504" s="129"/>
      <c r="E504" s="129"/>
      <c r="F504" s="129"/>
      <c r="G504" s="129"/>
      <c r="H504" s="129"/>
      <c r="I504" s="129"/>
      <c r="J504" s="129"/>
      <c r="K504" s="106"/>
      <c r="L504" s="106"/>
      <c r="M504" s="106"/>
      <c r="N504" s="106"/>
      <c r="O504" s="106"/>
      <c r="P504" s="106"/>
      <c r="Q504" s="105"/>
      <c r="R504" s="105"/>
      <c r="S504" s="105"/>
      <c r="T504" s="105"/>
      <c r="U504" s="105"/>
      <c r="V504" s="105"/>
      <c r="W504" s="105"/>
      <c r="X504" s="105"/>
      <c r="Y504" s="105"/>
      <c r="Z504" s="105"/>
    </row>
    <row r="505" spans="1:26" ht="9.75" customHeight="1">
      <c r="A505" s="121"/>
      <c r="B505" s="129"/>
      <c r="C505" s="129"/>
      <c r="D505" s="129"/>
      <c r="E505" s="129"/>
      <c r="F505" s="129"/>
      <c r="G505" s="129"/>
      <c r="H505" s="129"/>
      <c r="I505" s="129"/>
      <c r="J505" s="129"/>
      <c r="K505" s="106"/>
      <c r="L505" s="106"/>
      <c r="M505" s="106"/>
      <c r="N505" s="106"/>
      <c r="O505" s="106"/>
      <c r="P505" s="106"/>
      <c r="Q505" s="105"/>
      <c r="R505" s="105"/>
      <c r="S505" s="105"/>
      <c r="T505" s="105"/>
      <c r="U505" s="105"/>
      <c r="V505" s="105"/>
      <c r="W505" s="105"/>
      <c r="X505" s="105"/>
      <c r="Y505" s="105"/>
      <c r="Z505" s="105"/>
    </row>
    <row r="506" spans="1:26" ht="9.75" customHeight="1">
      <c r="A506" s="121"/>
      <c r="B506" s="129"/>
      <c r="C506" s="129"/>
      <c r="D506" s="129"/>
      <c r="E506" s="129"/>
      <c r="F506" s="129"/>
      <c r="G506" s="129"/>
      <c r="H506" s="129"/>
      <c r="I506" s="129"/>
      <c r="J506" s="129"/>
      <c r="K506" s="106"/>
      <c r="L506" s="106"/>
      <c r="M506" s="106"/>
      <c r="N506" s="106"/>
      <c r="O506" s="106"/>
      <c r="P506" s="106"/>
      <c r="Q506" s="105"/>
      <c r="R506" s="105"/>
      <c r="S506" s="105"/>
      <c r="T506" s="105"/>
      <c r="U506" s="105"/>
      <c r="V506" s="105"/>
      <c r="W506" s="105"/>
      <c r="X506" s="105"/>
      <c r="Y506" s="105"/>
      <c r="Z506" s="105"/>
    </row>
    <row r="507" spans="1:26" ht="9.75" customHeight="1">
      <c r="A507" s="121"/>
      <c r="B507" s="129"/>
      <c r="C507" s="129"/>
      <c r="D507" s="129"/>
      <c r="E507" s="129"/>
      <c r="F507" s="129"/>
      <c r="G507" s="129"/>
      <c r="H507" s="129"/>
      <c r="I507" s="129"/>
      <c r="J507" s="129"/>
      <c r="K507" s="106"/>
      <c r="L507" s="106"/>
      <c r="M507" s="106"/>
      <c r="N507" s="106"/>
      <c r="O507" s="106"/>
      <c r="P507" s="106"/>
      <c r="Q507" s="105"/>
      <c r="R507" s="105"/>
      <c r="S507" s="105"/>
      <c r="T507" s="105"/>
      <c r="U507" s="105"/>
      <c r="V507" s="105"/>
      <c r="W507" s="105"/>
      <c r="X507" s="105"/>
      <c r="Y507" s="105"/>
      <c r="Z507" s="105"/>
    </row>
    <row r="508" spans="1:26" ht="9.75" customHeight="1">
      <c r="A508" s="121"/>
      <c r="B508" s="129"/>
      <c r="C508" s="129"/>
      <c r="D508" s="129"/>
      <c r="E508" s="129"/>
      <c r="F508" s="129"/>
      <c r="G508" s="129"/>
      <c r="H508" s="129"/>
      <c r="I508" s="129"/>
      <c r="J508" s="129"/>
      <c r="K508" s="106"/>
      <c r="L508" s="106"/>
      <c r="M508" s="106"/>
      <c r="N508" s="106"/>
      <c r="O508" s="106"/>
      <c r="P508" s="106"/>
      <c r="Q508" s="105"/>
      <c r="R508" s="105"/>
      <c r="S508" s="105"/>
      <c r="T508" s="105"/>
      <c r="U508" s="105"/>
      <c r="V508" s="105"/>
      <c r="W508" s="105"/>
      <c r="X508" s="105"/>
      <c r="Y508" s="105"/>
      <c r="Z508" s="105"/>
    </row>
    <row r="509" spans="1:26" ht="9.75" customHeight="1">
      <c r="A509" s="121"/>
      <c r="B509" s="129"/>
      <c r="C509" s="129"/>
      <c r="D509" s="129"/>
      <c r="E509" s="129"/>
      <c r="F509" s="129"/>
      <c r="G509" s="129"/>
      <c r="H509" s="129"/>
      <c r="I509" s="129"/>
      <c r="J509" s="129"/>
      <c r="K509" s="106"/>
      <c r="L509" s="106"/>
      <c r="M509" s="106"/>
      <c r="N509" s="106"/>
      <c r="O509" s="106"/>
      <c r="P509" s="106"/>
      <c r="Q509" s="105"/>
      <c r="R509" s="105"/>
      <c r="S509" s="105"/>
      <c r="T509" s="105"/>
      <c r="U509" s="105"/>
      <c r="V509" s="105"/>
      <c r="W509" s="105"/>
      <c r="X509" s="105"/>
      <c r="Y509" s="105"/>
      <c r="Z509" s="105"/>
    </row>
    <row r="510" spans="1:26" ht="9.75" customHeight="1">
      <c r="A510" s="121"/>
      <c r="B510" s="129"/>
      <c r="C510" s="129"/>
      <c r="D510" s="129"/>
      <c r="E510" s="129"/>
      <c r="F510" s="129"/>
      <c r="G510" s="129"/>
      <c r="H510" s="129"/>
      <c r="I510" s="129"/>
      <c r="J510" s="129"/>
      <c r="K510" s="106"/>
      <c r="L510" s="106"/>
      <c r="M510" s="106"/>
      <c r="N510" s="106"/>
      <c r="O510" s="106"/>
      <c r="P510" s="106"/>
      <c r="Q510" s="105"/>
      <c r="R510" s="105"/>
      <c r="S510" s="105"/>
      <c r="T510" s="105"/>
      <c r="U510" s="105"/>
      <c r="V510" s="105"/>
      <c r="W510" s="105"/>
      <c r="X510" s="105"/>
      <c r="Y510" s="105"/>
      <c r="Z510" s="105"/>
    </row>
    <row r="511" spans="1:26" ht="9.75" customHeight="1">
      <c r="A511" s="121"/>
      <c r="B511" s="129"/>
      <c r="C511" s="129"/>
      <c r="D511" s="129"/>
      <c r="E511" s="129"/>
      <c r="F511" s="129"/>
      <c r="G511" s="129"/>
      <c r="H511" s="129"/>
      <c r="I511" s="129"/>
      <c r="J511" s="129"/>
      <c r="K511" s="106"/>
      <c r="L511" s="106"/>
      <c r="M511" s="106"/>
      <c r="N511" s="106"/>
      <c r="O511" s="106"/>
      <c r="P511" s="106"/>
      <c r="Q511" s="105"/>
      <c r="R511" s="105"/>
      <c r="S511" s="105"/>
      <c r="T511" s="105"/>
      <c r="U511" s="105"/>
      <c r="V511" s="105"/>
      <c r="W511" s="105"/>
      <c r="X511" s="105"/>
      <c r="Y511" s="105"/>
      <c r="Z511" s="105"/>
    </row>
    <row r="512" spans="1:26" ht="9.75" customHeight="1">
      <c r="A512" s="121"/>
      <c r="B512" s="129"/>
      <c r="C512" s="129"/>
      <c r="D512" s="129"/>
      <c r="E512" s="129"/>
      <c r="F512" s="129"/>
      <c r="G512" s="129"/>
      <c r="H512" s="129"/>
      <c r="I512" s="129"/>
      <c r="J512" s="129"/>
      <c r="K512" s="106"/>
      <c r="L512" s="106"/>
      <c r="M512" s="106"/>
      <c r="N512" s="106"/>
      <c r="O512" s="106"/>
      <c r="P512" s="106"/>
      <c r="Q512" s="105"/>
      <c r="R512" s="105"/>
      <c r="S512" s="105"/>
      <c r="T512" s="105"/>
      <c r="U512" s="105"/>
      <c r="V512" s="105"/>
      <c r="W512" s="105"/>
      <c r="X512" s="105"/>
      <c r="Y512" s="105"/>
      <c r="Z512" s="105"/>
    </row>
    <row r="513" spans="1:26" ht="9.75" customHeight="1">
      <c r="A513" s="121"/>
      <c r="B513" s="129"/>
      <c r="C513" s="129"/>
      <c r="D513" s="129"/>
      <c r="E513" s="129"/>
      <c r="F513" s="129"/>
      <c r="G513" s="129"/>
      <c r="H513" s="129"/>
      <c r="I513" s="129"/>
      <c r="J513" s="129"/>
      <c r="K513" s="106"/>
      <c r="L513" s="106"/>
      <c r="M513" s="106"/>
      <c r="N513" s="106"/>
      <c r="O513" s="106"/>
      <c r="P513" s="106"/>
      <c r="Q513" s="105"/>
      <c r="R513" s="105"/>
      <c r="S513" s="105"/>
      <c r="T513" s="105"/>
      <c r="U513" s="105"/>
      <c r="V513" s="105"/>
      <c r="W513" s="105"/>
      <c r="X513" s="105"/>
      <c r="Y513" s="105"/>
      <c r="Z513" s="105"/>
    </row>
    <row r="514" spans="1:26" ht="9.75" customHeight="1">
      <c r="A514" s="121"/>
      <c r="B514" s="129"/>
      <c r="C514" s="129"/>
      <c r="D514" s="129"/>
      <c r="E514" s="129"/>
      <c r="F514" s="129"/>
      <c r="G514" s="129"/>
      <c r="H514" s="129"/>
      <c r="I514" s="129"/>
      <c r="J514" s="129"/>
      <c r="K514" s="106"/>
      <c r="L514" s="106"/>
      <c r="M514" s="106"/>
      <c r="N514" s="106"/>
      <c r="O514" s="106"/>
      <c r="P514" s="106"/>
      <c r="Q514" s="105"/>
      <c r="R514" s="105"/>
      <c r="S514" s="105"/>
      <c r="T514" s="105"/>
      <c r="U514" s="105"/>
      <c r="V514" s="105"/>
      <c r="W514" s="105"/>
      <c r="X514" s="105"/>
      <c r="Y514" s="105"/>
      <c r="Z514" s="105"/>
    </row>
    <row r="515" spans="1:26" ht="9.75" customHeight="1">
      <c r="A515" s="121"/>
      <c r="B515" s="129"/>
      <c r="C515" s="129"/>
      <c r="D515" s="129"/>
      <c r="E515" s="129"/>
      <c r="F515" s="129"/>
      <c r="G515" s="129"/>
      <c r="H515" s="129"/>
      <c r="I515" s="129"/>
      <c r="J515" s="129"/>
      <c r="K515" s="106"/>
      <c r="L515" s="106"/>
      <c r="M515" s="106"/>
      <c r="N515" s="106"/>
      <c r="O515" s="106"/>
      <c r="P515" s="106"/>
      <c r="Q515" s="105"/>
      <c r="R515" s="105"/>
      <c r="S515" s="105"/>
      <c r="T515" s="105"/>
      <c r="U515" s="105"/>
      <c r="V515" s="105"/>
      <c r="W515" s="105"/>
      <c r="X515" s="105"/>
      <c r="Y515" s="105"/>
      <c r="Z515" s="105"/>
    </row>
    <row r="516" spans="1:26" ht="9.75" customHeight="1">
      <c r="A516" s="121"/>
      <c r="B516" s="129"/>
      <c r="C516" s="129"/>
      <c r="D516" s="129"/>
      <c r="E516" s="129"/>
      <c r="F516" s="129"/>
      <c r="G516" s="129"/>
      <c r="H516" s="129"/>
      <c r="I516" s="129"/>
      <c r="J516" s="129"/>
      <c r="K516" s="106"/>
      <c r="L516" s="106"/>
      <c r="M516" s="106"/>
      <c r="N516" s="106"/>
      <c r="O516" s="106"/>
      <c r="P516" s="106"/>
      <c r="Q516" s="105"/>
      <c r="R516" s="105"/>
      <c r="S516" s="105"/>
      <c r="T516" s="105"/>
      <c r="U516" s="105"/>
      <c r="V516" s="105"/>
      <c r="W516" s="105"/>
      <c r="X516" s="105"/>
      <c r="Y516" s="105"/>
      <c r="Z516" s="105"/>
    </row>
    <row r="517" spans="1:26" ht="9.75" customHeight="1">
      <c r="A517" s="121"/>
      <c r="B517" s="129"/>
      <c r="C517" s="129"/>
      <c r="D517" s="129"/>
      <c r="E517" s="129"/>
      <c r="F517" s="129"/>
      <c r="G517" s="129"/>
      <c r="H517" s="129"/>
      <c r="I517" s="129"/>
      <c r="J517" s="129"/>
      <c r="K517" s="106"/>
      <c r="L517" s="106"/>
      <c r="M517" s="106"/>
      <c r="N517" s="106"/>
      <c r="O517" s="106"/>
      <c r="P517" s="106"/>
      <c r="Q517" s="105"/>
      <c r="R517" s="105"/>
      <c r="S517" s="105"/>
      <c r="T517" s="105"/>
      <c r="U517" s="105"/>
      <c r="V517" s="105"/>
      <c r="W517" s="105"/>
      <c r="X517" s="105"/>
      <c r="Y517" s="105"/>
      <c r="Z517" s="105"/>
    </row>
    <row r="518" spans="1:26" ht="9.75" customHeight="1">
      <c r="A518" s="121"/>
      <c r="B518" s="129"/>
      <c r="C518" s="129"/>
      <c r="D518" s="129"/>
      <c r="E518" s="129"/>
      <c r="F518" s="129"/>
      <c r="G518" s="129"/>
      <c r="H518" s="129"/>
      <c r="I518" s="129"/>
      <c r="J518" s="129"/>
      <c r="K518" s="106"/>
      <c r="L518" s="106"/>
      <c r="M518" s="106"/>
      <c r="N518" s="106"/>
      <c r="O518" s="106"/>
      <c r="P518" s="106"/>
      <c r="Q518" s="105"/>
      <c r="R518" s="105"/>
      <c r="S518" s="105"/>
      <c r="T518" s="105"/>
      <c r="U518" s="105"/>
      <c r="V518" s="105"/>
      <c r="W518" s="105"/>
      <c r="X518" s="105"/>
      <c r="Y518" s="105"/>
      <c r="Z518" s="105"/>
    </row>
    <row r="519" spans="1:26" ht="9.75" customHeight="1">
      <c r="A519" s="121"/>
      <c r="B519" s="129"/>
      <c r="C519" s="129"/>
      <c r="D519" s="129"/>
      <c r="E519" s="129"/>
      <c r="F519" s="129"/>
      <c r="G519" s="129"/>
      <c r="H519" s="129"/>
      <c r="I519" s="129"/>
      <c r="J519" s="129"/>
      <c r="K519" s="106"/>
      <c r="L519" s="106"/>
      <c r="M519" s="106"/>
      <c r="N519" s="106"/>
      <c r="O519" s="106"/>
      <c r="P519" s="106"/>
      <c r="Q519" s="105"/>
      <c r="R519" s="105"/>
      <c r="S519" s="105"/>
      <c r="T519" s="105"/>
      <c r="U519" s="105"/>
      <c r="V519" s="105"/>
      <c r="W519" s="105"/>
      <c r="X519" s="105"/>
      <c r="Y519" s="105"/>
      <c r="Z519" s="105"/>
    </row>
    <row r="520" spans="1:26" ht="9.75" customHeight="1">
      <c r="A520" s="121"/>
      <c r="B520" s="129"/>
      <c r="C520" s="129"/>
      <c r="D520" s="129"/>
      <c r="E520" s="129"/>
      <c r="F520" s="129"/>
      <c r="G520" s="129"/>
      <c r="H520" s="129"/>
      <c r="I520" s="129"/>
      <c r="J520" s="129"/>
      <c r="K520" s="106"/>
      <c r="L520" s="106"/>
      <c r="M520" s="106"/>
      <c r="N520" s="106"/>
      <c r="O520" s="106"/>
      <c r="P520" s="106"/>
      <c r="Q520" s="105"/>
      <c r="R520" s="105"/>
      <c r="S520" s="105"/>
      <c r="T520" s="105"/>
      <c r="U520" s="105"/>
      <c r="V520" s="105"/>
      <c r="W520" s="105"/>
      <c r="X520" s="105"/>
      <c r="Y520" s="105"/>
      <c r="Z520" s="105"/>
    </row>
    <row r="521" spans="1:26" ht="9.75" customHeight="1">
      <c r="A521" s="121"/>
      <c r="B521" s="129"/>
      <c r="C521" s="129"/>
      <c r="D521" s="129"/>
      <c r="E521" s="129"/>
      <c r="F521" s="129"/>
      <c r="G521" s="129"/>
      <c r="H521" s="129"/>
      <c r="I521" s="129"/>
      <c r="J521" s="129"/>
      <c r="K521" s="106"/>
      <c r="L521" s="106"/>
      <c r="M521" s="106"/>
      <c r="N521" s="106"/>
      <c r="O521" s="106"/>
      <c r="P521" s="106"/>
      <c r="Q521" s="105"/>
      <c r="R521" s="105"/>
      <c r="S521" s="105"/>
      <c r="T521" s="105"/>
      <c r="U521" s="105"/>
      <c r="V521" s="105"/>
      <c r="W521" s="105"/>
      <c r="X521" s="105"/>
      <c r="Y521" s="105"/>
      <c r="Z521" s="105"/>
    </row>
    <row r="522" spans="1:26" ht="9.75" customHeight="1">
      <c r="A522" s="121"/>
      <c r="B522" s="129"/>
      <c r="C522" s="129"/>
      <c r="D522" s="129"/>
      <c r="E522" s="129"/>
      <c r="F522" s="129"/>
      <c r="G522" s="129"/>
      <c r="H522" s="129"/>
      <c r="I522" s="129"/>
      <c r="J522" s="129"/>
      <c r="K522" s="106"/>
      <c r="L522" s="106"/>
      <c r="M522" s="106"/>
      <c r="N522" s="106"/>
      <c r="O522" s="106"/>
      <c r="P522" s="106"/>
      <c r="Q522" s="105"/>
      <c r="R522" s="105"/>
      <c r="S522" s="105"/>
      <c r="T522" s="105"/>
      <c r="U522" s="105"/>
      <c r="V522" s="105"/>
      <c r="W522" s="105"/>
      <c r="X522" s="105"/>
      <c r="Y522" s="105"/>
      <c r="Z522" s="105"/>
    </row>
    <row r="523" spans="1:26" ht="9.75" customHeight="1">
      <c r="A523" s="121"/>
      <c r="B523" s="129"/>
      <c r="C523" s="129"/>
      <c r="D523" s="129"/>
      <c r="E523" s="129"/>
      <c r="F523" s="129"/>
      <c r="G523" s="129"/>
      <c r="H523" s="129"/>
      <c r="I523" s="129"/>
      <c r="J523" s="129"/>
      <c r="K523" s="106"/>
      <c r="L523" s="106"/>
      <c r="M523" s="106"/>
      <c r="N523" s="106"/>
      <c r="O523" s="106"/>
      <c r="P523" s="106"/>
      <c r="Q523" s="105"/>
      <c r="R523" s="105"/>
      <c r="S523" s="105"/>
      <c r="T523" s="105"/>
      <c r="U523" s="105"/>
      <c r="V523" s="105"/>
      <c r="W523" s="105"/>
      <c r="X523" s="105"/>
      <c r="Y523" s="105"/>
      <c r="Z523" s="105"/>
    </row>
    <row r="524" spans="1:26" ht="9.75" customHeight="1">
      <c r="A524" s="121"/>
      <c r="B524" s="129"/>
      <c r="C524" s="129"/>
      <c r="D524" s="129"/>
      <c r="E524" s="129"/>
      <c r="F524" s="129"/>
      <c r="G524" s="129"/>
      <c r="H524" s="129"/>
      <c r="I524" s="129"/>
      <c r="J524" s="129"/>
      <c r="K524" s="106"/>
      <c r="L524" s="106"/>
      <c r="M524" s="106"/>
      <c r="N524" s="106"/>
      <c r="O524" s="106"/>
      <c r="P524" s="106"/>
      <c r="Q524" s="105"/>
      <c r="R524" s="105"/>
      <c r="S524" s="105"/>
      <c r="T524" s="105"/>
      <c r="U524" s="105"/>
      <c r="V524" s="105"/>
      <c r="W524" s="105"/>
      <c r="X524" s="105"/>
      <c r="Y524" s="105"/>
      <c r="Z524" s="105"/>
    </row>
    <row r="525" spans="1:26" ht="9.75" customHeight="1">
      <c r="A525" s="121"/>
      <c r="B525" s="129"/>
      <c r="C525" s="129"/>
      <c r="D525" s="129"/>
      <c r="E525" s="129"/>
      <c r="F525" s="129"/>
      <c r="G525" s="129"/>
      <c r="H525" s="129"/>
      <c r="I525" s="129"/>
      <c r="J525" s="129"/>
      <c r="K525" s="106"/>
      <c r="L525" s="106"/>
      <c r="M525" s="106"/>
      <c r="N525" s="106"/>
      <c r="O525" s="106"/>
      <c r="P525" s="106"/>
      <c r="Q525" s="105"/>
      <c r="R525" s="105"/>
      <c r="S525" s="105"/>
      <c r="T525" s="105"/>
      <c r="U525" s="105"/>
      <c r="V525" s="105"/>
      <c r="W525" s="105"/>
      <c r="X525" s="105"/>
      <c r="Y525" s="105"/>
      <c r="Z525" s="105"/>
    </row>
    <row r="526" spans="1:26" ht="9.75" customHeight="1">
      <c r="A526" s="121"/>
      <c r="B526" s="129"/>
      <c r="C526" s="129"/>
      <c r="D526" s="129"/>
      <c r="E526" s="129"/>
      <c r="F526" s="129"/>
      <c r="G526" s="129"/>
      <c r="H526" s="129"/>
      <c r="I526" s="129"/>
      <c r="J526" s="129"/>
      <c r="K526" s="106"/>
      <c r="L526" s="106"/>
      <c r="M526" s="106"/>
      <c r="N526" s="106"/>
      <c r="O526" s="106"/>
      <c r="P526" s="106"/>
      <c r="Q526" s="105"/>
      <c r="R526" s="105"/>
      <c r="S526" s="105"/>
      <c r="T526" s="105"/>
      <c r="U526" s="105"/>
      <c r="V526" s="105"/>
      <c r="W526" s="105"/>
      <c r="X526" s="105"/>
      <c r="Y526" s="105"/>
      <c r="Z526" s="105"/>
    </row>
    <row r="527" spans="1:26" ht="9.75" customHeight="1">
      <c r="A527" s="121"/>
      <c r="B527" s="129"/>
      <c r="C527" s="129"/>
      <c r="D527" s="129"/>
      <c r="E527" s="129"/>
      <c r="F527" s="129"/>
      <c r="G527" s="129"/>
      <c r="H527" s="129"/>
      <c r="I527" s="129"/>
      <c r="J527" s="129"/>
      <c r="K527" s="106"/>
      <c r="L527" s="106"/>
      <c r="M527" s="106"/>
      <c r="N527" s="106"/>
      <c r="O527" s="106"/>
      <c r="P527" s="106"/>
      <c r="Q527" s="105"/>
      <c r="R527" s="105"/>
      <c r="S527" s="105"/>
      <c r="T527" s="105"/>
      <c r="U527" s="105"/>
      <c r="V527" s="105"/>
      <c r="W527" s="105"/>
      <c r="X527" s="105"/>
      <c r="Y527" s="105"/>
      <c r="Z527" s="105"/>
    </row>
    <row r="528" spans="1:26" ht="9.75" customHeight="1">
      <c r="A528" s="121"/>
      <c r="B528" s="129"/>
      <c r="C528" s="129"/>
      <c r="D528" s="129"/>
      <c r="E528" s="129"/>
      <c r="F528" s="129"/>
      <c r="G528" s="129"/>
      <c r="H528" s="129"/>
      <c r="I528" s="129"/>
      <c r="J528" s="129"/>
      <c r="K528" s="106"/>
      <c r="L528" s="106"/>
      <c r="M528" s="106"/>
      <c r="N528" s="106"/>
      <c r="O528" s="106"/>
      <c r="P528" s="106"/>
      <c r="Q528" s="105"/>
      <c r="R528" s="105"/>
      <c r="S528" s="105"/>
      <c r="T528" s="105"/>
      <c r="U528" s="105"/>
      <c r="V528" s="105"/>
      <c r="W528" s="105"/>
      <c r="X528" s="105"/>
      <c r="Y528" s="105"/>
      <c r="Z528" s="105"/>
    </row>
    <row r="529" spans="1:26" ht="9.75" customHeight="1">
      <c r="A529" s="121"/>
      <c r="B529" s="129"/>
      <c r="C529" s="129"/>
      <c r="D529" s="129"/>
      <c r="E529" s="129"/>
      <c r="F529" s="129"/>
      <c r="G529" s="129"/>
      <c r="H529" s="129"/>
      <c r="I529" s="129"/>
      <c r="J529" s="129"/>
      <c r="K529" s="106"/>
      <c r="L529" s="106"/>
      <c r="M529" s="106"/>
      <c r="N529" s="106"/>
      <c r="O529" s="106"/>
      <c r="P529" s="106"/>
      <c r="Q529" s="105"/>
      <c r="R529" s="105"/>
      <c r="S529" s="105"/>
      <c r="T529" s="105"/>
      <c r="U529" s="105"/>
      <c r="V529" s="105"/>
      <c r="W529" s="105"/>
      <c r="X529" s="105"/>
      <c r="Y529" s="105"/>
      <c r="Z529" s="105"/>
    </row>
    <row r="530" spans="1:26" ht="9.75" customHeight="1">
      <c r="A530" s="121"/>
      <c r="B530" s="129"/>
      <c r="C530" s="129"/>
      <c r="D530" s="129"/>
      <c r="E530" s="129"/>
      <c r="F530" s="129"/>
      <c r="G530" s="129"/>
      <c r="H530" s="129"/>
      <c r="I530" s="129"/>
      <c r="J530" s="129"/>
      <c r="K530" s="106"/>
      <c r="L530" s="106"/>
      <c r="M530" s="106"/>
      <c r="N530" s="106"/>
      <c r="O530" s="106"/>
      <c r="P530" s="106"/>
      <c r="Q530" s="105"/>
      <c r="R530" s="105"/>
      <c r="S530" s="105"/>
      <c r="T530" s="105"/>
      <c r="U530" s="105"/>
      <c r="V530" s="105"/>
      <c r="W530" s="105"/>
      <c r="X530" s="105"/>
      <c r="Y530" s="105"/>
      <c r="Z530" s="105"/>
    </row>
    <row r="531" spans="1:26" ht="9.75" customHeight="1">
      <c r="A531" s="121"/>
      <c r="B531" s="129"/>
      <c r="C531" s="129"/>
      <c r="D531" s="129"/>
      <c r="E531" s="129"/>
      <c r="F531" s="129"/>
      <c r="G531" s="129"/>
      <c r="H531" s="129"/>
      <c r="I531" s="129"/>
      <c r="J531" s="129"/>
      <c r="K531" s="106"/>
      <c r="L531" s="106"/>
      <c r="M531" s="106"/>
      <c r="N531" s="106"/>
      <c r="O531" s="106"/>
      <c r="P531" s="106"/>
      <c r="Q531" s="105"/>
      <c r="R531" s="105"/>
      <c r="S531" s="105"/>
      <c r="T531" s="105"/>
      <c r="U531" s="105"/>
      <c r="V531" s="105"/>
      <c r="W531" s="105"/>
      <c r="X531" s="105"/>
      <c r="Y531" s="105"/>
      <c r="Z531" s="105"/>
    </row>
    <row r="532" spans="1:26" ht="9.75" customHeight="1">
      <c r="A532" s="121"/>
      <c r="B532" s="129"/>
      <c r="C532" s="129"/>
      <c r="D532" s="129"/>
      <c r="E532" s="129"/>
      <c r="F532" s="129"/>
      <c r="G532" s="129"/>
      <c r="H532" s="129"/>
      <c r="I532" s="129"/>
      <c r="J532" s="129"/>
      <c r="K532" s="106"/>
      <c r="L532" s="106"/>
      <c r="M532" s="106"/>
      <c r="N532" s="106"/>
      <c r="O532" s="106"/>
      <c r="P532" s="106"/>
      <c r="Q532" s="105"/>
      <c r="R532" s="105"/>
      <c r="S532" s="105"/>
      <c r="T532" s="105"/>
      <c r="U532" s="105"/>
      <c r="V532" s="105"/>
      <c r="W532" s="105"/>
      <c r="X532" s="105"/>
      <c r="Y532" s="105"/>
      <c r="Z532" s="105"/>
    </row>
    <row r="533" spans="1:26" ht="9.75" customHeight="1">
      <c r="A533" s="121"/>
      <c r="B533" s="129"/>
      <c r="C533" s="129"/>
      <c r="D533" s="129"/>
      <c r="E533" s="129"/>
      <c r="F533" s="129"/>
      <c r="G533" s="129"/>
      <c r="H533" s="129"/>
      <c r="I533" s="129"/>
      <c r="J533" s="129"/>
      <c r="K533" s="106"/>
      <c r="L533" s="106"/>
      <c r="M533" s="106"/>
      <c r="N533" s="106"/>
      <c r="O533" s="106"/>
      <c r="P533" s="106"/>
      <c r="Q533" s="105"/>
      <c r="R533" s="105"/>
      <c r="S533" s="105"/>
      <c r="T533" s="105"/>
      <c r="U533" s="105"/>
      <c r="V533" s="105"/>
      <c r="W533" s="105"/>
      <c r="X533" s="105"/>
      <c r="Y533" s="105"/>
      <c r="Z533" s="105"/>
    </row>
    <row r="534" spans="1:26" ht="9.75" customHeight="1">
      <c r="A534" s="121"/>
      <c r="B534" s="129"/>
      <c r="C534" s="129"/>
      <c r="D534" s="129"/>
      <c r="E534" s="129"/>
      <c r="F534" s="129"/>
      <c r="G534" s="129"/>
      <c r="H534" s="129"/>
      <c r="I534" s="129"/>
      <c r="J534" s="129"/>
      <c r="K534" s="106"/>
      <c r="L534" s="106"/>
      <c r="M534" s="106"/>
      <c r="N534" s="106"/>
      <c r="O534" s="106"/>
      <c r="P534" s="106"/>
      <c r="Q534" s="105"/>
      <c r="R534" s="105"/>
      <c r="S534" s="105"/>
      <c r="T534" s="105"/>
      <c r="U534" s="105"/>
      <c r="V534" s="105"/>
      <c r="W534" s="105"/>
      <c r="X534" s="105"/>
      <c r="Y534" s="105"/>
      <c r="Z534" s="105"/>
    </row>
    <row r="535" spans="1:26" ht="9.75" customHeight="1">
      <c r="A535" s="121"/>
      <c r="B535" s="129"/>
      <c r="C535" s="129"/>
      <c r="D535" s="129"/>
      <c r="E535" s="129"/>
      <c r="F535" s="129"/>
      <c r="G535" s="129"/>
      <c r="H535" s="129"/>
      <c r="I535" s="129"/>
      <c r="J535" s="129"/>
      <c r="K535" s="106"/>
      <c r="L535" s="106"/>
      <c r="M535" s="106"/>
      <c r="N535" s="106"/>
      <c r="O535" s="106"/>
      <c r="P535" s="106"/>
      <c r="Q535" s="105"/>
      <c r="R535" s="105"/>
      <c r="S535" s="105"/>
      <c r="T535" s="105"/>
      <c r="U535" s="105"/>
      <c r="V535" s="105"/>
      <c r="W535" s="105"/>
      <c r="X535" s="105"/>
      <c r="Y535" s="105"/>
      <c r="Z535" s="105"/>
    </row>
    <row r="536" spans="1:26" ht="9.75" customHeight="1">
      <c r="A536" s="121"/>
      <c r="B536" s="129"/>
      <c r="C536" s="129"/>
      <c r="D536" s="129"/>
      <c r="E536" s="129"/>
      <c r="F536" s="129"/>
      <c r="G536" s="129"/>
      <c r="H536" s="129"/>
      <c r="I536" s="129"/>
      <c r="J536" s="129"/>
      <c r="K536" s="106"/>
      <c r="L536" s="106"/>
      <c r="M536" s="106"/>
      <c r="N536" s="106"/>
      <c r="O536" s="106"/>
      <c r="P536" s="106"/>
      <c r="Q536" s="105"/>
      <c r="R536" s="105"/>
      <c r="S536" s="105"/>
      <c r="T536" s="105"/>
      <c r="U536" s="105"/>
      <c r="V536" s="105"/>
      <c r="W536" s="105"/>
      <c r="X536" s="105"/>
      <c r="Y536" s="105"/>
      <c r="Z536" s="105"/>
    </row>
    <row r="537" spans="1:26" ht="9.75" customHeight="1">
      <c r="A537" s="121"/>
      <c r="B537" s="129"/>
      <c r="C537" s="129"/>
      <c r="D537" s="129"/>
      <c r="E537" s="129"/>
      <c r="F537" s="129"/>
      <c r="G537" s="129"/>
      <c r="H537" s="129"/>
      <c r="I537" s="129"/>
      <c r="J537" s="129"/>
      <c r="K537" s="106"/>
      <c r="L537" s="106"/>
      <c r="M537" s="106"/>
      <c r="N537" s="106"/>
      <c r="O537" s="106"/>
      <c r="P537" s="106"/>
      <c r="Q537" s="105"/>
      <c r="R537" s="105"/>
      <c r="S537" s="105"/>
      <c r="T537" s="105"/>
      <c r="U537" s="105"/>
      <c r="V537" s="105"/>
      <c r="W537" s="105"/>
      <c r="X537" s="105"/>
      <c r="Y537" s="105"/>
      <c r="Z537" s="105"/>
    </row>
    <row r="538" spans="1:26" ht="9.75" customHeight="1">
      <c r="A538" s="121"/>
      <c r="B538" s="129"/>
      <c r="C538" s="129"/>
      <c r="D538" s="129"/>
      <c r="E538" s="129"/>
      <c r="F538" s="129"/>
      <c r="G538" s="129"/>
      <c r="H538" s="129"/>
      <c r="I538" s="129"/>
      <c r="J538" s="129"/>
      <c r="K538" s="106"/>
      <c r="L538" s="106"/>
      <c r="M538" s="106"/>
      <c r="N538" s="106"/>
      <c r="O538" s="106"/>
      <c r="P538" s="106"/>
      <c r="Q538" s="105"/>
      <c r="R538" s="105"/>
      <c r="S538" s="105"/>
      <c r="T538" s="105"/>
      <c r="U538" s="105"/>
      <c r="V538" s="105"/>
      <c r="W538" s="105"/>
      <c r="X538" s="105"/>
      <c r="Y538" s="105"/>
      <c r="Z538" s="105"/>
    </row>
    <row r="539" spans="1:26" ht="9.75" customHeight="1">
      <c r="A539" s="121"/>
      <c r="B539" s="129"/>
      <c r="C539" s="129"/>
      <c r="D539" s="129"/>
      <c r="E539" s="129"/>
      <c r="F539" s="129"/>
      <c r="G539" s="129"/>
      <c r="H539" s="129"/>
      <c r="I539" s="129"/>
      <c r="J539" s="129"/>
      <c r="K539" s="106"/>
      <c r="L539" s="106"/>
      <c r="M539" s="106"/>
      <c r="N539" s="106"/>
      <c r="O539" s="106"/>
      <c r="P539" s="106"/>
      <c r="Q539" s="105"/>
      <c r="R539" s="105"/>
      <c r="S539" s="105"/>
      <c r="T539" s="105"/>
      <c r="U539" s="105"/>
      <c r="V539" s="105"/>
      <c r="W539" s="105"/>
      <c r="X539" s="105"/>
      <c r="Y539" s="105"/>
      <c r="Z539" s="105"/>
    </row>
    <row r="540" spans="1:26" ht="9.75" customHeight="1">
      <c r="A540" s="121"/>
      <c r="B540" s="129"/>
      <c r="C540" s="129"/>
      <c r="D540" s="129"/>
      <c r="E540" s="129"/>
      <c r="F540" s="129"/>
      <c r="G540" s="129"/>
      <c r="H540" s="129"/>
      <c r="I540" s="129"/>
      <c r="J540" s="129"/>
      <c r="K540" s="106"/>
      <c r="L540" s="106"/>
      <c r="M540" s="106"/>
      <c r="N540" s="106"/>
      <c r="O540" s="106"/>
      <c r="P540" s="106"/>
      <c r="Q540" s="105"/>
      <c r="R540" s="105"/>
      <c r="S540" s="105"/>
      <c r="T540" s="105"/>
      <c r="U540" s="105"/>
      <c r="V540" s="105"/>
      <c r="W540" s="105"/>
      <c r="X540" s="105"/>
      <c r="Y540" s="105"/>
      <c r="Z540" s="105"/>
    </row>
    <row r="541" spans="1:26" ht="9.75" customHeight="1">
      <c r="A541" s="121"/>
      <c r="B541" s="129"/>
      <c r="C541" s="129"/>
      <c r="D541" s="129"/>
      <c r="E541" s="129"/>
      <c r="F541" s="129"/>
      <c r="G541" s="129"/>
      <c r="H541" s="129"/>
      <c r="I541" s="129"/>
      <c r="J541" s="129"/>
      <c r="K541" s="106"/>
      <c r="L541" s="106"/>
      <c r="M541" s="106"/>
      <c r="N541" s="106"/>
      <c r="O541" s="106"/>
      <c r="P541" s="106"/>
      <c r="Q541" s="105"/>
      <c r="R541" s="105"/>
      <c r="S541" s="105"/>
      <c r="T541" s="105"/>
      <c r="U541" s="105"/>
      <c r="V541" s="105"/>
      <c r="W541" s="105"/>
      <c r="X541" s="105"/>
      <c r="Y541" s="105"/>
      <c r="Z541" s="105"/>
    </row>
    <row r="542" spans="1:26" ht="9.75" customHeight="1">
      <c r="A542" s="121"/>
      <c r="B542" s="129"/>
      <c r="C542" s="129"/>
      <c r="D542" s="129"/>
      <c r="E542" s="129"/>
      <c r="F542" s="129"/>
      <c r="G542" s="129"/>
      <c r="H542" s="129"/>
      <c r="I542" s="129"/>
      <c r="J542" s="129"/>
      <c r="K542" s="106"/>
      <c r="L542" s="106"/>
      <c r="M542" s="106"/>
      <c r="N542" s="106"/>
      <c r="O542" s="106"/>
      <c r="P542" s="106"/>
      <c r="Q542" s="105"/>
      <c r="R542" s="105"/>
      <c r="S542" s="105"/>
      <c r="T542" s="105"/>
      <c r="U542" s="105"/>
      <c r="V542" s="105"/>
      <c r="W542" s="105"/>
      <c r="X542" s="105"/>
      <c r="Y542" s="105"/>
      <c r="Z542" s="105"/>
    </row>
    <row r="543" spans="1:26" ht="9.75" customHeight="1">
      <c r="A543" s="121"/>
      <c r="B543" s="129"/>
      <c r="C543" s="129"/>
      <c r="D543" s="129"/>
      <c r="E543" s="129"/>
      <c r="F543" s="129"/>
      <c r="G543" s="129"/>
      <c r="H543" s="129"/>
      <c r="I543" s="129"/>
      <c r="J543" s="129"/>
      <c r="K543" s="106"/>
      <c r="L543" s="106"/>
      <c r="M543" s="106"/>
      <c r="N543" s="106"/>
      <c r="O543" s="106"/>
      <c r="P543" s="106"/>
      <c r="Q543" s="105"/>
      <c r="R543" s="105"/>
      <c r="S543" s="105"/>
      <c r="T543" s="105"/>
      <c r="U543" s="105"/>
      <c r="V543" s="105"/>
      <c r="W543" s="105"/>
      <c r="X543" s="105"/>
      <c r="Y543" s="105"/>
      <c r="Z543" s="105"/>
    </row>
    <row r="544" spans="1:26" ht="9.75" customHeight="1">
      <c r="A544" s="121"/>
      <c r="B544" s="129"/>
      <c r="C544" s="129"/>
      <c r="D544" s="129"/>
      <c r="E544" s="129"/>
      <c r="F544" s="129"/>
      <c r="G544" s="129"/>
      <c r="H544" s="129"/>
      <c r="I544" s="129"/>
      <c r="J544" s="129"/>
      <c r="K544" s="106"/>
      <c r="L544" s="106"/>
      <c r="M544" s="106"/>
      <c r="N544" s="106"/>
      <c r="O544" s="106"/>
      <c r="P544" s="106"/>
      <c r="Q544" s="105"/>
      <c r="R544" s="105"/>
      <c r="S544" s="105"/>
      <c r="T544" s="105"/>
      <c r="U544" s="105"/>
      <c r="V544" s="105"/>
      <c r="W544" s="105"/>
      <c r="X544" s="105"/>
      <c r="Y544" s="105"/>
      <c r="Z544" s="105"/>
    </row>
    <row r="545" spans="1:26" ht="9.75" customHeight="1">
      <c r="A545" s="121"/>
      <c r="B545" s="129"/>
      <c r="C545" s="129"/>
      <c r="D545" s="129"/>
      <c r="E545" s="129"/>
      <c r="F545" s="129"/>
      <c r="G545" s="129"/>
      <c r="H545" s="129"/>
      <c r="I545" s="129"/>
      <c r="J545" s="129"/>
      <c r="K545" s="106"/>
      <c r="L545" s="106"/>
      <c r="M545" s="106"/>
      <c r="N545" s="106"/>
      <c r="O545" s="106"/>
      <c r="P545" s="106"/>
      <c r="Q545" s="105"/>
      <c r="R545" s="105"/>
      <c r="S545" s="105"/>
      <c r="T545" s="105"/>
      <c r="U545" s="105"/>
      <c r="V545" s="105"/>
      <c r="W545" s="105"/>
      <c r="X545" s="105"/>
      <c r="Y545" s="105"/>
      <c r="Z545" s="105"/>
    </row>
    <row r="546" spans="1:26" ht="9.75" customHeight="1">
      <c r="A546" s="121"/>
      <c r="B546" s="129"/>
      <c r="C546" s="129"/>
      <c r="D546" s="129"/>
      <c r="E546" s="129"/>
      <c r="F546" s="129"/>
      <c r="G546" s="129"/>
      <c r="H546" s="129"/>
      <c r="I546" s="129"/>
      <c r="J546" s="129"/>
      <c r="K546" s="106"/>
      <c r="L546" s="106"/>
      <c r="M546" s="106"/>
      <c r="N546" s="106"/>
      <c r="O546" s="106"/>
      <c r="P546" s="106"/>
      <c r="Q546" s="105"/>
      <c r="R546" s="105"/>
      <c r="S546" s="105"/>
      <c r="T546" s="105"/>
      <c r="U546" s="105"/>
      <c r="V546" s="105"/>
      <c r="W546" s="105"/>
      <c r="X546" s="105"/>
      <c r="Y546" s="105"/>
      <c r="Z546" s="105"/>
    </row>
    <row r="547" spans="1:26" ht="9.75" customHeight="1">
      <c r="A547" s="121"/>
      <c r="B547" s="129"/>
      <c r="C547" s="129"/>
      <c r="D547" s="129"/>
      <c r="E547" s="129"/>
      <c r="F547" s="129"/>
      <c r="G547" s="129"/>
      <c r="H547" s="129"/>
      <c r="I547" s="129"/>
      <c r="J547" s="129"/>
      <c r="K547" s="106"/>
      <c r="L547" s="106"/>
      <c r="M547" s="106"/>
      <c r="N547" s="106"/>
      <c r="O547" s="106"/>
      <c r="P547" s="106"/>
      <c r="Q547" s="105"/>
      <c r="R547" s="105"/>
      <c r="S547" s="105"/>
      <c r="T547" s="105"/>
      <c r="U547" s="105"/>
      <c r="V547" s="105"/>
      <c r="W547" s="105"/>
      <c r="X547" s="105"/>
      <c r="Y547" s="105"/>
      <c r="Z547" s="105"/>
    </row>
    <row r="548" spans="1:26" ht="9.75" customHeight="1">
      <c r="A548" s="121"/>
      <c r="B548" s="129"/>
      <c r="C548" s="129"/>
      <c r="D548" s="129"/>
      <c r="E548" s="129"/>
      <c r="F548" s="129"/>
      <c r="G548" s="129"/>
      <c r="H548" s="129"/>
      <c r="I548" s="129"/>
      <c r="J548" s="129"/>
      <c r="K548" s="106"/>
      <c r="L548" s="106"/>
      <c r="M548" s="106"/>
      <c r="N548" s="106"/>
      <c r="O548" s="106"/>
      <c r="P548" s="106"/>
      <c r="Q548" s="105"/>
      <c r="R548" s="105"/>
      <c r="S548" s="105"/>
      <c r="T548" s="105"/>
      <c r="U548" s="105"/>
      <c r="V548" s="105"/>
      <c r="W548" s="105"/>
      <c r="X548" s="105"/>
      <c r="Y548" s="105"/>
      <c r="Z548" s="105"/>
    </row>
    <row r="549" spans="1:26" ht="9.75" customHeight="1">
      <c r="A549" s="121"/>
      <c r="B549" s="129"/>
      <c r="C549" s="129"/>
      <c r="D549" s="129"/>
      <c r="E549" s="129"/>
      <c r="F549" s="129"/>
      <c r="G549" s="129"/>
      <c r="H549" s="129"/>
      <c r="I549" s="129"/>
      <c r="J549" s="129"/>
      <c r="K549" s="106"/>
      <c r="L549" s="106"/>
      <c r="M549" s="106"/>
      <c r="N549" s="106"/>
      <c r="O549" s="106"/>
      <c r="P549" s="106"/>
      <c r="Q549" s="105"/>
      <c r="R549" s="105"/>
      <c r="S549" s="105"/>
      <c r="T549" s="105"/>
      <c r="U549" s="105"/>
      <c r="V549" s="105"/>
      <c r="W549" s="105"/>
      <c r="X549" s="105"/>
      <c r="Y549" s="105"/>
      <c r="Z549" s="105"/>
    </row>
    <row r="550" spans="1:26" ht="9.75" customHeight="1">
      <c r="A550" s="121"/>
      <c r="B550" s="129"/>
      <c r="C550" s="129"/>
      <c r="D550" s="129"/>
      <c r="E550" s="129"/>
      <c r="F550" s="129"/>
      <c r="G550" s="129"/>
      <c r="H550" s="129"/>
      <c r="I550" s="129"/>
      <c r="J550" s="129"/>
      <c r="K550" s="106"/>
      <c r="L550" s="106"/>
      <c r="M550" s="106"/>
      <c r="N550" s="106"/>
      <c r="O550" s="106"/>
      <c r="P550" s="106"/>
      <c r="Q550" s="105"/>
      <c r="R550" s="105"/>
      <c r="S550" s="105"/>
      <c r="T550" s="105"/>
      <c r="U550" s="105"/>
      <c r="V550" s="105"/>
      <c r="W550" s="105"/>
      <c r="X550" s="105"/>
      <c r="Y550" s="105"/>
      <c r="Z550" s="105"/>
    </row>
    <row r="551" spans="1:26" ht="9.75" customHeight="1">
      <c r="A551" s="121"/>
      <c r="B551" s="129"/>
      <c r="C551" s="129"/>
      <c r="D551" s="129"/>
      <c r="E551" s="129"/>
      <c r="F551" s="129"/>
      <c r="G551" s="129"/>
      <c r="H551" s="129"/>
      <c r="I551" s="129"/>
      <c r="J551" s="129"/>
      <c r="K551" s="106"/>
      <c r="L551" s="106"/>
      <c r="M551" s="106"/>
      <c r="N551" s="106"/>
      <c r="O551" s="106"/>
      <c r="P551" s="106"/>
      <c r="Q551" s="105"/>
      <c r="R551" s="105"/>
      <c r="S551" s="105"/>
      <c r="T551" s="105"/>
      <c r="U551" s="105"/>
      <c r="V551" s="105"/>
      <c r="W551" s="105"/>
      <c r="X551" s="105"/>
      <c r="Y551" s="105"/>
      <c r="Z551" s="105"/>
    </row>
    <row r="552" spans="1:26" ht="9.75" customHeight="1">
      <c r="A552" s="121"/>
      <c r="B552" s="129"/>
      <c r="C552" s="129"/>
      <c r="D552" s="129"/>
      <c r="E552" s="129"/>
      <c r="F552" s="129"/>
      <c r="G552" s="129"/>
      <c r="H552" s="129"/>
      <c r="I552" s="129"/>
      <c r="J552" s="129"/>
      <c r="K552" s="106"/>
      <c r="L552" s="106"/>
      <c r="M552" s="106"/>
      <c r="N552" s="106"/>
      <c r="O552" s="106"/>
      <c r="P552" s="106"/>
      <c r="Q552" s="105"/>
      <c r="R552" s="105"/>
      <c r="S552" s="105"/>
      <c r="T552" s="105"/>
      <c r="U552" s="105"/>
      <c r="V552" s="105"/>
      <c r="W552" s="105"/>
      <c r="X552" s="105"/>
      <c r="Y552" s="105"/>
      <c r="Z552" s="105"/>
    </row>
    <row r="553" spans="1:26" ht="9.75" customHeight="1">
      <c r="A553" s="121"/>
      <c r="B553" s="129"/>
      <c r="C553" s="129"/>
      <c r="D553" s="129"/>
      <c r="E553" s="129"/>
      <c r="F553" s="129"/>
      <c r="G553" s="129"/>
      <c r="H553" s="129"/>
      <c r="I553" s="129"/>
      <c r="J553" s="129"/>
      <c r="K553" s="106"/>
      <c r="L553" s="106"/>
      <c r="M553" s="106"/>
      <c r="N553" s="106"/>
      <c r="O553" s="106"/>
      <c r="P553" s="106"/>
      <c r="Q553" s="105"/>
      <c r="R553" s="105"/>
      <c r="S553" s="105"/>
      <c r="T553" s="105"/>
      <c r="U553" s="105"/>
      <c r="V553" s="105"/>
      <c r="W553" s="105"/>
      <c r="X553" s="105"/>
      <c r="Y553" s="105"/>
      <c r="Z553" s="105"/>
    </row>
    <row r="554" spans="1:26" ht="9.75" customHeight="1">
      <c r="A554" s="121"/>
      <c r="B554" s="129"/>
      <c r="C554" s="129"/>
      <c r="D554" s="129"/>
      <c r="E554" s="129"/>
      <c r="F554" s="129"/>
      <c r="G554" s="129"/>
      <c r="H554" s="129"/>
      <c r="I554" s="129"/>
      <c r="J554" s="129"/>
      <c r="K554" s="106"/>
      <c r="L554" s="106"/>
      <c r="M554" s="106"/>
      <c r="N554" s="106"/>
      <c r="O554" s="106"/>
      <c r="P554" s="106"/>
      <c r="Q554" s="105"/>
      <c r="R554" s="105"/>
      <c r="S554" s="105"/>
      <c r="T554" s="105"/>
      <c r="U554" s="105"/>
      <c r="V554" s="105"/>
      <c r="W554" s="105"/>
      <c r="X554" s="105"/>
      <c r="Y554" s="105"/>
      <c r="Z554" s="105"/>
    </row>
    <row r="555" spans="1:26" ht="9.75" customHeight="1">
      <c r="A555" s="121"/>
      <c r="B555" s="129"/>
      <c r="C555" s="129"/>
      <c r="D555" s="129"/>
      <c r="E555" s="129"/>
      <c r="F555" s="129"/>
      <c r="G555" s="129"/>
      <c r="H555" s="129"/>
      <c r="I555" s="129"/>
      <c r="J555" s="129"/>
      <c r="K555" s="106"/>
      <c r="L555" s="106"/>
      <c r="M555" s="106"/>
      <c r="N555" s="106"/>
      <c r="O555" s="106"/>
      <c r="P555" s="106"/>
      <c r="Q555" s="105"/>
      <c r="R555" s="105"/>
      <c r="S555" s="105"/>
      <c r="T555" s="105"/>
      <c r="U555" s="105"/>
      <c r="V555" s="105"/>
      <c r="W555" s="105"/>
      <c r="X555" s="105"/>
      <c r="Y555" s="105"/>
      <c r="Z555" s="105"/>
    </row>
    <row r="556" spans="1:26" ht="9.75" customHeight="1">
      <c r="A556" s="121"/>
      <c r="B556" s="129"/>
      <c r="C556" s="129"/>
      <c r="D556" s="129"/>
      <c r="E556" s="129"/>
      <c r="F556" s="129"/>
      <c r="G556" s="129"/>
      <c r="H556" s="129"/>
      <c r="I556" s="129"/>
      <c r="J556" s="129"/>
      <c r="K556" s="106"/>
      <c r="L556" s="106"/>
      <c r="M556" s="106"/>
      <c r="N556" s="106"/>
      <c r="O556" s="106"/>
      <c r="P556" s="106"/>
      <c r="Q556" s="105"/>
      <c r="R556" s="105"/>
      <c r="S556" s="105"/>
      <c r="T556" s="105"/>
      <c r="U556" s="105"/>
      <c r="V556" s="105"/>
      <c r="W556" s="105"/>
      <c r="X556" s="105"/>
      <c r="Y556" s="105"/>
      <c r="Z556" s="105"/>
    </row>
    <row r="557" spans="1:26" ht="9.75" customHeight="1">
      <c r="A557" s="121"/>
      <c r="B557" s="129"/>
      <c r="C557" s="129"/>
      <c r="D557" s="129"/>
      <c r="E557" s="129"/>
      <c r="F557" s="129"/>
      <c r="G557" s="129"/>
      <c r="H557" s="129"/>
      <c r="I557" s="129"/>
      <c r="J557" s="129"/>
      <c r="K557" s="106"/>
      <c r="L557" s="106"/>
      <c r="M557" s="106"/>
      <c r="N557" s="106"/>
      <c r="O557" s="106"/>
      <c r="P557" s="106"/>
      <c r="Q557" s="105"/>
      <c r="R557" s="105"/>
      <c r="S557" s="105"/>
      <c r="T557" s="105"/>
      <c r="U557" s="105"/>
      <c r="V557" s="105"/>
      <c r="W557" s="105"/>
      <c r="X557" s="105"/>
      <c r="Y557" s="105"/>
      <c r="Z557" s="105"/>
    </row>
    <row r="558" spans="1:26" ht="9.75" customHeight="1">
      <c r="A558" s="121"/>
      <c r="B558" s="129"/>
      <c r="C558" s="129"/>
      <c r="D558" s="129"/>
      <c r="E558" s="129"/>
      <c r="F558" s="129"/>
      <c r="G558" s="129"/>
      <c r="H558" s="129"/>
      <c r="I558" s="129"/>
      <c r="J558" s="129"/>
      <c r="K558" s="106"/>
      <c r="L558" s="106"/>
      <c r="M558" s="106"/>
      <c r="N558" s="106"/>
      <c r="O558" s="106"/>
      <c r="P558" s="106"/>
      <c r="Q558" s="105"/>
      <c r="R558" s="105"/>
      <c r="S558" s="105"/>
      <c r="T558" s="105"/>
      <c r="U558" s="105"/>
      <c r="V558" s="105"/>
      <c r="W558" s="105"/>
      <c r="X558" s="105"/>
      <c r="Y558" s="105"/>
      <c r="Z558" s="105"/>
    </row>
    <row r="559" spans="1:26" ht="9.75" customHeight="1">
      <c r="A559" s="121"/>
      <c r="B559" s="129"/>
      <c r="C559" s="129"/>
      <c r="D559" s="129"/>
      <c r="E559" s="129"/>
      <c r="F559" s="129"/>
      <c r="G559" s="129"/>
      <c r="H559" s="129"/>
      <c r="I559" s="129"/>
      <c r="J559" s="129"/>
      <c r="K559" s="106"/>
      <c r="L559" s="106"/>
      <c r="M559" s="106"/>
      <c r="N559" s="106"/>
      <c r="O559" s="106"/>
      <c r="P559" s="106"/>
      <c r="Q559" s="105"/>
      <c r="R559" s="105"/>
      <c r="S559" s="105"/>
      <c r="T559" s="105"/>
      <c r="U559" s="105"/>
      <c r="V559" s="105"/>
      <c r="W559" s="105"/>
      <c r="X559" s="105"/>
      <c r="Y559" s="105"/>
      <c r="Z559" s="105"/>
    </row>
    <row r="560" spans="1:26" ht="9.75" customHeight="1">
      <c r="A560" s="121"/>
      <c r="B560" s="129"/>
      <c r="C560" s="129"/>
      <c r="D560" s="129"/>
      <c r="E560" s="129"/>
      <c r="F560" s="129"/>
      <c r="G560" s="129"/>
      <c r="H560" s="129"/>
      <c r="I560" s="129"/>
      <c r="J560" s="129"/>
      <c r="K560" s="106"/>
      <c r="L560" s="106"/>
      <c r="M560" s="106"/>
      <c r="N560" s="106"/>
      <c r="O560" s="106"/>
      <c r="P560" s="106"/>
      <c r="Q560" s="105"/>
      <c r="R560" s="105"/>
      <c r="S560" s="105"/>
      <c r="T560" s="105"/>
      <c r="U560" s="105"/>
      <c r="V560" s="105"/>
      <c r="W560" s="105"/>
      <c r="X560" s="105"/>
      <c r="Y560" s="105"/>
      <c r="Z560" s="105"/>
    </row>
    <row r="561" spans="1:26" ht="9.75" customHeight="1">
      <c r="A561" s="121"/>
      <c r="B561" s="129"/>
      <c r="C561" s="129"/>
      <c r="D561" s="129"/>
      <c r="E561" s="129"/>
      <c r="F561" s="129"/>
      <c r="G561" s="129"/>
      <c r="H561" s="129"/>
      <c r="I561" s="129"/>
      <c r="J561" s="129"/>
      <c r="K561" s="106"/>
      <c r="L561" s="106"/>
      <c r="M561" s="106"/>
      <c r="N561" s="106"/>
      <c r="O561" s="106"/>
      <c r="P561" s="106"/>
      <c r="Q561" s="105"/>
      <c r="R561" s="105"/>
      <c r="S561" s="105"/>
      <c r="T561" s="105"/>
      <c r="U561" s="105"/>
      <c r="V561" s="105"/>
      <c r="W561" s="105"/>
      <c r="X561" s="105"/>
      <c r="Y561" s="105"/>
      <c r="Z561" s="105"/>
    </row>
    <row r="562" spans="1:26" ht="9.75" customHeight="1">
      <c r="A562" s="121"/>
      <c r="B562" s="129"/>
      <c r="C562" s="129"/>
      <c r="D562" s="129"/>
      <c r="E562" s="129"/>
      <c r="F562" s="129"/>
      <c r="G562" s="129"/>
      <c r="H562" s="129"/>
      <c r="I562" s="129"/>
      <c r="J562" s="129"/>
      <c r="K562" s="106"/>
      <c r="L562" s="106"/>
      <c r="M562" s="106"/>
      <c r="N562" s="106"/>
      <c r="O562" s="106"/>
      <c r="P562" s="106"/>
      <c r="Q562" s="105"/>
      <c r="R562" s="105"/>
      <c r="S562" s="105"/>
      <c r="T562" s="105"/>
      <c r="U562" s="105"/>
      <c r="V562" s="105"/>
      <c r="W562" s="105"/>
      <c r="X562" s="105"/>
      <c r="Y562" s="105"/>
      <c r="Z562" s="105"/>
    </row>
    <row r="563" spans="1:26" ht="9.75" customHeight="1">
      <c r="A563" s="121"/>
      <c r="B563" s="129"/>
      <c r="C563" s="129"/>
      <c r="D563" s="129"/>
      <c r="E563" s="129"/>
      <c r="F563" s="129"/>
      <c r="G563" s="129"/>
      <c r="H563" s="129"/>
      <c r="I563" s="129"/>
      <c r="J563" s="129"/>
      <c r="K563" s="106"/>
      <c r="L563" s="106"/>
      <c r="M563" s="106"/>
      <c r="N563" s="106"/>
      <c r="O563" s="106"/>
      <c r="P563" s="106"/>
      <c r="Q563" s="105"/>
      <c r="R563" s="105"/>
      <c r="S563" s="105"/>
      <c r="T563" s="105"/>
      <c r="U563" s="105"/>
      <c r="V563" s="105"/>
      <c r="W563" s="105"/>
      <c r="X563" s="105"/>
      <c r="Y563" s="105"/>
      <c r="Z563" s="105"/>
    </row>
    <row r="564" spans="1:26" ht="9.75" customHeight="1">
      <c r="A564" s="121"/>
      <c r="B564" s="129"/>
      <c r="C564" s="129"/>
      <c r="D564" s="129"/>
      <c r="E564" s="129"/>
      <c r="F564" s="129"/>
      <c r="G564" s="129"/>
      <c r="H564" s="129"/>
      <c r="I564" s="129"/>
      <c r="J564" s="129"/>
      <c r="K564" s="106"/>
      <c r="L564" s="106"/>
      <c r="M564" s="106"/>
      <c r="N564" s="106"/>
      <c r="O564" s="106"/>
      <c r="P564" s="106"/>
      <c r="Q564" s="105"/>
      <c r="R564" s="105"/>
      <c r="S564" s="105"/>
      <c r="T564" s="105"/>
      <c r="U564" s="105"/>
      <c r="V564" s="105"/>
      <c r="W564" s="105"/>
      <c r="X564" s="105"/>
      <c r="Y564" s="105"/>
      <c r="Z564" s="105"/>
    </row>
    <row r="565" spans="1:26" ht="9.75" customHeight="1">
      <c r="A565" s="121"/>
      <c r="B565" s="129"/>
      <c r="C565" s="129"/>
      <c r="D565" s="129"/>
      <c r="E565" s="129"/>
      <c r="F565" s="129"/>
      <c r="G565" s="129"/>
      <c r="H565" s="129"/>
      <c r="I565" s="129"/>
      <c r="J565" s="129"/>
      <c r="K565" s="106"/>
      <c r="L565" s="106"/>
      <c r="M565" s="106"/>
      <c r="N565" s="106"/>
      <c r="O565" s="106"/>
      <c r="P565" s="106"/>
      <c r="Q565" s="105"/>
      <c r="R565" s="105"/>
      <c r="S565" s="105"/>
      <c r="T565" s="105"/>
      <c r="U565" s="105"/>
      <c r="V565" s="105"/>
      <c r="W565" s="105"/>
      <c r="X565" s="105"/>
      <c r="Y565" s="105"/>
      <c r="Z565" s="105"/>
    </row>
    <row r="566" spans="1:26" ht="9.75" customHeight="1">
      <c r="A566" s="121"/>
      <c r="B566" s="129"/>
      <c r="C566" s="129"/>
      <c r="D566" s="129"/>
      <c r="E566" s="129"/>
      <c r="F566" s="129"/>
      <c r="G566" s="129"/>
      <c r="H566" s="129"/>
      <c r="I566" s="129"/>
      <c r="J566" s="129"/>
      <c r="K566" s="106"/>
      <c r="L566" s="106"/>
      <c r="M566" s="106"/>
      <c r="N566" s="106"/>
      <c r="O566" s="106"/>
      <c r="P566" s="106"/>
      <c r="Q566" s="105"/>
      <c r="R566" s="105"/>
      <c r="S566" s="105"/>
      <c r="T566" s="105"/>
      <c r="U566" s="105"/>
      <c r="V566" s="105"/>
      <c r="W566" s="105"/>
      <c r="X566" s="105"/>
      <c r="Y566" s="105"/>
      <c r="Z566" s="105"/>
    </row>
    <row r="567" spans="1:26" ht="9.75" customHeight="1">
      <c r="A567" s="121"/>
      <c r="B567" s="129"/>
      <c r="C567" s="129"/>
      <c r="D567" s="129"/>
      <c r="E567" s="129"/>
      <c r="F567" s="129"/>
      <c r="G567" s="129"/>
      <c r="H567" s="129"/>
      <c r="I567" s="129"/>
      <c r="J567" s="129"/>
      <c r="K567" s="106"/>
      <c r="L567" s="106"/>
      <c r="M567" s="106"/>
      <c r="N567" s="106"/>
      <c r="O567" s="106"/>
      <c r="P567" s="106"/>
      <c r="Q567" s="105"/>
      <c r="R567" s="105"/>
      <c r="S567" s="105"/>
      <c r="T567" s="105"/>
      <c r="U567" s="105"/>
      <c r="V567" s="105"/>
      <c r="W567" s="105"/>
      <c r="X567" s="105"/>
      <c r="Y567" s="105"/>
      <c r="Z567" s="105"/>
    </row>
    <row r="568" spans="1:26" ht="9.75" customHeight="1">
      <c r="A568" s="121"/>
      <c r="B568" s="129"/>
      <c r="C568" s="129"/>
      <c r="D568" s="129"/>
      <c r="E568" s="129"/>
      <c r="F568" s="129"/>
      <c r="G568" s="129"/>
      <c r="H568" s="129"/>
      <c r="I568" s="129"/>
      <c r="J568" s="129"/>
      <c r="K568" s="106"/>
      <c r="L568" s="106"/>
      <c r="M568" s="106"/>
      <c r="N568" s="106"/>
      <c r="O568" s="106"/>
      <c r="P568" s="106"/>
      <c r="Q568" s="105"/>
      <c r="R568" s="105"/>
      <c r="S568" s="105"/>
      <c r="T568" s="105"/>
      <c r="U568" s="105"/>
      <c r="V568" s="105"/>
      <c r="W568" s="105"/>
      <c r="X568" s="105"/>
      <c r="Y568" s="105"/>
      <c r="Z568" s="105"/>
    </row>
    <row r="569" spans="1:26" ht="9.75" customHeight="1">
      <c r="A569" s="121"/>
      <c r="B569" s="129"/>
      <c r="C569" s="129"/>
      <c r="D569" s="129"/>
      <c r="E569" s="129"/>
      <c r="F569" s="129"/>
      <c r="G569" s="129"/>
      <c r="H569" s="129"/>
      <c r="I569" s="129"/>
      <c r="J569" s="129"/>
      <c r="K569" s="106"/>
      <c r="L569" s="106"/>
      <c r="M569" s="106"/>
      <c r="N569" s="106"/>
      <c r="O569" s="106"/>
      <c r="P569" s="106"/>
      <c r="Q569" s="105"/>
      <c r="R569" s="105"/>
      <c r="S569" s="105"/>
      <c r="T569" s="105"/>
      <c r="U569" s="105"/>
      <c r="V569" s="105"/>
      <c r="W569" s="105"/>
      <c r="X569" s="105"/>
      <c r="Y569" s="105"/>
      <c r="Z569" s="105"/>
    </row>
    <row r="570" spans="1:26" ht="9.75" customHeight="1">
      <c r="A570" s="121"/>
      <c r="B570" s="129"/>
      <c r="C570" s="129"/>
      <c r="D570" s="129"/>
      <c r="E570" s="129"/>
      <c r="F570" s="129"/>
      <c r="G570" s="129"/>
      <c r="H570" s="129"/>
      <c r="I570" s="129"/>
      <c r="J570" s="129"/>
      <c r="K570" s="106"/>
      <c r="L570" s="106"/>
      <c r="M570" s="106"/>
      <c r="N570" s="106"/>
      <c r="O570" s="106"/>
      <c r="P570" s="106"/>
      <c r="Q570" s="105"/>
      <c r="R570" s="105"/>
      <c r="S570" s="105"/>
      <c r="T570" s="105"/>
      <c r="U570" s="105"/>
      <c r="V570" s="105"/>
      <c r="W570" s="105"/>
      <c r="X570" s="105"/>
      <c r="Y570" s="105"/>
      <c r="Z570" s="105"/>
    </row>
    <row r="571" spans="1:26" ht="9.75" customHeight="1">
      <c r="A571" s="121"/>
      <c r="B571" s="129"/>
      <c r="C571" s="129"/>
      <c r="D571" s="129"/>
      <c r="E571" s="129"/>
      <c r="F571" s="129"/>
      <c r="G571" s="129"/>
      <c r="H571" s="129"/>
      <c r="I571" s="129"/>
      <c r="J571" s="129"/>
      <c r="K571" s="106"/>
      <c r="L571" s="106"/>
      <c r="M571" s="106"/>
      <c r="N571" s="106"/>
      <c r="O571" s="106"/>
      <c r="P571" s="106"/>
      <c r="Q571" s="105"/>
      <c r="R571" s="105"/>
      <c r="S571" s="105"/>
      <c r="T571" s="105"/>
      <c r="U571" s="105"/>
      <c r="V571" s="105"/>
      <c r="W571" s="105"/>
      <c r="X571" s="105"/>
      <c r="Y571" s="105"/>
      <c r="Z571" s="105"/>
    </row>
    <row r="572" spans="1:26" ht="9.75" customHeight="1">
      <c r="A572" s="121"/>
      <c r="B572" s="129"/>
      <c r="C572" s="129"/>
      <c r="D572" s="129"/>
      <c r="E572" s="129"/>
      <c r="F572" s="129"/>
      <c r="G572" s="129"/>
      <c r="H572" s="129"/>
      <c r="I572" s="129"/>
      <c r="J572" s="129"/>
      <c r="K572" s="106"/>
      <c r="L572" s="106"/>
      <c r="M572" s="106"/>
      <c r="N572" s="106"/>
      <c r="O572" s="106"/>
      <c r="P572" s="106"/>
      <c r="Q572" s="105"/>
      <c r="R572" s="105"/>
      <c r="S572" s="105"/>
      <c r="T572" s="105"/>
      <c r="U572" s="105"/>
      <c r="V572" s="105"/>
      <c r="W572" s="105"/>
      <c r="X572" s="105"/>
      <c r="Y572" s="105"/>
      <c r="Z572" s="105"/>
    </row>
    <row r="573" spans="1:26" ht="9.75" customHeight="1">
      <c r="A573" s="121"/>
      <c r="B573" s="129"/>
      <c r="C573" s="129"/>
      <c r="D573" s="129"/>
      <c r="E573" s="129"/>
      <c r="F573" s="129"/>
      <c r="G573" s="129"/>
      <c r="H573" s="129"/>
      <c r="I573" s="129"/>
      <c r="J573" s="129"/>
      <c r="K573" s="106"/>
      <c r="L573" s="106"/>
      <c r="M573" s="106"/>
      <c r="N573" s="106"/>
      <c r="O573" s="106"/>
      <c r="P573" s="106"/>
      <c r="Q573" s="105"/>
      <c r="R573" s="105"/>
      <c r="S573" s="105"/>
      <c r="T573" s="105"/>
      <c r="U573" s="105"/>
      <c r="V573" s="105"/>
      <c r="W573" s="105"/>
      <c r="X573" s="105"/>
      <c r="Y573" s="105"/>
      <c r="Z573" s="105"/>
    </row>
    <row r="574" spans="1:26" ht="9.75" customHeight="1">
      <c r="A574" s="121"/>
      <c r="B574" s="129"/>
      <c r="C574" s="129"/>
      <c r="D574" s="129"/>
      <c r="E574" s="129"/>
      <c r="F574" s="129"/>
      <c r="G574" s="129"/>
      <c r="H574" s="129"/>
      <c r="I574" s="129"/>
      <c r="J574" s="129"/>
      <c r="K574" s="106"/>
      <c r="L574" s="106"/>
      <c r="M574" s="106"/>
      <c r="N574" s="106"/>
      <c r="O574" s="106"/>
      <c r="P574" s="106"/>
      <c r="Q574" s="105"/>
      <c r="R574" s="105"/>
      <c r="S574" s="105"/>
      <c r="T574" s="105"/>
      <c r="U574" s="105"/>
      <c r="V574" s="105"/>
      <c r="W574" s="105"/>
      <c r="X574" s="105"/>
      <c r="Y574" s="105"/>
      <c r="Z574" s="105"/>
    </row>
    <row r="575" spans="1:26" ht="9.75" customHeight="1">
      <c r="A575" s="121"/>
      <c r="B575" s="129"/>
      <c r="C575" s="129"/>
      <c r="D575" s="129"/>
      <c r="E575" s="129"/>
      <c r="F575" s="129"/>
      <c r="G575" s="129"/>
      <c r="H575" s="129"/>
      <c r="I575" s="129"/>
      <c r="J575" s="129"/>
      <c r="K575" s="106"/>
      <c r="L575" s="106"/>
      <c r="M575" s="106"/>
      <c r="N575" s="106"/>
      <c r="O575" s="106"/>
      <c r="P575" s="106"/>
      <c r="Q575" s="105"/>
      <c r="R575" s="105"/>
      <c r="S575" s="105"/>
      <c r="T575" s="105"/>
      <c r="U575" s="105"/>
      <c r="V575" s="105"/>
      <c r="W575" s="105"/>
      <c r="X575" s="105"/>
      <c r="Y575" s="105"/>
      <c r="Z575" s="105"/>
    </row>
    <row r="576" spans="1:26" ht="9.75" customHeight="1">
      <c r="A576" s="121"/>
      <c r="B576" s="129"/>
      <c r="C576" s="129"/>
      <c r="D576" s="129"/>
      <c r="E576" s="129"/>
      <c r="F576" s="129"/>
      <c r="G576" s="129"/>
      <c r="H576" s="129"/>
      <c r="I576" s="129"/>
      <c r="J576" s="129"/>
      <c r="K576" s="106"/>
      <c r="L576" s="106"/>
      <c r="M576" s="106"/>
      <c r="N576" s="106"/>
      <c r="O576" s="106"/>
      <c r="P576" s="106"/>
      <c r="Q576" s="105"/>
      <c r="R576" s="105"/>
      <c r="S576" s="105"/>
      <c r="T576" s="105"/>
      <c r="U576" s="105"/>
      <c r="V576" s="105"/>
      <c r="W576" s="105"/>
      <c r="X576" s="105"/>
      <c r="Y576" s="105"/>
      <c r="Z576" s="105"/>
    </row>
    <row r="577" spans="1:26" ht="9.75" customHeight="1">
      <c r="A577" s="121"/>
      <c r="B577" s="129"/>
      <c r="C577" s="129"/>
      <c r="D577" s="129"/>
      <c r="E577" s="129"/>
      <c r="F577" s="129"/>
      <c r="G577" s="129"/>
      <c r="H577" s="129"/>
      <c r="I577" s="129"/>
      <c r="J577" s="129"/>
      <c r="K577" s="106"/>
      <c r="L577" s="106"/>
      <c r="M577" s="106"/>
      <c r="N577" s="106"/>
      <c r="O577" s="106"/>
      <c r="P577" s="106"/>
      <c r="Q577" s="105"/>
      <c r="R577" s="105"/>
      <c r="S577" s="105"/>
      <c r="T577" s="105"/>
      <c r="U577" s="105"/>
      <c r="V577" s="105"/>
      <c r="W577" s="105"/>
      <c r="X577" s="105"/>
      <c r="Y577" s="105"/>
      <c r="Z577" s="105"/>
    </row>
    <row r="578" spans="1:26" ht="9.75" customHeight="1">
      <c r="A578" s="121"/>
      <c r="B578" s="129"/>
      <c r="C578" s="129"/>
      <c r="D578" s="129"/>
      <c r="E578" s="129"/>
      <c r="F578" s="129"/>
      <c r="G578" s="129"/>
      <c r="H578" s="129"/>
      <c r="I578" s="129"/>
      <c r="J578" s="129"/>
      <c r="K578" s="106"/>
      <c r="L578" s="106"/>
      <c r="M578" s="106"/>
      <c r="N578" s="106"/>
      <c r="O578" s="106"/>
      <c r="P578" s="106"/>
      <c r="Q578" s="105"/>
      <c r="R578" s="105"/>
      <c r="S578" s="105"/>
      <c r="T578" s="105"/>
      <c r="U578" s="105"/>
      <c r="V578" s="105"/>
      <c r="W578" s="105"/>
      <c r="X578" s="105"/>
      <c r="Y578" s="105"/>
      <c r="Z578" s="105"/>
    </row>
    <row r="579" spans="1:26" ht="9.75" customHeight="1">
      <c r="A579" s="121"/>
      <c r="B579" s="129"/>
      <c r="C579" s="129"/>
      <c r="D579" s="129"/>
      <c r="E579" s="129"/>
      <c r="F579" s="129"/>
      <c r="G579" s="129"/>
      <c r="H579" s="129"/>
      <c r="I579" s="129"/>
      <c r="J579" s="129"/>
      <c r="K579" s="106"/>
      <c r="L579" s="106"/>
      <c r="M579" s="106"/>
      <c r="N579" s="106"/>
      <c r="O579" s="106"/>
      <c r="P579" s="106"/>
      <c r="Q579" s="105"/>
      <c r="R579" s="105"/>
      <c r="S579" s="105"/>
      <c r="T579" s="105"/>
      <c r="U579" s="105"/>
      <c r="V579" s="105"/>
      <c r="W579" s="105"/>
      <c r="X579" s="105"/>
      <c r="Y579" s="105"/>
      <c r="Z579" s="105"/>
    </row>
    <row r="580" spans="1:26" ht="9.75" customHeight="1">
      <c r="A580" s="121"/>
      <c r="B580" s="129"/>
      <c r="C580" s="129"/>
      <c r="D580" s="129"/>
      <c r="E580" s="129"/>
      <c r="F580" s="129"/>
      <c r="G580" s="129"/>
      <c r="H580" s="129"/>
      <c r="I580" s="129"/>
      <c r="J580" s="129"/>
      <c r="K580" s="106"/>
      <c r="L580" s="106"/>
      <c r="M580" s="106"/>
      <c r="N580" s="106"/>
      <c r="O580" s="106"/>
      <c r="P580" s="106"/>
      <c r="Q580" s="105"/>
      <c r="R580" s="105"/>
      <c r="S580" s="105"/>
      <c r="T580" s="105"/>
      <c r="U580" s="105"/>
      <c r="V580" s="105"/>
      <c r="W580" s="105"/>
      <c r="X580" s="105"/>
      <c r="Y580" s="105"/>
      <c r="Z580" s="105"/>
    </row>
    <row r="581" spans="1:26" ht="9.75" customHeight="1">
      <c r="A581" s="121"/>
      <c r="B581" s="129"/>
      <c r="C581" s="129"/>
      <c r="D581" s="129"/>
      <c r="E581" s="129"/>
      <c r="F581" s="129"/>
      <c r="G581" s="129"/>
      <c r="H581" s="129"/>
      <c r="I581" s="129"/>
      <c r="J581" s="129"/>
      <c r="K581" s="106"/>
      <c r="L581" s="106"/>
      <c r="M581" s="106"/>
      <c r="N581" s="106"/>
      <c r="O581" s="106"/>
      <c r="P581" s="106"/>
      <c r="Q581" s="105"/>
      <c r="R581" s="105"/>
      <c r="S581" s="105"/>
      <c r="T581" s="105"/>
      <c r="U581" s="105"/>
      <c r="V581" s="105"/>
      <c r="W581" s="105"/>
      <c r="X581" s="105"/>
      <c r="Y581" s="105"/>
      <c r="Z581" s="105"/>
    </row>
    <row r="582" spans="1:26" ht="9.75" customHeight="1">
      <c r="A582" s="121"/>
      <c r="B582" s="129"/>
      <c r="C582" s="129"/>
      <c r="D582" s="129"/>
      <c r="E582" s="129"/>
      <c r="F582" s="129"/>
      <c r="G582" s="129"/>
      <c r="H582" s="129"/>
      <c r="I582" s="129"/>
      <c r="J582" s="129"/>
      <c r="K582" s="106"/>
      <c r="L582" s="106"/>
      <c r="M582" s="106"/>
      <c r="N582" s="106"/>
      <c r="O582" s="106"/>
      <c r="P582" s="106"/>
      <c r="Q582" s="105"/>
      <c r="R582" s="105"/>
      <c r="S582" s="105"/>
      <c r="T582" s="105"/>
      <c r="U582" s="105"/>
      <c r="V582" s="105"/>
      <c r="W582" s="105"/>
      <c r="X582" s="105"/>
      <c r="Y582" s="105"/>
      <c r="Z582" s="105"/>
    </row>
    <row r="583" spans="1:26" ht="9.75" customHeight="1">
      <c r="A583" s="121"/>
      <c r="B583" s="129"/>
      <c r="C583" s="129"/>
      <c r="D583" s="129"/>
      <c r="E583" s="129"/>
      <c r="F583" s="129"/>
      <c r="G583" s="129"/>
      <c r="H583" s="129"/>
      <c r="I583" s="129"/>
      <c r="J583" s="129"/>
      <c r="K583" s="106"/>
      <c r="L583" s="106"/>
      <c r="M583" s="106"/>
      <c r="N583" s="106"/>
      <c r="O583" s="106"/>
      <c r="P583" s="106"/>
      <c r="Q583" s="105"/>
      <c r="R583" s="105"/>
      <c r="S583" s="105"/>
      <c r="T583" s="105"/>
      <c r="U583" s="105"/>
      <c r="V583" s="105"/>
      <c r="W583" s="105"/>
      <c r="X583" s="105"/>
      <c r="Y583" s="105"/>
      <c r="Z583" s="105"/>
    </row>
    <row r="584" spans="1:26" ht="9.75" customHeight="1">
      <c r="A584" s="121"/>
      <c r="B584" s="129"/>
      <c r="C584" s="129"/>
      <c r="D584" s="129"/>
      <c r="E584" s="129"/>
      <c r="F584" s="129"/>
      <c r="G584" s="129"/>
      <c r="H584" s="129"/>
      <c r="I584" s="129"/>
      <c r="J584" s="129"/>
      <c r="K584" s="106"/>
      <c r="L584" s="106"/>
      <c r="M584" s="106"/>
      <c r="N584" s="106"/>
      <c r="O584" s="106"/>
      <c r="P584" s="106"/>
      <c r="Q584" s="105"/>
      <c r="R584" s="105"/>
      <c r="S584" s="105"/>
      <c r="T584" s="105"/>
      <c r="U584" s="105"/>
      <c r="V584" s="105"/>
      <c r="W584" s="105"/>
      <c r="X584" s="105"/>
      <c r="Y584" s="105"/>
      <c r="Z584" s="105"/>
    </row>
    <row r="585" spans="1:26" ht="9.75" customHeight="1">
      <c r="A585" s="121"/>
      <c r="B585" s="129"/>
      <c r="C585" s="129"/>
      <c r="D585" s="129"/>
      <c r="E585" s="129"/>
      <c r="F585" s="129"/>
      <c r="G585" s="129"/>
      <c r="H585" s="129"/>
      <c r="I585" s="129"/>
      <c r="J585" s="129"/>
      <c r="K585" s="106"/>
      <c r="L585" s="106"/>
      <c r="M585" s="106"/>
      <c r="N585" s="106"/>
      <c r="O585" s="106"/>
      <c r="P585" s="106"/>
      <c r="Q585" s="105"/>
      <c r="R585" s="105"/>
      <c r="S585" s="105"/>
      <c r="T585" s="105"/>
      <c r="U585" s="105"/>
      <c r="V585" s="105"/>
      <c r="W585" s="105"/>
      <c r="X585" s="105"/>
      <c r="Y585" s="105"/>
      <c r="Z585" s="105"/>
    </row>
    <row r="586" spans="1:26" ht="9.75" customHeight="1">
      <c r="A586" s="121"/>
      <c r="B586" s="129"/>
      <c r="C586" s="129"/>
      <c r="D586" s="129"/>
      <c r="E586" s="129"/>
      <c r="F586" s="129"/>
      <c r="G586" s="129"/>
      <c r="H586" s="129"/>
      <c r="I586" s="129"/>
      <c r="J586" s="129"/>
      <c r="K586" s="106"/>
      <c r="L586" s="106"/>
      <c r="M586" s="106"/>
      <c r="N586" s="106"/>
      <c r="O586" s="106"/>
      <c r="P586" s="106"/>
      <c r="Q586" s="105"/>
      <c r="R586" s="105"/>
      <c r="S586" s="105"/>
      <c r="T586" s="105"/>
      <c r="U586" s="105"/>
      <c r="V586" s="105"/>
      <c r="W586" s="105"/>
      <c r="X586" s="105"/>
      <c r="Y586" s="105"/>
      <c r="Z586" s="105"/>
    </row>
    <row r="587" spans="1:26" ht="9.75" customHeight="1">
      <c r="A587" s="121"/>
      <c r="B587" s="129"/>
      <c r="C587" s="129"/>
      <c r="D587" s="129"/>
      <c r="E587" s="129"/>
      <c r="F587" s="129"/>
      <c r="G587" s="129"/>
      <c r="H587" s="129"/>
      <c r="I587" s="129"/>
      <c r="J587" s="129"/>
      <c r="K587" s="106"/>
      <c r="L587" s="106"/>
      <c r="M587" s="106"/>
      <c r="N587" s="106"/>
      <c r="O587" s="106"/>
      <c r="P587" s="106"/>
      <c r="Q587" s="105"/>
      <c r="R587" s="105"/>
      <c r="S587" s="105"/>
      <c r="T587" s="105"/>
      <c r="U587" s="105"/>
      <c r="V587" s="105"/>
      <c r="W587" s="105"/>
      <c r="X587" s="105"/>
      <c r="Y587" s="105"/>
      <c r="Z587" s="105"/>
    </row>
    <row r="588" spans="1:26" ht="9.75" customHeight="1">
      <c r="A588" s="121"/>
      <c r="B588" s="129"/>
      <c r="C588" s="129"/>
      <c r="D588" s="129"/>
      <c r="E588" s="129"/>
      <c r="F588" s="129"/>
      <c r="G588" s="129"/>
      <c r="H588" s="129"/>
      <c r="I588" s="129"/>
      <c r="J588" s="129"/>
      <c r="K588" s="106"/>
      <c r="L588" s="106"/>
      <c r="M588" s="106"/>
      <c r="N588" s="106"/>
      <c r="O588" s="106"/>
      <c r="P588" s="106"/>
      <c r="Q588" s="105"/>
      <c r="R588" s="105"/>
      <c r="S588" s="105"/>
      <c r="T588" s="105"/>
      <c r="U588" s="105"/>
      <c r="V588" s="105"/>
      <c r="W588" s="105"/>
      <c r="X588" s="105"/>
      <c r="Y588" s="105"/>
      <c r="Z588" s="105"/>
    </row>
    <row r="589" spans="1:26" ht="9.75" customHeight="1">
      <c r="A589" s="121"/>
      <c r="B589" s="129"/>
      <c r="C589" s="129"/>
      <c r="D589" s="129"/>
      <c r="E589" s="129"/>
      <c r="F589" s="129"/>
      <c r="G589" s="129"/>
      <c r="H589" s="129"/>
      <c r="I589" s="129"/>
      <c r="J589" s="129"/>
      <c r="K589" s="106"/>
      <c r="L589" s="106"/>
      <c r="M589" s="106"/>
      <c r="N589" s="106"/>
      <c r="O589" s="106"/>
      <c r="P589" s="106"/>
      <c r="Q589" s="105"/>
      <c r="R589" s="105"/>
      <c r="S589" s="105"/>
      <c r="T589" s="105"/>
      <c r="U589" s="105"/>
      <c r="V589" s="105"/>
      <c r="W589" s="105"/>
      <c r="X589" s="105"/>
      <c r="Y589" s="105"/>
      <c r="Z589" s="105"/>
    </row>
    <row r="590" spans="1:26" ht="9.75" customHeight="1">
      <c r="A590" s="121"/>
      <c r="B590" s="129"/>
      <c r="C590" s="129"/>
      <c r="D590" s="129"/>
      <c r="E590" s="129"/>
      <c r="F590" s="129"/>
      <c r="G590" s="129"/>
      <c r="H590" s="129"/>
      <c r="I590" s="129"/>
      <c r="J590" s="129"/>
      <c r="K590" s="106"/>
      <c r="L590" s="106"/>
      <c r="M590" s="106"/>
      <c r="N590" s="106"/>
      <c r="O590" s="106"/>
      <c r="P590" s="106"/>
      <c r="Q590" s="105"/>
      <c r="R590" s="105"/>
      <c r="S590" s="105"/>
      <c r="T590" s="105"/>
      <c r="U590" s="105"/>
      <c r="V590" s="105"/>
      <c r="W590" s="105"/>
      <c r="X590" s="105"/>
      <c r="Y590" s="105"/>
      <c r="Z590" s="105"/>
    </row>
    <row r="591" spans="1:26" ht="9.75" customHeight="1">
      <c r="A591" s="121"/>
      <c r="B591" s="129"/>
      <c r="C591" s="129"/>
      <c r="D591" s="129"/>
      <c r="E591" s="129"/>
      <c r="F591" s="129"/>
      <c r="G591" s="129"/>
      <c r="H591" s="129"/>
      <c r="I591" s="129"/>
      <c r="J591" s="129"/>
      <c r="K591" s="106"/>
      <c r="L591" s="106"/>
      <c r="M591" s="106"/>
      <c r="N591" s="106"/>
      <c r="O591" s="106"/>
      <c r="P591" s="106"/>
      <c r="Q591" s="105"/>
      <c r="R591" s="105"/>
      <c r="S591" s="105"/>
      <c r="T591" s="105"/>
      <c r="U591" s="105"/>
      <c r="V591" s="105"/>
      <c r="W591" s="105"/>
      <c r="X591" s="105"/>
      <c r="Y591" s="105"/>
      <c r="Z591" s="105"/>
    </row>
    <row r="592" spans="1:26" ht="9.75" customHeight="1">
      <c r="A592" s="121"/>
      <c r="B592" s="129"/>
      <c r="C592" s="129"/>
      <c r="D592" s="129"/>
      <c r="E592" s="129"/>
      <c r="F592" s="129"/>
      <c r="G592" s="129"/>
      <c r="H592" s="129"/>
      <c r="I592" s="129"/>
      <c r="J592" s="129"/>
      <c r="K592" s="106"/>
      <c r="L592" s="106"/>
      <c r="M592" s="106"/>
      <c r="N592" s="106"/>
      <c r="O592" s="106"/>
      <c r="P592" s="106"/>
      <c r="Q592" s="105"/>
      <c r="R592" s="105"/>
      <c r="S592" s="105"/>
      <c r="T592" s="105"/>
      <c r="U592" s="105"/>
      <c r="V592" s="105"/>
      <c r="W592" s="105"/>
      <c r="X592" s="105"/>
      <c r="Y592" s="105"/>
      <c r="Z592" s="105"/>
    </row>
    <row r="593" spans="1:26" ht="9.75" customHeight="1">
      <c r="A593" s="121"/>
      <c r="B593" s="129"/>
      <c r="C593" s="129"/>
      <c r="D593" s="129"/>
      <c r="E593" s="129"/>
      <c r="F593" s="129"/>
      <c r="G593" s="129"/>
      <c r="H593" s="129"/>
      <c r="I593" s="129"/>
      <c r="J593" s="129"/>
      <c r="K593" s="106"/>
      <c r="L593" s="106"/>
      <c r="M593" s="106"/>
      <c r="N593" s="106"/>
      <c r="O593" s="106"/>
      <c r="P593" s="106"/>
      <c r="Q593" s="105"/>
      <c r="R593" s="105"/>
      <c r="S593" s="105"/>
      <c r="T593" s="105"/>
      <c r="U593" s="105"/>
      <c r="V593" s="105"/>
      <c r="W593" s="105"/>
      <c r="X593" s="105"/>
      <c r="Y593" s="105"/>
      <c r="Z593" s="105"/>
    </row>
    <row r="594" spans="1:26" ht="9.75" customHeight="1">
      <c r="A594" s="121"/>
      <c r="B594" s="129"/>
      <c r="C594" s="129"/>
      <c r="D594" s="129"/>
      <c r="E594" s="129"/>
      <c r="F594" s="129"/>
      <c r="G594" s="129"/>
      <c r="H594" s="129"/>
      <c r="I594" s="129"/>
      <c r="J594" s="129"/>
      <c r="K594" s="106"/>
      <c r="L594" s="106"/>
      <c r="M594" s="106"/>
      <c r="N594" s="106"/>
      <c r="O594" s="106"/>
      <c r="P594" s="106"/>
      <c r="Q594" s="105"/>
      <c r="R594" s="105"/>
      <c r="S594" s="105"/>
      <c r="T594" s="105"/>
      <c r="U594" s="105"/>
      <c r="V594" s="105"/>
      <c r="W594" s="105"/>
      <c r="X594" s="105"/>
      <c r="Y594" s="105"/>
      <c r="Z594" s="105"/>
    </row>
    <row r="595" spans="1:26" ht="9.75" customHeight="1">
      <c r="A595" s="121"/>
      <c r="B595" s="129"/>
      <c r="C595" s="129"/>
      <c r="D595" s="129"/>
      <c r="E595" s="129"/>
      <c r="F595" s="129"/>
      <c r="G595" s="129"/>
      <c r="H595" s="129"/>
      <c r="I595" s="129"/>
      <c r="J595" s="129"/>
      <c r="K595" s="106"/>
      <c r="L595" s="106"/>
      <c r="M595" s="106"/>
      <c r="N595" s="106"/>
      <c r="O595" s="106"/>
      <c r="P595" s="106"/>
      <c r="Q595" s="105"/>
      <c r="R595" s="105"/>
      <c r="S595" s="105"/>
      <c r="T595" s="105"/>
      <c r="U595" s="105"/>
      <c r="V595" s="105"/>
      <c r="W595" s="105"/>
      <c r="X595" s="105"/>
      <c r="Y595" s="105"/>
      <c r="Z595" s="105"/>
    </row>
    <row r="596" spans="1:26" ht="9.75" customHeight="1">
      <c r="A596" s="121"/>
      <c r="B596" s="129"/>
      <c r="C596" s="129"/>
      <c r="D596" s="129"/>
      <c r="E596" s="129"/>
      <c r="F596" s="129"/>
      <c r="G596" s="129"/>
      <c r="H596" s="129"/>
      <c r="I596" s="129"/>
      <c r="J596" s="129"/>
      <c r="K596" s="106"/>
      <c r="L596" s="106"/>
      <c r="M596" s="106"/>
      <c r="N596" s="106"/>
      <c r="O596" s="106"/>
      <c r="P596" s="106"/>
      <c r="Q596" s="105"/>
      <c r="R596" s="105"/>
      <c r="S596" s="105"/>
      <c r="T596" s="105"/>
      <c r="U596" s="105"/>
      <c r="V596" s="105"/>
      <c r="W596" s="105"/>
      <c r="X596" s="105"/>
      <c r="Y596" s="105"/>
      <c r="Z596" s="105"/>
    </row>
    <row r="597" spans="1:26" ht="9.75" customHeight="1">
      <c r="A597" s="121"/>
      <c r="B597" s="129"/>
      <c r="C597" s="129"/>
      <c r="D597" s="129"/>
      <c r="E597" s="129"/>
      <c r="F597" s="129"/>
      <c r="G597" s="129"/>
      <c r="H597" s="129"/>
      <c r="I597" s="129"/>
      <c r="J597" s="129"/>
      <c r="K597" s="106"/>
      <c r="L597" s="106"/>
      <c r="M597" s="106"/>
      <c r="N597" s="106"/>
      <c r="O597" s="106"/>
      <c r="P597" s="106"/>
      <c r="Q597" s="105"/>
      <c r="R597" s="105"/>
      <c r="S597" s="105"/>
      <c r="T597" s="105"/>
      <c r="U597" s="105"/>
      <c r="V597" s="105"/>
      <c r="W597" s="105"/>
      <c r="X597" s="105"/>
      <c r="Y597" s="105"/>
      <c r="Z597" s="105"/>
    </row>
    <row r="598" spans="1:26" ht="9.75" customHeight="1">
      <c r="A598" s="121"/>
      <c r="B598" s="129"/>
      <c r="C598" s="129"/>
      <c r="D598" s="129"/>
      <c r="E598" s="129"/>
      <c r="F598" s="129"/>
      <c r="G598" s="129"/>
      <c r="H598" s="129"/>
      <c r="I598" s="129"/>
      <c r="J598" s="129"/>
      <c r="K598" s="106"/>
      <c r="L598" s="106"/>
      <c r="M598" s="106"/>
      <c r="N598" s="106"/>
      <c r="O598" s="106"/>
      <c r="P598" s="106"/>
      <c r="Q598" s="105"/>
      <c r="R598" s="105"/>
      <c r="S598" s="105"/>
      <c r="T598" s="105"/>
      <c r="U598" s="105"/>
      <c r="V598" s="105"/>
      <c r="W598" s="105"/>
      <c r="X598" s="105"/>
      <c r="Y598" s="105"/>
      <c r="Z598" s="105"/>
    </row>
    <row r="599" spans="1:26" ht="9.75" customHeight="1">
      <c r="A599" s="121"/>
      <c r="B599" s="129"/>
      <c r="C599" s="129"/>
      <c r="D599" s="129"/>
      <c r="E599" s="129"/>
      <c r="F599" s="129"/>
      <c r="G599" s="129"/>
      <c r="H599" s="129"/>
      <c r="I599" s="129"/>
      <c r="J599" s="129"/>
      <c r="K599" s="106"/>
      <c r="L599" s="106"/>
      <c r="M599" s="106"/>
      <c r="N599" s="106"/>
      <c r="O599" s="106"/>
      <c r="P599" s="106"/>
      <c r="Q599" s="105"/>
      <c r="R599" s="105"/>
      <c r="S599" s="105"/>
      <c r="T599" s="105"/>
      <c r="U599" s="105"/>
      <c r="V599" s="105"/>
      <c r="W599" s="105"/>
      <c r="X599" s="105"/>
      <c r="Y599" s="105"/>
      <c r="Z599" s="105"/>
    </row>
    <row r="600" spans="1:26" ht="9.75" customHeight="1">
      <c r="A600" s="121"/>
      <c r="B600" s="129"/>
      <c r="C600" s="129"/>
      <c r="D600" s="129"/>
      <c r="E600" s="129"/>
      <c r="F600" s="129"/>
      <c r="G600" s="129"/>
      <c r="H600" s="129"/>
      <c r="I600" s="129"/>
      <c r="J600" s="129"/>
      <c r="K600" s="106"/>
      <c r="L600" s="106"/>
      <c r="M600" s="106"/>
      <c r="N600" s="106"/>
      <c r="O600" s="106"/>
      <c r="P600" s="106"/>
      <c r="Q600" s="105"/>
      <c r="R600" s="105"/>
      <c r="S600" s="105"/>
      <c r="T600" s="105"/>
      <c r="U600" s="105"/>
      <c r="V600" s="105"/>
      <c r="W600" s="105"/>
      <c r="X600" s="105"/>
      <c r="Y600" s="105"/>
      <c r="Z600" s="105"/>
    </row>
    <row r="601" spans="1:26" ht="9.75" customHeight="1">
      <c r="A601" s="121"/>
      <c r="B601" s="129"/>
      <c r="C601" s="129"/>
      <c r="D601" s="129"/>
      <c r="E601" s="129"/>
      <c r="F601" s="129"/>
      <c r="G601" s="129"/>
      <c r="H601" s="129"/>
      <c r="I601" s="129"/>
      <c r="J601" s="129"/>
      <c r="K601" s="106"/>
      <c r="L601" s="106"/>
      <c r="M601" s="106"/>
      <c r="N601" s="106"/>
      <c r="O601" s="106"/>
      <c r="P601" s="106"/>
      <c r="Q601" s="105"/>
      <c r="R601" s="105"/>
      <c r="S601" s="105"/>
      <c r="T601" s="105"/>
      <c r="U601" s="105"/>
      <c r="V601" s="105"/>
      <c r="W601" s="105"/>
      <c r="X601" s="105"/>
      <c r="Y601" s="105"/>
      <c r="Z601" s="105"/>
    </row>
    <row r="602" spans="1:26" ht="9.75" customHeight="1">
      <c r="A602" s="121"/>
      <c r="B602" s="129"/>
      <c r="C602" s="129"/>
      <c r="D602" s="129"/>
      <c r="E602" s="129"/>
      <c r="F602" s="129"/>
      <c r="G602" s="129"/>
      <c r="H602" s="129"/>
      <c r="I602" s="129"/>
      <c r="J602" s="129"/>
      <c r="K602" s="106"/>
      <c r="L602" s="106"/>
      <c r="M602" s="106"/>
      <c r="N602" s="106"/>
      <c r="O602" s="106"/>
      <c r="P602" s="106"/>
      <c r="Q602" s="105"/>
      <c r="R602" s="105"/>
      <c r="S602" s="105"/>
      <c r="T602" s="105"/>
      <c r="U602" s="105"/>
      <c r="V602" s="105"/>
      <c r="W602" s="105"/>
      <c r="X602" s="105"/>
      <c r="Y602" s="105"/>
      <c r="Z602" s="105"/>
    </row>
    <row r="603" spans="1:26" ht="9.75" customHeight="1">
      <c r="A603" s="121"/>
      <c r="B603" s="129"/>
      <c r="C603" s="129"/>
      <c r="D603" s="129"/>
      <c r="E603" s="129"/>
      <c r="F603" s="129"/>
      <c r="G603" s="129"/>
      <c r="H603" s="129"/>
      <c r="I603" s="129"/>
      <c r="J603" s="129"/>
      <c r="K603" s="106"/>
      <c r="L603" s="106"/>
      <c r="M603" s="106"/>
      <c r="N603" s="106"/>
      <c r="O603" s="106"/>
      <c r="P603" s="106"/>
      <c r="Q603" s="105"/>
      <c r="R603" s="105"/>
      <c r="S603" s="105"/>
      <c r="T603" s="105"/>
      <c r="U603" s="105"/>
      <c r="V603" s="105"/>
      <c r="W603" s="105"/>
      <c r="X603" s="105"/>
      <c r="Y603" s="105"/>
      <c r="Z603" s="105"/>
    </row>
    <row r="604" spans="1:26" ht="9.75" customHeight="1">
      <c r="A604" s="121"/>
      <c r="B604" s="129"/>
      <c r="C604" s="129"/>
      <c r="D604" s="129"/>
      <c r="E604" s="129"/>
      <c r="F604" s="129"/>
      <c r="G604" s="129"/>
      <c r="H604" s="129"/>
      <c r="I604" s="129"/>
      <c r="J604" s="129"/>
      <c r="K604" s="106"/>
      <c r="L604" s="106"/>
      <c r="M604" s="106"/>
      <c r="N604" s="106"/>
      <c r="O604" s="106"/>
      <c r="P604" s="106"/>
      <c r="Q604" s="105"/>
      <c r="R604" s="105"/>
      <c r="S604" s="105"/>
      <c r="T604" s="105"/>
      <c r="U604" s="105"/>
      <c r="V604" s="105"/>
      <c r="W604" s="105"/>
      <c r="X604" s="105"/>
      <c r="Y604" s="105"/>
      <c r="Z604" s="105"/>
    </row>
    <row r="605" spans="1:26" ht="9.75" customHeight="1">
      <c r="A605" s="121"/>
      <c r="B605" s="129"/>
      <c r="C605" s="129"/>
      <c r="D605" s="129"/>
      <c r="E605" s="129"/>
      <c r="F605" s="129"/>
      <c r="G605" s="129"/>
      <c r="H605" s="129"/>
      <c r="I605" s="129"/>
      <c r="J605" s="129"/>
      <c r="K605" s="106"/>
      <c r="L605" s="106"/>
      <c r="M605" s="106"/>
      <c r="N605" s="106"/>
      <c r="O605" s="106"/>
      <c r="P605" s="106"/>
      <c r="Q605" s="105"/>
      <c r="R605" s="105"/>
      <c r="S605" s="105"/>
      <c r="T605" s="105"/>
      <c r="U605" s="105"/>
      <c r="V605" s="105"/>
      <c r="W605" s="105"/>
      <c r="X605" s="105"/>
      <c r="Y605" s="105"/>
      <c r="Z605" s="105"/>
    </row>
    <row r="606" spans="1:26" ht="9.75" customHeight="1">
      <c r="A606" s="121"/>
      <c r="B606" s="129"/>
      <c r="C606" s="129"/>
      <c r="D606" s="129"/>
      <c r="E606" s="129"/>
      <c r="F606" s="129"/>
      <c r="G606" s="129"/>
      <c r="H606" s="129"/>
      <c r="I606" s="129"/>
      <c r="J606" s="129"/>
      <c r="K606" s="106"/>
      <c r="L606" s="106"/>
      <c r="M606" s="106"/>
      <c r="N606" s="106"/>
      <c r="O606" s="106"/>
      <c r="P606" s="106"/>
      <c r="Q606" s="105"/>
      <c r="R606" s="105"/>
      <c r="S606" s="105"/>
      <c r="T606" s="105"/>
      <c r="U606" s="105"/>
      <c r="V606" s="105"/>
      <c r="W606" s="105"/>
      <c r="X606" s="105"/>
      <c r="Y606" s="105"/>
      <c r="Z606" s="105"/>
    </row>
    <row r="607" spans="1:26" ht="9.75" customHeight="1">
      <c r="A607" s="121"/>
      <c r="B607" s="129"/>
      <c r="C607" s="129"/>
      <c r="D607" s="129"/>
      <c r="E607" s="129"/>
      <c r="F607" s="129"/>
      <c r="G607" s="129"/>
      <c r="H607" s="129"/>
      <c r="I607" s="129"/>
      <c r="J607" s="129"/>
      <c r="K607" s="106"/>
      <c r="L607" s="106"/>
      <c r="M607" s="106"/>
      <c r="N607" s="106"/>
      <c r="O607" s="106"/>
      <c r="P607" s="106"/>
      <c r="Q607" s="105"/>
      <c r="R607" s="105"/>
      <c r="S607" s="105"/>
      <c r="T607" s="105"/>
      <c r="U607" s="105"/>
      <c r="V607" s="105"/>
      <c r="W607" s="105"/>
      <c r="X607" s="105"/>
      <c r="Y607" s="105"/>
      <c r="Z607" s="105"/>
    </row>
    <row r="608" spans="1:26" ht="9.75" customHeight="1">
      <c r="A608" s="121"/>
      <c r="B608" s="129"/>
      <c r="C608" s="129"/>
      <c r="D608" s="129"/>
      <c r="E608" s="129"/>
      <c r="F608" s="129"/>
      <c r="G608" s="129"/>
      <c r="H608" s="129"/>
      <c r="I608" s="129"/>
      <c r="J608" s="129"/>
      <c r="K608" s="106"/>
      <c r="L608" s="106"/>
      <c r="M608" s="106"/>
      <c r="N608" s="106"/>
      <c r="O608" s="106"/>
      <c r="P608" s="106"/>
      <c r="Q608" s="105"/>
      <c r="R608" s="105"/>
      <c r="S608" s="105"/>
      <c r="T608" s="105"/>
      <c r="U608" s="105"/>
      <c r="V608" s="105"/>
      <c r="W608" s="105"/>
      <c r="X608" s="105"/>
      <c r="Y608" s="105"/>
      <c r="Z608" s="105"/>
    </row>
    <row r="609" spans="1:26" ht="9.75" customHeight="1">
      <c r="A609" s="121"/>
      <c r="B609" s="129"/>
      <c r="C609" s="129"/>
      <c r="D609" s="129"/>
      <c r="E609" s="129"/>
      <c r="F609" s="129"/>
      <c r="G609" s="129"/>
      <c r="H609" s="129"/>
      <c r="I609" s="129"/>
      <c r="J609" s="129"/>
      <c r="K609" s="106"/>
      <c r="L609" s="106"/>
      <c r="M609" s="106"/>
      <c r="N609" s="106"/>
      <c r="O609" s="106"/>
      <c r="P609" s="106"/>
      <c r="Q609" s="105"/>
      <c r="R609" s="105"/>
      <c r="S609" s="105"/>
      <c r="T609" s="105"/>
      <c r="U609" s="105"/>
      <c r="V609" s="105"/>
      <c r="W609" s="105"/>
      <c r="X609" s="105"/>
      <c r="Y609" s="105"/>
      <c r="Z609" s="105"/>
    </row>
    <row r="610" spans="1:26" ht="9.75" customHeight="1">
      <c r="A610" s="121"/>
      <c r="B610" s="129"/>
      <c r="C610" s="129"/>
      <c r="D610" s="129"/>
      <c r="E610" s="129"/>
      <c r="F610" s="129"/>
      <c r="G610" s="129"/>
      <c r="H610" s="129"/>
      <c r="I610" s="129"/>
      <c r="J610" s="129"/>
      <c r="K610" s="106"/>
      <c r="L610" s="106"/>
      <c r="M610" s="106"/>
      <c r="N610" s="106"/>
      <c r="O610" s="106"/>
      <c r="P610" s="106"/>
      <c r="Q610" s="105"/>
      <c r="R610" s="105"/>
      <c r="S610" s="105"/>
      <c r="T610" s="105"/>
      <c r="U610" s="105"/>
      <c r="V610" s="105"/>
      <c r="W610" s="105"/>
      <c r="X610" s="105"/>
      <c r="Y610" s="105"/>
      <c r="Z610" s="105"/>
    </row>
    <row r="611" spans="1:26" ht="9.75" customHeight="1">
      <c r="A611" s="121"/>
      <c r="B611" s="129"/>
      <c r="C611" s="129"/>
      <c r="D611" s="129"/>
      <c r="E611" s="129"/>
      <c r="F611" s="129"/>
      <c r="G611" s="129"/>
      <c r="H611" s="129"/>
      <c r="I611" s="129"/>
      <c r="J611" s="129"/>
      <c r="K611" s="106"/>
      <c r="L611" s="106"/>
      <c r="M611" s="106"/>
      <c r="N611" s="106"/>
      <c r="O611" s="106"/>
      <c r="P611" s="106"/>
      <c r="Q611" s="105"/>
      <c r="R611" s="105"/>
      <c r="S611" s="105"/>
      <c r="T611" s="105"/>
      <c r="U611" s="105"/>
      <c r="V611" s="105"/>
      <c r="W611" s="105"/>
      <c r="X611" s="105"/>
      <c r="Y611" s="105"/>
      <c r="Z611" s="105"/>
    </row>
    <row r="612" spans="1:26" ht="9.75" customHeight="1">
      <c r="A612" s="121"/>
      <c r="B612" s="129"/>
      <c r="C612" s="129"/>
      <c r="D612" s="129"/>
      <c r="E612" s="129"/>
      <c r="F612" s="129"/>
      <c r="G612" s="129"/>
      <c r="H612" s="129"/>
      <c r="I612" s="129"/>
      <c r="J612" s="129"/>
      <c r="K612" s="106"/>
      <c r="L612" s="106"/>
      <c r="M612" s="106"/>
      <c r="N612" s="106"/>
      <c r="O612" s="106"/>
      <c r="P612" s="106"/>
      <c r="Q612" s="105"/>
      <c r="R612" s="105"/>
      <c r="S612" s="105"/>
      <c r="T612" s="105"/>
      <c r="U612" s="105"/>
      <c r="V612" s="105"/>
      <c r="W612" s="105"/>
      <c r="X612" s="105"/>
      <c r="Y612" s="105"/>
      <c r="Z612" s="105"/>
    </row>
    <row r="613" spans="1:26" ht="9.75" customHeight="1">
      <c r="A613" s="121"/>
      <c r="B613" s="129"/>
      <c r="C613" s="129"/>
      <c r="D613" s="129"/>
      <c r="E613" s="129"/>
      <c r="F613" s="129"/>
      <c r="G613" s="129"/>
      <c r="H613" s="129"/>
      <c r="I613" s="129"/>
      <c r="J613" s="129"/>
      <c r="K613" s="106"/>
      <c r="L613" s="106"/>
      <c r="M613" s="106"/>
      <c r="N613" s="106"/>
      <c r="O613" s="106"/>
      <c r="P613" s="106"/>
      <c r="Q613" s="105"/>
      <c r="R613" s="105"/>
      <c r="S613" s="105"/>
      <c r="T613" s="105"/>
      <c r="U613" s="105"/>
      <c r="V613" s="105"/>
      <c r="W613" s="105"/>
      <c r="X613" s="105"/>
      <c r="Y613" s="105"/>
      <c r="Z613" s="105"/>
    </row>
    <row r="614" spans="1:26" ht="9.75" customHeight="1">
      <c r="A614" s="121"/>
      <c r="B614" s="129"/>
      <c r="C614" s="129"/>
      <c r="D614" s="129"/>
      <c r="E614" s="129"/>
      <c r="F614" s="129"/>
      <c r="G614" s="129"/>
      <c r="H614" s="129"/>
      <c r="I614" s="129"/>
      <c r="J614" s="129"/>
      <c r="K614" s="106"/>
      <c r="L614" s="106"/>
      <c r="M614" s="106"/>
      <c r="N614" s="106"/>
      <c r="O614" s="106"/>
      <c r="P614" s="106"/>
      <c r="Q614" s="105"/>
      <c r="R614" s="105"/>
      <c r="S614" s="105"/>
      <c r="T614" s="105"/>
      <c r="U614" s="105"/>
      <c r="V614" s="105"/>
      <c r="W614" s="105"/>
      <c r="X614" s="105"/>
      <c r="Y614" s="105"/>
      <c r="Z614" s="105"/>
    </row>
    <row r="615" spans="1:26" ht="9.75" customHeight="1">
      <c r="A615" s="121"/>
      <c r="B615" s="129"/>
      <c r="C615" s="129"/>
      <c r="D615" s="129"/>
      <c r="E615" s="129"/>
      <c r="F615" s="129"/>
      <c r="G615" s="129"/>
      <c r="H615" s="129"/>
      <c r="I615" s="129"/>
      <c r="J615" s="129"/>
      <c r="K615" s="106"/>
      <c r="L615" s="106"/>
      <c r="M615" s="106"/>
      <c r="N615" s="106"/>
      <c r="O615" s="106"/>
      <c r="P615" s="106"/>
      <c r="Q615" s="105"/>
      <c r="R615" s="105"/>
      <c r="S615" s="105"/>
      <c r="T615" s="105"/>
      <c r="U615" s="105"/>
      <c r="V615" s="105"/>
      <c r="W615" s="105"/>
      <c r="X615" s="105"/>
      <c r="Y615" s="105"/>
      <c r="Z615" s="105"/>
    </row>
    <row r="616" spans="1:26" ht="9.75" customHeight="1">
      <c r="A616" s="121"/>
      <c r="B616" s="129"/>
      <c r="C616" s="129"/>
      <c r="D616" s="129"/>
      <c r="E616" s="129"/>
      <c r="F616" s="129"/>
      <c r="G616" s="129"/>
      <c r="H616" s="129"/>
      <c r="I616" s="129"/>
      <c r="J616" s="129"/>
      <c r="K616" s="106"/>
      <c r="L616" s="106"/>
      <c r="M616" s="106"/>
      <c r="N616" s="106"/>
      <c r="O616" s="106"/>
      <c r="P616" s="106"/>
      <c r="Q616" s="105"/>
      <c r="R616" s="105"/>
      <c r="S616" s="105"/>
      <c r="T616" s="105"/>
      <c r="U616" s="105"/>
      <c r="V616" s="105"/>
      <c r="W616" s="105"/>
      <c r="X616" s="105"/>
      <c r="Y616" s="105"/>
      <c r="Z616" s="105"/>
    </row>
    <row r="617" spans="1:26" ht="9.75" customHeight="1">
      <c r="A617" s="121"/>
      <c r="B617" s="129"/>
      <c r="C617" s="129"/>
      <c r="D617" s="129"/>
      <c r="E617" s="129"/>
      <c r="F617" s="129"/>
      <c r="G617" s="129"/>
      <c r="H617" s="129"/>
      <c r="I617" s="129"/>
      <c r="J617" s="129"/>
      <c r="K617" s="106"/>
      <c r="L617" s="106"/>
      <c r="M617" s="106"/>
      <c r="N617" s="106"/>
      <c r="O617" s="106"/>
      <c r="P617" s="106"/>
      <c r="Q617" s="105"/>
      <c r="R617" s="105"/>
      <c r="S617" s="105"/>
      <c r="T617" s="105"/>
      <c r="U617" s="105"/>
      <c r="V617" s="105"/>
      <c r="W617" s="105"/>
      <c r="X617" s="105"/>
      <c r="Y617" s="105"/>
      <c r="Z617" s="105"/>
    </row>
    <row r="618" spans="1:26" ht="9.75" customHeight="1">
      <c r="A618" s="121"/>
      <c r="B618" s="129"/>
      <c r="C618" s="129"/>
      <c r="D618" s="129"/>
      <c r="E618" s="129"/>
      <c r="F618" s="129"/>
      <c r="G618" s="129"/>
      <c r="H618" s="129"/>
      <c r="I618" s="129"/>
      <c r="J618" s="129"/>
      <c r="K618" s="106"/>
      <c r="L618" s="106"/>
      <c r="M618" s="106"/>
      <c r="N618" s="106"/>
      <c r="O618" s="106"/>
      <c r="P618" s="106"/>
      <c r="Q618" s="105"/>
      <c r="R618" s="105"/>
      <c r="S618" s="105"/>
      <c r="T618" s="105"/>
      <c r="U618" s="105"/>
      <c r="V618" s="105"/>
      <c r="W618" s="105"/>
      <c r="X618" s="105"/>
      <c r="Y618" s="105"/>
      <c r="Z618" s="105"/>
    </row>
    <row r="619" spans="1:26" ht="9.75" customHeight="1">
      <c r="A619" s="121"/>
      <c r="B619" s="129"/>
      <c r="C619" s="129"/>
      <c r="D619" s="129"/>
      <c r="E619" s="129"/>
      <c r="F619" s="129"/>
      <c r="G619" s="129"/>
      <c r="H619" s="129"/>
      <c r="I619" s="129"/>
      <c r="J619" s="129"/>
      <c r="K619" s="106"/>
      <c r="L619" s="106"/>
      <c r="M619" s="106"/>
      <c r="N619" s="106"/>
      <c r="O619" s="106"/>
      <c r="P619" s="106"/>
      <c r="Q619" s="105"/>
      <c r="R619" s="105"/>
      <c r="S619" s="105"/>
      <c r="T619" s="105"/>
      <c r="U619" s="105"/>
      <c r="V619" s="105"/>
      <c r="W619" s="105"/>
      <c r="X619" s="105"/>
      <c r="Y619" s="105"/>
      <c r="Z619" s="105"/>
    </row>
    <row r="620" spans="1:26" ht="9.75" customHeight="1">
      <c r="A620" s="121"/>
      <c r="B620" s="129"/>
      <c r="C620" s="129"/>
      <c r="D620" s="129"/>
      <c r="E620" s="129"/>
      <c r="F620" s="129"/>
      <c r="G620" s="129"/>
      <c r="H620" s="129"/>
      <c r="I620" s="129"/>
      <c r="J620" s="129"/>
      <c r="K620" s="106"/>
      <c r="L620" s="106"/>
      <c r="M620" s="106"/>
      <c r="N620" s="106"/>
      <c r="O620" s="106"/>
      <c r="P620" s="106"/>
      <c r="Q620" s="105"/>
      <c r="R620" s="105"/>
      <c r="S620" s="105"/>
      <c r="T620" s="105"/>
      <c r="U620" s="105"/>
      <c r="V620" s="105"/>
      <c r="W620" s="105"/>
      <c r="X620" s="105"/>
      <c r="Y620" s="105"/>
      <c r="Z620" s="105"/>
    </row>
    <row r="621" spans="1:26" ht="9.75" customHeight="1">
      <c r="A621" s="121"/>
      <c r="B621" s="129"/>
      <c r="C621" s="129"/>
      <c r="D621" s="129"/>
      <c r="E621" s="129"/>
      <c r="F621" s="129"/>
      <c r="G621" s="129"/>
      <c r="H621" s="129"/>
      <c r="I621" s="129"/>
      <c r="J621" s="129"/>
      <c r="K621" s="106"/>
      <c r="L621" s="106"/>
      <c r="M621" s="106"/>
      <c r="N621" s="106"/>
      <c r="O621" s="106"/>
      <c r="P621" s="106"/>
      <c r="Q621" s="105"/>
      <c r="R621" s="105"/>
      <c r="S621" s="105"/>
      <c r="T621" s="105"/>
      <c r="U621" s="105"/>
      <c r="V621" s="105"/>
      <c r="W621" s="105"/>
      <c r="X621" s="105"/>
      <c r="Y621" s="105"/>
      <c r="Z621" s="105"/>
    </row>
    <row r="622" spans="1:26" ht="9.75" customHeight="1">
      <c r="A622" s="121"/>
      <c r="B622" s="129"/>
      <c r="C622" s="129"/>
      <c r="D622" s="129"/>
      <c r="E622" s="129"/>
      <c r="F622" s="129"/>
      <c r="G622" s="129"/>
      <c r="H622" s="129"/>
      <c r="I622" s="129"/>
      <c r="J622" s="129"/>
      <c r="K622" s="106"/>
      <c r="L622" s="106"/>
      <c r="M622" s="106"/>
      <c r="N622" s="106"/>
      <c r="O622" s="106"/>
      <c r="P622" s="106"/>
      <c r="Q622" s="105"/>
      <c r="R622" s="105"/>
      <c r="S622" s="105"/>
      <c r="T622" s="105"/>
      <c r="U622" s="105"/>
      <c r="V622" s="105"/>
      <c r="W622" s="105"/>
      <c r="X622" s="105"/>
      <c r="Y622" s="105"/>
      <c r="Z622" s="105"/>
    </row>
    <row r="623" spans="1:26" ht="9.75" customHeight="1">
      <c r="A623" s="121"/>
      <c r="B623" s="129"/>
      <c r="C623" s="129"/>
      <c r="D623" s="129"/>
      <c r="E623" s="129"/>
      <c r="F623" s="129"/>
      <c r="G623" s="129"/>
      <c r="H623" s="129"/>
      <c r="I623" s="129"/>
      <c r="J623" s="129"/>
      <c r="K623" s="106"/>
      <c r="L623" s="106"/>
      <c r="M623" s="106"/>
      <c r="N623" s="106"/>
      <c r="O623" s="106"/>
      <c r="P623" s="106"/>
      <c r="Q623" s="105"/>
      <c r="R623" s="105"/>
      <c r="S623" s="105"/>
      <c r="T623" s="105"/>
      <c r="U623" s="105"/>
      <c r="V623" s="105"/>
      <c r="W623" s="105"/>
      <c r="X623" s="105"/>
      <c r="Y623" s="105"/>
      <c r="Z623" s="105"/>
    </row>
    <row r="624" spans="1:26" ht="9.75" customHeight="1">
      <c r="A624" s="121"/>
      <c r="B624" s="129"/>
      <c r="C624" s="129"/>
      <c r="D624" s="129"/>
      <c r="E624" s="129"/>
      <c r="F624" s="129"/>
      <c r="G624" s="129"/>
      <c r="H624" s="129"/>
      <c r="I624" s="129"/>
      <c r="J624" s="129"/>
      <c r="K624" s="106"/>
      <c r="L624" s="106"/>
      <c r="M624" s="106"/>
      <c r="N624" s="106"/>
      <c r="O624" s="106"/>
      <c r="P624" s="106"/>
      <c r="Q624" s="105"/>
      <c r="R624" s="105"/>
      <c r="S624" s="105"/>
      <c r="T624" s="105"/>
      <c r="U624" s="105"/>
      <c r="V624" s="105"/>
      <c r="W624" s="105"/>
      <c r="X624" s="105"/>
      <c r="Y624" s="105"/>
      <c r="Z624" s="105"/>
    </row>
    <row r="625" spans="1:26" ht="9.75" customHeight="1">
      <c r="A625" s="121"/>
      <c r="B625" s="129"/>
      <c r="C625" s="129"/>
      <c r="D625" s="129"/>
      <c r="E625" s="129"/>
      <c r="F625" s="129"/>
      <c r="G625" s="129"/>
      <c r="H625" s="129"/>
      <c r="I625" s="129"/>
      <c r="J625" s="129"/>
      <c r="K625" s="106"/>
      <c r="L625" s="106"/>
      <c r="M625" s="106"/>
      <c r="N625" s="106"/>
      <c r="O625" s="106"/>
      <c r="P625" s="106"/>
      <c r="Q625" s="105"/>
      <c r="R625" s="105"/>
      <c r="S625" s="105"/>
      <c r="T625" s="105"/>
      <c r="U625" s="105"/>
      <c r="V625" s="105"/>
      <c r="W625" s="105"/>
      <c r="X625" s="105"/>
      <c r="Y625" s="105"/>
      <c r="Z625" s="105"/>
    </row>
    <row r="626" spans="1:26" ht="9.75" customHeight="1">
      <c r="A626" s="121"/>
      <c r="B626" s="129"/>
      <c r="C626" s="129"/>
      <c r="D626" s="129"/>
      <c r="E626" s="129"/>
      <c r="F626" s="129"/>
      <c r="G626" s="129"/>
      <c r="H626" s="129"/>
      <c r="I626" s="129"/>
      <c r="J626" s="129"/>
      <c r="K626" s="106"/>
      <c r="L626" s="106"/>
      <c r="M626" s="106"/>
      <c r="N626" s="106"/>
      <c r="O626" s="106"/>
      <c r="P626" s="106"/>
      <c r="Q626" s="105"/>
      <c r="R626" s="105"/>
      <c r="S626" s="105"/>
      <c r="T626" s="105"/>
      <c r="U626" s="105"/>
      <c r="V626" s="105"/>
      <c r="W626" s="105"/>
      <c r="X626" s="105"/>
      <c r="Y626" s="105"/>
      <c r="Z626" s="105"/>
    </row>
    <row r="627" spans="1:26" ht="9.75" customHeight="1">
      <c r="A627" s="121"/>
      <c r="B627" s="129"/>
      <c r="C627" s="129"/>
      <c r="D627" s="129"/>
      <c r="E627" s="129"/>
      <c r="F627" s="129"/>
      <c r="G627" s="129"/>
      <c r="H627" s="129"/>
      <c r="I627" s="129"/>
      <c r="J627" s="129"/>
      <c r="K627" s="106"/>
      <c r="L627" s="106"/>
      <c r="M627" s="106"/>
      <c r="N627" s="106"/>
      <c r="O627" s="106"/>
      <c r="P627" s="106"/>
      <c r="Q627" s="105"/>
      <c r="R627" s="105"/>
      <c r="S627" s="105"/>
      <c r="T627" s="105"/>
      <c r="U627" s="105"/>
      <c r="V627" s="105"/>
      <c r="W627" s="105"/>
      <c r="X627" s="105"/>
      <c r="Y627" s="105"/>
      <c r="Z627" s="105"/>
    </row>
    <row r="628" spans="1:26" ht="9.75" customHeight="1">
      <c r="A628" s="121"/>
      <c r="B628" s="129"/>
      <c r="C628" s="129"/>
      <c r="D628" s="129"/>
      <c r="E628" s="129"/>
      <c r="F628" s="129"/>
      <c r="G628" s="129"/>
      <c r="H628" s="129"/>
      <c r="I628" s="129"/>
      <c r="J628" s="129"/>
      <c r="K628" s="106"/>
      <c r="L628" s="106"/>
      <c r="M628" s="106"/>
      <c r="N628" s="106"/>
      <c r="O628" s="106"/>
      <c r="P628" s="106"/>
      <c r="Q628" s="105"/>
      <c r="R628" s="105"/>
      <c r="S628" s="105"/>
      <c r="T628" s="105"/>
      <c r="U628" s="105"/>
      <c r="V628" s="105"/>
      <c r="W628" s="105"/>
      <c r="X628" s="105"/>
      <c r="Y628" s="105"/>
      <c r="Z628" s="105"/>
    </row>
    <row r="629" spans="1:26" ht="9.75" customHeight="1">
      <c r="A629" s="121"/>
      <c r="B629" s="129"/>
      <c r="C629" s="129"/>
      <c r="D629" s="129"/>
      <c r="E629" s="129"/>
      <c r="F629" s="129"/>
      <c r="G629" s="129"/>
      <c r="H629" s="129"/>
      <c r="I629" s="129"/>
      <c r="J629" s="129"/>
      <c r="K629" s="106"/>
      <c r="L629" s="106"/>
      <c r="M629" s="106"/>
      <c r="N629" s="106"/>
      <c r="O629" s="106"/>
      <c r="P629" s="106"/>
      <c r="Q629" s="105"/>
      <c r="R629" s="105"/>
      <c r="S629" s="105"/>
      <c r="T629" s="105"/>
      <c r="U629" s="105"/>
      <c r="V629" s="105"/>
      <c r="W629" s="105"/>
      <c r="X629" s="105"/>
      <c r="Y629" s="105"/>
      <c r="Z629" s="105"/>
    </row>
    <row r="630" spans="1:26" ht="9.75" customHeight="1">
      <c r="A630" s="121"/>
      <c r="B630" s="129"/>
      <c r="C630" s="129"/>
      <c r="D630" s="129"/>
      <c r="E630" s="129"/>
      <c r="F630" s="129"/>
      <c r="G630" s="129"/>
      <c r="H630" s="129"/>
      <c r="I630" s="129"/>
      <c r="J630" s="129"/>
      <c r="K630" s="106"/>
      <c r="L630" s="106"/>
      <c r="M630" s="106"/>
      <c r="N630" s="106"/>
      <c r="O630" s="106"/>
      <c r="P630" s="106"/>
      <c r="Q630" s="105"/>
      <c r="R630" s="105"/>
      <c r="S630" s="105"/>
      <c r="T630" s="105"/>
      <c r="U630" s="105"/>
      <c r="V630" s="105"/>
      <c r="W630" s="105"/>
      <c r="X630" s="105"/>
      <c r="Y630" s="105"/>
      <c r="Z630" s="105"/>
    </row>
    <row r="631" spans="1:26" ht="9.75" customHeight="1">
      <c r="A631" s="121"/>
      <c r="B631" s="129"/>
      <c r="C631" s="129"/>
      <c r="D631" s="129"/>
      <c r="E631" s="129"/>
      <c r="F631" s="129"/>
      <c r="G631" s="129"/>
      <c r="H631" s="129"/>
      <c r="I631" s="129"/>
      <c r="J631" s="129"/>
      <c r="K631" s="106"/>
      <c r="L631" s="106"/>
      <c r="M631" s="106"/>
      <c r="N631" s="106"/>
      <c r="O631" s="106"/>
      <c r="P631" s="106"/>
      <c r="Q631" s="105"/>
      <c r="R631" s="105"/>
      <c r="S631" s="105"/>
      <c r="T631" s="105"/>
      <c r="U631" s="105"/>
      <c r="V631" s="105"/>
      <c r="W631" s="105"/>
      <c r="X631" s="105"/>
      <c r="Y631" s="105"/>
      <c r="Z631" s="105"/>
    </row>
    <row r="632" spans="1:26" ht="9.75" customHeight="1">
      <c r="A632" s="121"/>
      <c r="B632" s="129"/>
      <c r="C632" s="129"/>
      <c r="D632" s="129"/>
      <c r="E632" s="129"/>
      <c r="F632" s="129"/>
      <c r="G632" s="129"/>
      <c r="H632" s="129"/>
      <c r="I632" s="129"/>
      <c r="J632" s="129"/>
      <c r="K632" s="106"/>
      <c r="L632" s="106"/>
      <c r="M632" s="106"/>
      <c r="N632" s="106"/>
      <c r="O632" s="106"/>
      <c r="P632" s="106"/>
      <c r="Q632" s="105"/>
      <c r="R632" s="105"/>
      <c r="S632" s="105"/>
      <c r="T632" s="105"/>
      <c r="U632" s="105"/>
      <c r="V632" s="105"/>
      <c r="W632" s="105"/>
      <c r="X632" s="105"/>
      <c r="Y632" s="105"/>
      <c r="Z632" s="105"/>
    </row>
    <row r="633" spans="1:26" ht="9.75" customHeight="1">
      <c r="A633" s="121"/>
      <c r="B633" s="129"/>
      <c r="C633" s="129"/>
      <c r="D633" s="129"/>
      <c r="E633" s="129"/>
      <c r="F633" s="129"/>
      <c r="G633" s="129"/>
      <c r="H633" s="129"/>
      <c r="I633" s="129"/>
      <c r="J633" s="129"/>
      <c r="K633" s="106"/>
      <c r="L633" s="106"/>
      <c r="M633" s="106"/>
      <c r="N633" s="106"/>
      <c r="O633" s="106"/>
      <c r="P633" s="106"/>
      <c r="Q633" s="105"/>
      <c r="R633" s="105"/>
      <c r="S633" s="105"/>
      <c r="T633" s="105"/>
      <c r="U633" s="105"/>
      <c r="V633" s="105"/>
      <c r="W633" s="105"/>
      <c r="X633" s="105"/>
      <c r="Y633" s="105"/>
      <c r="Z633" s="105"/>
    </row>
    <row r="634" spans="1:26" ht="9.75" customHeight="1">
      <c r="A634" s="121"/>
      <c r="B634" s="129"/>
      <c r="C634" s="129"/>
      <c r="D634" s="129"/>
      <c r="E634" s="129"/>
      <c r="F634" s="129"/>
      <c r="G634" s="129"/>
      <c r="H634" s="129"/>
      <c r="I634" s="129"/>
      <c r="J634" s="129"/>
      <c r="K634" s="106"/>
      <c r="L634" s="106"/>
      <c r="M634" s="106"/>
      <c r="N634" s="106"/>
      <c r="O634" s="106"/>
      <c r="P634" s="106"/>
      <c r="Q634" s="105"/>
      <c r="R634" s="105"/>
      <c r="S634" s="105"/>
      <c r="T634" s="105"/>
      <c r="U634" s="105"/>
      <c r="V634" s="105"/>
      <c r="W634" s="105"/>
      <c r="X634" s="105"/>
      <c r="Y634" s="105"/>
      <c r="Z634" s="105"/>
    </row>
    <row r="635" spans="1:26" ht="9.75" customHeight="1">
      <c r="A635" s="121"/>
      <c r="B635" s="129"/>
      <c r="C635" s="129"/>
      <c r="D635" s="129"/>
      <c r="E635" s="129"/>
      <c r="F635" s="129"/>
      <c r="G635" s="129"/>
      <c r="H635" s="129"/>
      <c r="I635" s="129"/>
      <c r="J635" s="129"/>
      <c r="K635" s="106"/>
      <c r="L635" s="106"/>
      <c r="M635" s="106"/>
      <c r="N635" s="106"/>
      <c r="O635" s="106"/>
      <c r="P635" s="106"/>
      <c r="Q635" s="105"/>
      <c r="R635" s="105"/>
      <c r="S635" s="105"/>
      <c r="T635" s="105"/>
      <c r="U635" s="105"/>
      <c r="V635" s="105"/>
      <c r="W635" s="105"/>
      <c r="X635" s="105"/>
      <c r="Y635" s="105"/>
      <c r="Z635" s="105"/>
    </row>
    <row r="636" spans="1:26" ht="9.75" customHeight="1">
      <c r="A636" s="121"/>
      <c r="B636" s="129"/>
      <c r="C636" s="129"/>
      <c r="D636" s="129"/>
      <c r="E636" s="129"/>
      <c r="F636" s="129"/>
      <c r="G636" s="129"/>
      <c r="H636" s="129"/>
      <c r="I636" s="129"/>
      <c r="J636" s="129"/>
      <c r="K636" s="106"/>
      <c r="L636" s="106"/>
      <c r="M636" s="106"/>
      <c r="N636" s="106"/>
      <c r="O636" s="106"/>
      <c r="P636" s="106"/>
      <c r="Q636" s="105"/>
      <c r="R636" s="105"/>
      <c r="S636" s="105"/>
      <c r="T636" s="105"/>
      <c r="U636" s="105"/>
      <c r="V636" s="105"/>
      <c r="W636" s="105"/>
      <c r="X636" s="105"/>
      <c r="Y636" s="105"/>
      <c r="Z636" s="105"/>
    </row>
    <row r="637" spans="1:26" ht="9.75" customHeight="1">
      <c r="A637" s="121"/>
      <c r="B637" s="129"/>
      <c r="C637" s="129"/>
      <c r="D637" s="129"/>
      <c r="E637" s="129"/>
      <c r="F637" s="129"/>
      <c r="G637" s="129"/>
      <c r="H637" s="129"/>
      <c r="I637" s="129"/>
      <c r="J637" s="129"/>
      <c r="K637" s="106"/>
      <c r="L637" s="106"/>
      <c r="M637" s="106"/>
      <c r="N637" s="106"/>
      <c r="O637" s="106"/>
      <c r="P637" s="106"/>
      <c r="Q637" s="105"/>
      <c r="R637" s="105"/>
      <c r="S637" s="105"/>
      <c r="T637" s="105"/>
      <c r="U637" s="105"/>
      <c r="V637" s="105"/>
      <c r="W637" s="105"/>
      <c r="X637" s="105"/>
      <c r="Y637" s="105"/>
      <c r="Z637" s="105"/>
    </row>
    <row r="638" spans="1:26" ht="9.75" customHeight="1">
      <c r="A638" s="121"/>
      <c r="B638" s="129"/>
      <c r="C638" s="129"/>
      <c r="D638" s="129"/>
      <c r="E638" s="129"/>
      <c r="F638" s="129"/>
      <c r="G638" s="129"/>
      <c r="H638" s="129"/>
      <c r="I638" s="129"/>
      <c r="J638" s="129"/>
      <c r="K638" s="106"/>
      <c r="L638" s="106"/>
      <c r="M638" s="106"/>
      <c r="N638" s="106"/>
      <c r="O638" s="106"/>
      <c r="P638" s="106"/>
      <c r="Q638" s="105"/>
      <c r="R638" s="105"/>
      <c r="S638" s="105"/>
      <c r="T638" s="105"/>
      <c r="U638" s="105"/>
      <c r="V638" s="105"/>
      <c r="W638" s="105"/>
      <c r="X638" s="105"/>
      <c r="Y638" s="105"/>
      <c r="Z638" s="105"/>
    </row>
    <row r="639" spans="1:26" ht="9.75" customHeight="1">
      <c r="A639" s="121"/>
      <c r="B639" s="129"/>
      <c r="C639" s="129"/>
      <c r="D639" s="129"/>
      <c r="E639" s="129"/>
      <c r="F639" s="129"/>
      <c r="G639" s="129"/>
      <c r="H639" s="129"/>
      <c r="I639" s="129"/>
      <c r="J639" s="129"/>
      <c r="K639" s="106"/>
      <c r="L639" s="106"/>
      <c r="M639" s="106"/>
      <c r="N639" s="106"/>
      <c r="O639" s="106"/>
      <c r="P639" s="106"/>
      <c r="Q639" s="105"/>
      <c r="R639" s="105"/>
      <c r="S639" s="105"/>
      <c r="T639" s="105"/>
      <c r="U639" s="105"/>
      <c r="V639" s="105"/>
      <c r="W639" s="105"/>
      <c r="X639" s="105"/>
      <c r="Y639" s="105"/>
      <c r="Z639" s="105"/>
    </row>
    <row r="640" spans="1:26" ht="9.75" customHeight="1">
      <c r="A640" s="121"/>
      <c r="B640" s="129"/>
      <c r="C640" s="129"/>
      <c r="D640" s="129"/>
      <c r="E640" s="129"/>
      <c r="F640" s="129"/>
      <c r="G640" s="129"/>
      <c r="H640" s="129"/>
      <c r="I640" s="129"/>
      <c r="J640" s="129"/>
      <c r="K640" s="106"/>
      <c r="L640" s="106"/>
      <c r="M640" s="106"/>
      <c r="N640" s="106"/>
      <c r="O640" s="106"/>
      <c r="P640" s="106"/>
      <c r="Q640" s="105"/>
      <c r="R640" s="105"/>
      <c r="S640" s="105"/>
      <c r="T640" s="105"/>
      <c r="U640" s="105"/>
      <c r="V640" s="105"/>
      <c r="W640" s="105"/>
      <c r="X640" s="105"/>
      <c r="Y640" s="105"/>
      <c r="Z640" s="105"/>
    </row>
    <row r="641" spans="1:26" ht="9.75" customHeight="1">
      <c r="A641" s="121"/>
      <c r="B641" s="129"/>
      <c r="C641" s="129"/>
      <c r="D641" s="129"/>
      <c r="E641" s="129"/>
      <c r="F641" s="129"/>
      <c r="G641" s="129"/>
      <c r="H641" s="129"/>
      <c r="I641" s="129"/>
      <c r="J641" s="129"/>
      <c r="K641" s="106"/>
      <c r="L641" s="106"/>
      <c r="M641" s="106"/>
      <c r="N641" s="106"/>
      <c r="O641" s="106"/>
      <c r="P641" s="106"/>
      <c r="Q641" s="105"/>
      <c r="R641" s="105"/>
      <c r="S641" s="105"/>
      <c r="T641" s="105"/>
      <c r="U641" s="105"/>
      <c r="V641" s="105"/>
      <c r="W641" s="105"/>
      <c r="X641" s="105"/>
      <c r="Y641" s="105"/>
      <c r="Z641" s="105"/>
    </row>
    <row r="642" spans="1:26" ht="9.75" customHeight="1">
      <c r="A642" s="121"/>
      <c r="B642" s="129"/>
      <c r="C642" s="129"/>
      <c r="D642" s="129"/>
      <c r="E642" s="129"/>
      <c r="F642" s="129"/>
      <c r="G642" s="129"/>
      <c r="H642" s="129"/>
      <c r="I642" s="129"/>
      <c r="J642" s="129"/>
      <c r="K642" s="106"/>
      <c r="L642" s="106"/>
      <c r="M642" s="106"/>
      <c r="N642" s="106"/>
      <c r="O642" s="106"/>
      <c r="P642" s="106"/>
      <c r="Q642" s="105"/>
      <c r="R642" s="105"/>
      <c r="S642" s="105"/>
      <c r="T642" s="105"/>
      <c r="U642" s="105"/>
      <c r="V642" s="105"/>
      <c r="W642" s="105"/>
      <c r="X642" s="105"/>
      <c r="Y642" s="105"/>
      <c r="Z642" s="105"/>
    </row>
    <row r="643" spans="1:26" ht="9.75" customHeight="1">
      <c r="A643" s="121"/>
      <c r="B643" s="129"/>
      <c r="C643" s="129"/>
      <c r="D643" s="129"/>
      <c r="E643" s="129"/>
      <c r="F643" s="129"/>
      <c r="G643" s="129"/>
      <c r="H643" s="129"/>
      <c r="I643" s="129"/>
      <c r="J643" s="129"/>
      <c r="K643" s="106"/>
      <c r="L643" s="106"/>
      <c r="M643" s="106"/>
      <c r="N643" s="106"/>
      <c r="O643" s="106"/>
      <c r="P643" s="106"/>
      <c r="Q643" s="105"/>
      <c r="R643" s="105"/>
      <c r="S643" s="105"/>
      <c r="T643" s="105"/>
      <c r="U643" s="105"/>
      <c r="V643" s="105"/>
      <c r="W643" s="105"/>
      <c r="X643" s="105"/>
      <c r="Y643" s="105"/>
      <c r="Z643" s="105"/>
    </row>
    <row r="644" spans="1:26" ht="9.75" customHeight="1">
      <c r="A644" s="121"/>
      <c r="B644" s="129"/>
      <c r="C644" s="129"/>
      <c r="D644" s="129"/>
      <c r="E644" s="129"/>
      <c r="F644" s="129"/>
      <c r="G644" s="129"/>
      <c r="H644" s="129"/>
      <c r="I644" s="129"/>
      <c r="J644" s="129"/>
      <c r="K644" s="106"/>
      <c r="L644" s="106"/>
      <c r="M644" s="106"/>
      <c r="N644" s="106"/>
      <c r="O644" s="106"/>
      <c r="P644" s="106"/>
      <c r="Q644" s="105"/>
      <c r="R644" s="105"/>
      <c r="S644" s="105"/>
      <c r="T644" s="105"/>
      <c r="U644" s="105"/>
      <c r="V644" s="105"/>
      <c r="W644" s="105"/>
      <c r="X644" s="105"/>
      <c r="Y644" s="105"/>
      <c r="Z644" s="105"/>
    </row>
    <row r="645" spans="1:26" ht="9.75" customHeight="1">
      <c r="A645" s="121"/>
      <c r="B645" s="129"/>
      <c r="C645" s="129"/>
      <c r="D645" s="129"/>
      <c r="E645" s="129"/>
      <c r="F645" s="129"/>
      <c r="G645" s="129"/>
      <c r="H645" s="129"/>
      <c r="I645" s="129"/>
      <c r="J645" s="129"/>
      <c r="K645" s="106"/>
      <c r="L645" s="106"/>
      <c r="M645" s="106"/>
      <c r="N645" s="106"/>
      <c r="O645" s="106"/>
      <c r="P645" s="106"/>
      <c r="Q645" s="105"/>
      <c r="R645" s="105"/>
      <c r="S645" s="105"/>
      <c r="T645" s="105"/>
      <c r="U645" s="105"/>
      <c r="V645" s="105"/>
      <c r="W645" s="105"/>
      <c r="X645" s="105"/>
      <c r="Y645" s="105"/>
      <c r="Z645" s="105"/>
    </row>
    <row r="646" spans="1:26" ht="9.75" customHeight="1">
      <c r="A646" s="121"/>
      <c r="B646" s="129"/>
      <c r="C646" s="129"/>
      <c r="D646" s="129"/>
      <c r="E646" s="129"/>
      <c r="F646" s="129"/>
      <c r="G646" s="129"/>
      <c r="H646" s="129"/>
      <c r="I646" s="129"/>
      <c r="J646" s="129"/>
      <c r="K646" s="106"/>
      <c r="L646" s="106"/>
      <c r="M646" s="106"/>
      <c r="N646" s="106"/>
      <c r="O646" s="106"/>
      <c r="P646" s="106"/>
      <c r="Q646" s="105"/>
      <c r="R646" s="105"/>
      <c r="S646" s="105"/>
      <c r="T646" s="105"/>
      <c r="U646" s="105"/>
      <c r="V646" s="105"/>
      <c r="W646" s="105"/>
      <c r="X646" s="105"/>
      <c r="Y646" s="105"/>
      <c r="Z646" s="105"/>
    </row>
    <row r="647" spans="1:26" ht="9.75" customHeight="1">
      <c r="A647" s="121"/>
      <c r="B647" s="129"/>
      <c r="C647" s="129"/>
      <c r="D647" s="129"/>
      <c r="E647" s="129"/>
      <c r="F647" s="129"/>
      <c r="G647" s="129"/>
      <c r="H647" s="129"/>
      <c r="I647" s="129"/>
      <c r="J647" s="129"/>
      <c r="K647" s="106"/>
      <c r="L647" s="106"/>
      <c r="M647" s="106"/>
      <c r="N647" s="106"/>
      <c r="O647" s="106"/>
      <c r="P647" s="106"/>
      <c r="Q647" s="105"/>
      <c r="R647" s="105"/>
      <c r="S647" s="105"/>
      <c r="T647" s="105"/>
      <c r="U647" s="105"/>
      <c r="V647" s="105"/>
      <c r="W647" s="105"/>
      <c r="X647" s="105"/>
      <c r="Y647" s="105"/>
      <c r="Z647" s="105"/>
    </row>
    <row r="648" spans="1:26" ht="9.75" customHeight="1">
      <c r="A648" s="121"/>
      <c r="B648" s="129"/>
      <c r="C648" s="129"/>
      <c r="D648" s="129"/>
      <c r="E648" s="129"/>
      <c r="F648" s="129"/>
      <c r="G648" s="129"/>
      <c r="H648" s="129"/>
      <c r="I648" s="129"/>
      <c r="J648" s="129"/>
      <c r="K648" s="106"/>
      <c r="L648" s="106"/>
      <c r="M648" s="106"/>
      <c r="N648" s="106"/>
      <c r="O648" s="106"/>
      <c r="P648" s="106"/>
      <c r="Q648" s="105"/>
      <c r="R648" s="105"/>
      <c r="S648" s="105"/>
      <c r="T648" s="105"/>
      <c r="U648" s="105"/>
      <c r="V648" s="105"/>
      <c r="W648" s="105"/>
      <c r="X648" s="105"/>
      <c r="Y648" s="105"/>
      <c r="Z648" s="105"/>
    </row>
    <row r="649" spans="1:26" ht="9.75" customHeight="1">
      <c r="A649" s="121"/>
      <c r="B649" s="129"/>
      <c r="C649" s="129"/>
      <c r="D649" s="129"/>
      <c r="E649" s="129"/>
      <c r="F649" s="129"/>
      <c r="G649" s="129"/>
      <c r="H649" s="129"/>
      <c r="I649" s="129"/>
      <c r="J649" s="129"/>
      <c r="K649" s="106"/>
      <c r="L649" s="106"/>
      <c r="M649" s="106"/>
      <c r="N649" s="106"/>
      <c r="O649" s="106"/>
      <c r="P649" s="106"/>
      <c r="Q649" s="105"/>
      <c r="R649" s="105"/>
      <c r="S649" s="105"/>
      <c r="T649" s="105"/>
      <c r="U649" s="105"/>
      <c r="V649" s="105"/>
      <c r="W649" s="105"/>
      <c r="X649" s="105"/>
      <c r="Y649" s="105"/>
      <c r="Z649" s="105"/>
    </row>
    <row r="650" spans="1:26" ht="9.75" customHeight="1">
      <c r="A650" s="121"/>
      <c r="B650" s="129"/>
      <c r="C650" s="129"/>
      <c r="D650" s="129"/>
      <c r="E650" s="129"/>
      <c r="F650" s="129"/>
      <c r="G650" s="129"/>
      <c r="H650" s="129"/>
      <c r="I650" s="129"/>
      <c r="J650" s="129"/>
      <c r="K650" s="106"/>
      <c r="L650" s="106"/>
      <c r="M650" s="106"/>
      <c r="N650" s="106"/>
      <c r="O650" s="106"/>
      <c r="P650" s="106"/>
      <c r="Q650" s="105"/>
      <c r="R650" s="105"/>
      <c r="S650" s="105"/>
      <c r="T650" s="105"/>
      <c r="U650" s="105"/>
      <c r="V650" s="105"/>
      <c r="W650" s="105"/>
      <c r="X650" s="105"/>
      <c r="Y650" s="105"/>
      <c r="Z650" s="105"/>
    </row>
    <row r="651" spans="1:26" ht="9.75" customHeight="1">
      <c r="A651" s="121"/>
      <c r="B651" s="129"/>
      <c r="C651" s="129"/>
      <c r="D651" s="129"/>
      <c r="E651" s="129"/>
      <c r="F651" s="129"/>
      <c r="G651" s="129"/>
      <c r="H651" s="129"/>
      <c r="I651" s="129"/>
      <c r="J651" s="129"/>
      <c r="K651" s="106"/>
      <c r="L651" s="106"/>
      <c r="M651" s="106"/>
      <c r="N651" s="106"/>
      <c r="O651" s="106"/>
      <c r="P651" s="106"/>
      <c r="Q651" s="105"/>
      <c r="R651" s="105"/>
      <c r="S651" s="105"/>
      <c r="T651" s="105"/>
      <c r="U651" s="105"/>
      <c r="V651" s="105"/>
      <c r="W651" s="105"/>
      <c r="X651" s="105"/>
      <c r="Y651" s="105"/>
      <c r="Z651" s="105"/>
    </row>
    <row r="652" spans="1:26" ht="9.75" customHeight="1">
      <c r="A652" s="121"/>
      <c r="B652" s="129"/>
      <c r="C652" s="129"/>
      <c r="D652" s="129"/>
      <c r="E652" s="129"/>
      <c r="F652" s="129"/>
      <c r="G652" s="129"/>
      <c r="H652" s="129"/>
      <c r="I652" s="129"/>
      <c r="J652" s="129"/>
      <c r="K652" s="106"/>
      <c r="L652" s="106"/>
      <c r="M652" s="106"/>
      <c r="N652" s="106"/>
      <c r="O652" s="106"/>
      <c r="P652" s="106"/>
      <c r="Q652" s="105"/>
      <c r="R652" s="105"/>
      <c r="S652" s="105"/>
      <c r="T652" s="105"/>
      <c r="U652" s="105"/>
      <c r="V652" s="105"/>
      <c r="W652" s="105"/>
      <c r="X652" s="105"/>
      <c r="Y652" s="105"/>
      <c r="Z652" s="105"/>
    </row>
    <row r="653" spans="1:26" ht="9.75" customHeight="1">
      <c r="A653" s="121"/>
      <c r="B653" s="129"/>
      <c r="C653" s="129"/>
      <c r="D653" s="129"/>
      <c r="E653" s="129"/>
      <c r="F653" s="129"/>
      <c r="G653" s="129"/>
      <c r="H653" s="129"/>
      <c r="I653" s="129"/>
      <c r="J653" s="129"/>
      <c r="K653" s="106"/>
      <c r="L653" s="106"/>
      <c r="M653" s="106"/>
      <c r="N653" s="106"/>
      <c r="O653" s="106"/>
      <c r="P653" s="106"/>
      <c r="Q653" s="105"/>
      <c r="R653" s="105"/>
      <c r="S653" s="105"/>
      <c r="T653" s="105"/>
      <c r="U653" s="105"/>
      <c r="V653" s="105"/>
      <c r="W653" s="105"/>
      <c r="X653" s="105"/>
      <c r="Y653" s="105"/>
      <c r="Z653" s="105"/>
    </row>
    <row r="654" spans="1:26" ht="9.75" customHeight="1">
      <c r="A654" s="121"/>
      <c r="B654" s="129"/>
      <c r="C654" s="129"/>
      <c r="D654" s="129"/>
      <c r="E654" s="129"/>
      <c r="F654" s="129"/>
      <c r="G654" s="129"/>
      <c r="H654" s="129"/>
      <c r="I654" s="129"/>
      <c r="J654" s="129"/>
      <c r="K654" s="106"/>
      <c r="L654" s="106"/>
      <c r="M654" s="106"/>
      <c r="N654" s="106"/>
      <c r="O654" s="106"/>
      <c r="P654" s="106"/>
      <c r="Q654" s="105"/>
      <c r="R654" s="105"/>
      <c r="S654" s="105"/>
      <c r="T654" s="105"/>
      <c r="U654" s="105"/>
      <c r="V654" s="105"/>
      <c r="W654" s="105"/>
      <c r="X654" s="105"/>
      <c r="Y654" s="105"/>
      <c r="Z654" s="105"/>
    </row>
    <row r="655" spans="1:26" ht="9.75" customHeight="1">
      <c r="A655" s="121"/>
      <c r="B655" s="129"/>
      <c r="C655" s="129"/>
      <c r="D655" s="129"/>
      <c r="E655" s="129"/>
      <c r="F655" s="129"/>
      <c r="G655" s="129"/>
      <c r="H655" s="129"/>
      <c r="I655" s="129"/>
      <c r="J655" s="129"/>
      <c r="K655" s="106"/>
      <c r="L655" s="106"/>
      <c r="M655" s="106"/>
      <c r="N655" s="106"/>
      <c r="O655" s="106"/>
      <c r="P655" s="106"/>
      <c r="Q655" s="105"/>
      <c r="R655" s="105"/>
      <c r="S655" s="105"/>
      <c r="T655" s="105"/>
      <c r="U655" s="105"/>
      <c r="V655" s="105"/>
      <c r="W655" s="105"/>
      <c r="X655" s="105"/>
      <c r="Y655" s="105"/>
      <c r="Z655" s="105"/>
    </row>
    <row r="656" spans="1:26" ht="9.75" customHeight="1">
      <c r="A656" s="121"/>
      <c r="B656" s="129"/>
      <c r="C656" s="129"/>
      <c r="D656" s="129"/>
      <c r="E656" s="129"/>
      <c r="F656" s="129"/>
      <c r="G656" s="129"/>
      <c r="H656" s="129"/>
      <c r="I656" s="129"/>
      <c r="J656" s="129"/>
      <c r="K656" s="106"/>
      <c r="L656" s="106"/>
      <c r="M656" s="106"/>
      <c r="N656" s="106"/>
      <c r="O656" s="106"/>
      <c r="P656" s="106"/>
      <c r="Q656" s="105"/>
      <c r="R656" s="105"/>
      <c r="S656" s="105"/>
      <c r="T656" s="105"/>
      <c r="U656" s="105"/>
      <c r="V656" s="105"/>
      <c r="W656" s="105"/>
      <c r="X656" s="105"/>
      <c r="Y656" s="105"/>
      <c r="Z656" s="105"/>
    </row>
    <row r="657" spans="1:26" ht="9.75" customHeight="1">
      <c r="A657" s="121"/>
      <c r="B657" s="129"/>
      <c r="C657" s="129"/>
      <c r="D657" s="129"/>
      <c r="E657" s="129"/>
      <c r="F657" s="129"/>
      <c r="G657" s="129"/>
      <c r="H657" s="129"/>
      <c r="I657" s="129"/>
      <c r="J657" s="129"/>
      <c r="K657" s="106"/>
      <c r="L657" s="106"/>
      <c r="M657" s="106"/>
      <c r="N657" s="106"/>
      <c r="O657" s="106"/>
      <c r="P657" s="106"/>
      <c r="Q657" s="105"/>
      <c r="R657" s="105"/>
      <c r="S657" s="105"/>
      <c r="T657" s="105"/>
      <c r="U657" s="105"/>
      <c r="V657" s="105"/>
      <c r="W657" s="105"/>
      <c r="X657" s="105"/>
      <c r="Y657" s="105"/>
      <c r="Z657" s="105"/>
    </row>
    <row r="658" spans="1:26" ht="9.75" customHeight="1">
      <c r="A658" s="121"/>
      <c r="B658" s="129"/>
      <c r="C658" s="129"/>
      <c r="D658" s="129"/>
      <c r="E658" s="129"/>
      <c r="F658" s="129"/>
      <c r="G658" s="129"/>
      <c r="H658" s="129"/>
      <c r="I658" s="129"/>
      <c r="J658" s="129"/>
      <c r="K658" s="106"/>
      <c r="L658" s="106"/>
      <c r="M658" s="106"/>
      <c r="N658" s="106"/>
      <c r="O658" s="106"/>
      <c r="P658" s="106"/>
      <c r="Q658" s="105"/>
      <c r="R658" s="105"/>
      <c r="S658" s="105"/>
      <c r="T658" s="105"/>
      <c r="U658" s="105"/>
      <c r="V658" s="105"/>
      <c r="W658" s="105"/>
      <c r="X658" s="105"/>
      <c r="Y658" s="105"/>
      <c r="Z658" s="105"/>
    </row>
    <row r="659" spans="1:26" ht="9.75" customHeight="1">
      <c r="A659" s="121"/>
      <c r="B659" s="129"/>
      <c r="C659" s="129"/>
      <c r="D659" s="129"/>
      <c r="E659" s="129"/>
      <c r="F659" s="129"/>
      <c r="G659" s="129"/>
      <c r="H659" s="129"/>
      <c r="I659" s="129"/>
      <c r="J659" s="129"/>
      <c r="K659" s="106"/>
      <c r="L659" s="106"/>
      <c r="M659" s="106"/>
      <c r="N659" s="106"/>
      <c r="O659" s="106"/>
      <c r="P659" s="106"/>
      <c r="Q659" s="105"/>
      <c r="R659" s="105"/>
      <c r="S659" s="105"/>
      <c r="T659" s="105"/>
      <c r="U659" s="105"/>
      <c r="V659" s="105"/>
      <c r="W659" s="105"/>
      <c r="X659" s="105"/>
      <c r="Y659" s="105"/>
      <c r="Z659" s="105"/>
    </row>
    <row r="660" spans="1:26" ht="9.75" customHeight="1">
      <c r="A660" s="121"/>
      <c r="B660" s="129"/>
      <c r="C660" s="129"/>
      <c r="D660" s="129"/>
      <c r="E660" s="129"/>
      <c r="F660" s="129"/>
      <c r="G660" s="129"/>
      <c r="H660" s="129"/>
      <c r="I660" s="129"/>
      <c r="J660" s="129"/>
      <c r="K660" s="106"/>
      <c r="L660" s="106"/>
      <c r="M660" s="106"/>
      <c r="N660" s="106"/>
      <c r="O660" s="106"/>
      <c r="P660" s="106"/>
      <c r="Q660" s="105"/>
      <c r="R660" s="105"/>
      <c r="S660" s="105"/>
      <c r="T660" s="105"/>
      <c r="U660" s="105"/>
      <c r="V660" s="105"/>
      <c r="W660" s="105"/>
      <c r="X660" s="105"/>
      <c r="Y660" s="105"/>
      <c r="Z660" s="105"/>
    </row>
    <row r="661" spans="1:26" ht="9.75" customHeight="1">
      <c r="A661" s="121"/>
      <c r="B661" s="129"/>
      <c r="C661" s="129"/>
      <c r="D661" s="129"/>
      <c r="E661" s="129"/>
      <c r="F661" s="129"/>
      <c r="G661" s="129"/>
      <c r="H661" s="129"/>
      <c r="I661" s="129"/>
      <c r="J661" s="129"/>
      <c r="K661" s="106"/>
      <c r="L661" s="106"/>
      <c r="M661" s="106"/>
      <c r="N661" s="106"/>
      <c r="O661" s="106"/>
      <c r="P661" s="106"/>
      <c r="Q661" s="105"/>
      <c r="R661" s="105"/>
      <c r="S661" s="105"/>
      <c r="T661" s="105"/>
      <c r="U661" s="105"/>
      <c r="V661" s="105"/>
      <c r="W661" s="105"/>
      <c r="X661" s="105"/>
      <c r="Y661" s="105"/>
      <c r="Z661" s="105"/>
    </row>
    <row r="662" spans="1:26" ht="9.75" customHeight="1">
      <c r="A662" s="121"/>
      <c r="B662" s="129"/>
      <c r="C662" s="129"/>
      <c r="D662" s="129"/>
      <c r="E662" s="129"/>
      <c r="F662" s="129"/>
      <c r="G662" s="129"/>
      <c r="H662" s="129"/>
      <c r="I662" s="129"/>
      <c r="J662" s="129"/>
      <c r="K662" s="106"/>
      <c r="L662" s="106"/>
      <c r="M662" s="106"/>
      <c r="N662" s="106"/>
      <c r="O662" s="106"/>
      <c r="P662" s="106"/>
      <c r="Q662" s="105"/>
      <c r="R662" s="105"/>
      <c r="S662" s="105"/>
      <c r="T662" s="105"/>
      <c r="U662" s="105"/>
      <c r="V662" s="105"/>
      <c r="W662" s="105"/>
      <c r="X662" s="105"/>
      <c r="Y662" s="105"/>
      <c r="Z662" s="105"/>
    </row>
    <row r="663" spans="1:26" ht="9.75" customHeight="1">
      <c r="A663" s="121"/>
      <c r="B663" s="129"/>
      <c r="C663" s="129"/>
      <c r="D663" s="129"/>
      <c r="E663" s="129"/>
      <c r="F663" s="129"/>
      <c r="G663" s="129"/>
      <c r="H663" s="129"/>
      <c r="I663" s="129"/>
      <c r="J663" s="129"/>
      <c r="K663" s="106"/>
      <c r="L663" s="106"/>
      <c r="M663" s="106"/>
      <c r="N663" s="106"/>
      <c r="O663" s="106"/>
      <c r="P663" s="106"/>
      <c r="Q663" s="105"/>
      <c r="R663" s="105"/>
      <c r="S663" s="105"/>
      <c r="T663" s="105"/>
      <c r="U663" s="105"/>
      <c r="V663" s="105"/>
      <c r="W663" s="105"/>
      <c r="X663" s="105"/>
      <c r="Y663" s="105"/>
      <c r="Z663" s="105"/>
    </row>
    <row r="664" spans="1:26" ht="9.75" customHeight="1">
      <c r="A664" s="121"/>
      <c r="B664" s="129"/>
      <c r="C664" s="129"/>
      <c r="D664" s="129"/>
      <c r="E664" s="129"/>
      <c r="F664" s="129"/>
      <c r="G664" s="129"/>
      <c r="H664" s="129"/>
      <c r="I664" s="129"/>
      <c r="J664" s="129"/>
      <c r="K664" s="106"/>
      <c r="L664" s="106"/>
      <c r="M664" s="106"/>
      <c r="N664" s="106"/>
      <c r="O664" s="106"/>
      <c r="P664" s="106"/>
      <c r="Q664" s="105"/>
      <c r="R664" s="105"/>
      <c r="S664" s="105"/>
      <c r="T664" s="105"/>
      <c r="U664" s="105"/>
      <c r="V664" s="105"/>
      <c r="W664" s="105"/>
      <c r="X664" s="105"/>
      <c r="Y664" s="105"/>
      <c r="Z664" s="105"/>
    </row>
    <row r="665" spans="1:26" ht="9.75" customHeight="1">
      <c r="A665" s="121"/>
      <c r="B665" s="129"/>
      <c r="C665" s="129"/>
      <c r="D665" s="129"/>
      <c r="E665" s="129"/>
      <c r="F665" s="129"/>
      <c r="G665" s="129"/>
      <c r="H665" s="129"/>
      <c r="I665" s="129"/>
      <c r="J665" s="129"/>
      <c r="K665" s="106"/>
      <c r="L665" s="106"/>
      <c r="M665" s="106"/>
      <c r="N665" s="106"/>
      <c r="O665" s="106"/>
      <c r="P665" s="106"/>
      <c r="Q665" s="105"/>
      <c r="R665" s="105"/>
      <c r="S665" s="105"/>
      <c r="T665" s="105"/>
      <c r="U665" s="105"/>
      <c r="V665" s="105"/>
      <c r="W665" s="105"/>
      <c r="X665" s="105"/>
      <c r="Y665" s="105"/>
      <c r="Z665" s="105"/>
    </row>
    <row r="666" spans="1:26" ht="9.75" customHeight="1">
      <c r="A666" s="121"/>
      <c r="B666" s="129"/>
      <c r="C666" s="129"/>
      <c r="D666" s="129"/>
      <c r="E666" s="129"/>
      <c r="F666" s="129"/>
      <c r="G666" s="129"/>
      <c r="H666" s="129"/>
      <c r="I666" s="129"/>
      <c r="J666" s="129"/>
      <c r="K666" s="106"/>
      <c r="L666" s="106"/>
      <c r="M666" s="106"/>
      <c r="N666" s="106"/>
      <c r="O666" s="106"/>
      <c r="P666" s="106"/>
      <c r="Q666" s="105"/>
      <c r="R666" s="105"/>
      <c r="S666" s="105"/>
      <c r="T666" s="105"/>
      <c r="U666" s="105"/>
      <c r="V666" s="105"/>
      <c r="W666" s="105"/>
      <c r="X666" s="105"/>
      <c r="Y666" s="105"/>
      <c r="Z666" s="105"/>
    </row>
    <row r="667" spans="1:26" ht="9.75" customHeight="1">
      <c r="A667" s="121"/>
      <c r="B667" s="129"/>
      <c r="C667" s="129"/>
      <c r="D667" s="129"/>
      <c r="E667" s="129"/>
      <c r="F667" s="129"/>
      <c r="G667" s="129"/>
      <c r="H667" s="129"/>
      <c r="I667" s="129"/>
      <c r="J667" s="129"/>
      <c r="K667" s="106"/>
      <c r="L667" s="106"/>
      <c r="M667" s="106"/>
      <c r="N667" s="106"/>
      <c r="O667" s="106"/>
      <c r="P667" s="106"/>
      <c r="Q667" s="105"/>
      <c r="R667" s="105"/>
      <c r="S667" s="105"/>
      <c r="T667" s="105"/>
      <c r="U667" s="105"/>
      <c r="V667" s="105"/>
      <c r="W667" s="105"/>
      <c r="X667" s="105"/>
      <c r="Y667" s="105"/>
      <c r="Z667" s="105"/>
    </row>
    <row r="668" spans="1:26" ht="9.75" customHeight="1">
      <c r="A668" s="121"/>
      <c r="B668" s="129"/>
      <c r="C668" s="129"/>
      <c r="D668" s="129"/>
      <c r="E668" s="129"/>
      <c r="F668" s="129"/>
      <c r="G668" s="129"/>
      <c r="H668" s="129"/>
      <c r="I668" s="129"/>
      <c r="J668" s="129"/>
      <c r="K668" s="106"/>
      <c r="L668" s="106"/>
      <c r="M668" s="106"/>
      <c r="N668" s="106"/>
      <c r="O668" s="106"/>
      <c r="P668" s="106"/>
      <c r="Q668" s="105"/>
      <c r="R668" s="105"/>
      <c r="S668" s="105"/>
      <c r="T668" s="105"/>
      <c r="U668" s="105"/>
      <c r="V668" s="105"/>
      <c r="W668" s="105"/>
      <c r="X668" s="105"/>
      <c r="Y668" s="105"/>
      <c r="Z668" s="105"/>
    </row>
    <row r="669" spans="1:26" ht="9.75" customHeight="1">
      <c r="A669" s="121"/>
      <c r="B669" s="129"/>
      <c r="C669" s="129"/>
      <c r="D669" s="129"/>
      <c r="E669" s="129"/>
      <c r="F669" s="129"/>
      <c r="G669" s="129"/>
      <c r="H669" s="129"/>
      <c r="I669" s="129"/>
      <c r="J669" s="129"/>
      <c r="K669" s="106"/>
      <c r="L669" s="106"/>
      <c r="M669" s="106"/>
      <c r="N669" s="106"/>
      <c r="O669" s="106"/>
      <c r="P669" s="106"/>
      <c r="Q669" s="105"/>
      <c r="R669" s="105"/>
      <c r="S669" s="105"/>
      <c r="T669" s="105"/>
      <c r="U669" s="105"/>
      <c r="V669" s="105"/>
      <c r="W669" s="105"/>
      <c r="X669" s="105"/>
      <c r="Y669" s="105"/>
      <c r="Z669" s="105"/>
    </row>
    <row r="670" spans="1:26" ht="9.75" customHeight="1">
      <c r="A670" s="121"/>
      <c r="B670" s="129"/>
      <c r="C670" s="129"/>
      <c r="D670" s="129"/>
      <c r="E670" s="129"/>
      <c r="F670" s="129"/>
      <c r="G670" s="129"/>
      <c r="H670" s="129"/>
      <c r="I670" s="129"/>
      <c r="J670" s="129"/>
      <c r="K670" s="106"/>
      <c r="L670" s="106"/>
      <c r="M670" s="106"/>
      <c r="N670" s="106"/>
      <c r="O670" s="106"/>
      <c r="P670" s="106"/>
      <c r="Q670" s="105"/>
      <c r="R670" s="105"/>
      <c r="S670" s="105"/>
      <c r="T670" s="105"/>
      <c r="U670" s="105"/>
      <c r="V670" s="105"/>
      <c r="W670" s="105"/>
      <c r="X670" s="105"/>
      <c r="Y670" s="105"/>
      <c r="Z670" s="105"/>
    </row>
    <row r="671" spans="1:26" ht="9.75" customHeight="1">
      <c r="A671" s="121"/>
      <c r="B671" s="129"/>
      <c r="C671" s="129"/>
      <c r="D671" s="129"/>
      <c r="E671" s="129"/>
      <c r="F671" s="129"/>
      <c r="G671" s="129"/>
      <c r="H671" s="129"/>
      <c r="I671" s="129"/>
      <c r="J671" s="129"/>
      <c r="K671" s="106"/>
      <c r="L671" s="106"/>
      <c r="M671" s="106"/>
      <c r="N671" s="106"/>
      <c r="O671" s="106"/>
      <c r="P671" s="106"/>
      <c r="Q671" s="105"/>
      <c r="R671" s="105"/>
      <c r="S671" s="105"/>
      <c r="T671" s="105"/>
      <c r="U671" s="105"/>
      <c r="V671" s="105"/>
      <c r="W671" s="105"/>
      <c r="X671" s="105"/>
      <c r="Y671" s="105"/>
      <c r="Z671" s="105"/>
    </row>
    <row r="672" spans="1:26" ht="9.75" customHeight="1">
      <c r="A672" s="121"/>
      <c r="B672" s="129"/>
      <c r="C672" s="129"/>
      <c r="D672" s="129"/>
      <c r="E672" s="129"/>
      <c r="F672" s="129"/>
      <c r="G672" s="129"/>
      <c r="H672" s="129"/>
      <c r="I672" s="129"/>
      <c r="J672" s="129"/>
      <c r="K672" s="106"/>
      <c r="L672" s="106"/>
      <c r="M672" s="106"/>
      <c r="N672" s="106"/>
      <c r="O672" s="106"/>
      <c r="P672" s="106"/>
      <c r="Q672" s="105"/>
      <c r="R672" s="105"/>
      <c r="S672" s="105"/>
      <c r="T672" s="105"/>
      <c r="U672" s="105"/>
      <c r="V672" s="105"/>
      <c r="W672" s="105"/>
      <c r="X672" s="105"/>
      <c r="Y672" s="105"/>
      <c r="Z672" s="105"/>
    </row>
    <row r="673" spans="1:26" ht="9.75" customHeight="1">
      <c r="A673" s="121"/>
      <c r="B673" s="129"/>
      <c r="C673" s="129"/>
      <c r="D673" s="129"/>
      <c r="E673" s="129"/>
      <c r="F673" s="129"/>
      <c r="G673" s="129"/>
      <c r="H673" s="129"/>
      <c r="I673" s="129"/>
      <c r="J673" s="129"/>
      <c r="K673" s="106"/>
      <c r="L673" s="106"/>
      <c r="M673" s="106"/>
      <c r="N673" s="106"/>
      <c r="O673" s="106"/>
      <c r="P673" s="106"/>
      <c r="Q673" s="105"/>
      <c r="R673" s="105"/>
      <c r="S673" s="105"/>
      <c r="T673" s="105"/>
      <c r="U673" s="105"/>
      <c r="V673" s="105"/>
      <c r="W673" s="105"/>
      <c r="X673" s="105"/>
      <c r="Y673" s="105"/>
      <c r="Z673" s="105"/>
    </row>
    <row r="674" spans="1:26" ht="9.75" customHeight="1">
      <c r="A674" s="121"/>
      <c r="B674" s="129"/>
      <c r="C674" s="129"/>
      <c r="D674" s="129"/>
      <c r="E674" s="129"/>
      <c r="F674" s="129"/>
      <c r="G674" s="129"/>
      <c r="H674" s="129"/>
      <c r="I674" s="129"/>
      <c r="J674" s="129"/>
      <c r="K674" s="106"/>
      <c r="L674" s="106"/>
      <c r="M674" s="106"/>
      <c r="N674" s="106"/>
      <c r="O674" s="106"/>
      <c r="P674" s="106"/>
      <c r="Q674" s="105"/>
      <c r="R674" s="105"/>
      <c r="S674" s="105"/>
      <c r="T674" s="105"/>
      <c r="U674" s="105"/>
      <c r="V674" s="105"/>
      <c r="W674" s="105"/>
      <c r="X674" s="105"/>
      <c r="Y674" s="105"/>
      <c r="Z674" s="105"/>
    </row>
    <row r="675" spans="1:26" ht="9.75" customHeight="1">
      <c r="A675" s="121"/>
      <c r="B675" s="129"/>
      <c r="C675" s="129"/>
      <c r="D675" s="129"/>
      <c r="E675" s="129"/>
      <c r="F675" s="129"/>
      <c r="G675" s="129"/>
      <c r="H675" s="129"/>
      <c r="I675" s="129"/>
      <c r="J675" s="129"/>
      <c r="K675" s="106"/>
      <c r="L675" s="106"/>
      <c r="M675" s="106"/>
      <c r="N675" s="106"/>
      <c r="O675" s="106"/>
      <c r="P675" s="106"/>
      <c r="Q675" s="105"/>
      <c r="R675" s="105"/>
      <c r="S675" s="105"/>
      <c r="T675" s="105"/>
      <c r="U675" s="105"/>
      <c r="V675" s="105"/>
      <c r="W675" s="105"/>
      <c r="X675" s="105"/>
      <c r="Y675" s="105"/>
      <c r="Z675" s="105"/>
    </row>
    <row r="676" spans="1:26" ht="9.75" customHeight="1">
      <c r="A676" s="121"/>
      <c r="B676" s="129"/>
      <c r="C676" s="129"/>
      <c r="D676" s="129"/>
      <c r="E676" s="129"/>
      <c r="F676" s="129"/>
      <c r="G676" s="129"/>
      <c r="H676" s="129"/>
      <c r="I676" s="129"/>
      <c r="J676" s="129"/>
      <c r="K676" s="106"/>
      <c r="L676" s="106"/>
      <c r="M676" s="106"/>
      <c r="N676" s="106"/>
      <c r="O676" s="106"/>
      <c r="P676" s="106"/>
      <c r="Q676" s="105"/>
      <c r="R676" s="105"/>
      <c r="S676" s="105"/>
      <c r="T676" s="105"/>
      <c r="U676" s="105"/>
      <c r="V676" s="105"/>
      <c r="W676" s="105"/>
      <c r="X676" s="105"/>
      <c r="Y676" s="105"/>
      <c r="Z676" s="105"/>
    </row>
    <row r="677" spans="1:26" ht="9.75" customHeight="1">
      <c r="A677" s="121"/>
      <c r="B677" s="129"/>
      <c r="C677" s="129"/>
      <c r="D677" s="129"/>
      <c r="E677" s="129"/>
      <c r="F677" s="129"/>
      <c r="G677" s="129"/>
      <c r="H677" s="129"/>
      <c r="I677" s="129"/>
      <c r="J677" s="129"/>
      <c r="K677" s="106"/>
      <c r="L677" s="106"/>
      <c r="M677" s="106"/>
      <c r="N677" s="106"/>
      <c r="O677" s="106"/>
      <c r="P677" s="106"/>
      <c r="Q677" s="105"/>
      <c r="R677" s="105"/>
      <c r="S677" s="105"/>
      <c r="T677" s="105"/>
      <c r="U677" s="105"/>
      <c r="V677" s="105"/>
      <c r="W677" s="105"/>
      <c r="X677" s="105"/>
      <c r="Y677" s="105"/>
      <c r="Z677" s="105"/>
    </row>
    <row r="678" spans="1:26" ht="9.75" customHeight="1">
      <c r="A678" s="121"/>
      <c r="B678" s="129"/>
      <c r="C678" s="129"/>
      <c r="D678" s="129"/>
      <c r="E678" s="129"/>
      <c r="F678" s="129"/>
      <c r="G678" s="129"/>
      <c r="H678" s="129"/>
      <c r="I678" s="129"/>
      <c r="J678" s="129"/>
      <c r="K678" s="106"/>
      <c r="L678" s="106"/>
      <c r="M678" s="106"/>
      <c r="N678" s="106"/>
      <c r="O678" s="106"/>
      <c r="P678" s="106"/>
      <c r="Q678" s="105"/>
      <c r="R678" s="105"/>
      <c r="S678" s="105"/>
      <c r="T678" s="105"/>
      <c r="U678" s="105"/>
      <c r="V678" s="105"/>
      <c r="W678" s="105"/>
      <c r="X678" s="105"/>
      <c r="Y678" s="105"/>
      <c r="Z678" s="105"/>
    </row>
    <row r="679" spans="1:26" ht="9.75" customHeight="1">
      <c r="A679" s="121"/>
      <c r="B679" s="129"/>
      <c r="C679" s="129"/>
      <c r="D679" s="129"/>
      <c r="E679" s="129"/>
      <c r="F679" s="129"/>
      <c r="G679" s="129"/>
      <c r="H679" s="129"/>
      <c r="I679" s="129"/>
      <c r="J679" s="129"/>
      <c r="K679" s="106"/>
      <c r="L679" s="106"/>
      <c r="M679" s="106"/>
      <c r="N679" s="106"/>
      <c r="O679" s="106"/>
      <c r="P679" s="106"/>
      <c r="Q679" s="105"/>
      <c r="R679" s="105"/>
      <c r="S679" s="105"/>
      <c r="T679" s="105"/>
      <c r="U679" s="105"/>
      <c r="V679" s="105"/>
      <c r="W679" s="105"/>
      <c r="X679" s="105"/>
      <c r="Y679" s="105"/>
      <c r="Z679" s="105"/>
    </row>
    <row r="680" spans="1:26" ht="9.75" customHeight="1">
      <c r="A680" s="121"/>
      <c r="B680" s="129"/>
      <c r="C680" s="129"/>
      <c r="D680" s="129"/>
      <c r="E680" s="129"/>
      <c r="F680" s="129"/>
      <c r="G680" s="129"/>
      <c r="H680" s="129"/>
      <c r="I680" s="129"/>
      <c r="J680" s="129"/>
      <c r="K680" s="106"/>
      <c r="L680" s="106"/>
      <c r="M680" s="106"/>
      <c r="N680" s="106"/>
      <c r="O680" s="106"/>
      <c r="P680" s="106"/>
      <c r="Q680" s="105"/>
      <c r="R680" s="105"/>
      <c r="S680" s="105"/>
      <c r="T680" s="105"/>
      <c r="U680" s="105"/>
      <c r="V680" s="105"/>
      <c r="W680" s="105"/>
      <c r="X680" s="105"/>
      <c r="Y680" s="105"/>
      <c r="Z680" s="105"/>
    </row>
    <row r="681" spans="1:26" ht="9.75" customHeight="1">
      <c r="A681" s="121"/>
      <c r="B681" s="129"/>
      <c r="C681" s="129"/>
      <c r="D681" s="129"/>
      <c r="E681" s="129"/>
      <c r="F681" s="129"/>
      <c r="G681" s="129"/>
      <c r="H681" s="129"/>
      <c r="I681" s="129"/>
      <c r="J681" s="129"/>
      <c r="K681" s="106"/>
      <c r="L681" s="106"/>
      <c r="M681" s="106"/>
      <c r="N681" s="106"/>
      <c r="O681" s="106"/>
      <c r="P681" s="106"/>
      <c r="Q681" s="105"/>
      <c r="R681" s="105"/>
      <c r="S681" s="105"/>
      <c r="T681" s="105"/>
      <c r="U681" s="105"/>
      <c r="V681" s="105"/>
      <c r="W681" s="105"/>
      <c r="X681" s="105"/>
      <c r="Y681" s="105"/>
      <c r="Z681" s="105"/>
    </row>
    <row r="682" spans="1:26" ht="9.75" customHeight="1">
      <c r="A682" s="121"/>
      <c r="B682" s="129"/>
      <c r="C682" s="129"/>
      <c r="D682" s="129"/>
      <c r="E682" s="129"/>
      <c r="F682" s="129"/>
      <c r="G682" s="129"/>
      <c r="H682" s="129"/>
      <c r="I682" s="129"/>
      <c r="J682" s="129"/>
      <c r="K682" s="106"/>
      <c r="L682" s="106"/>
      <c r="M682" s="106"/>
      <c r="N682" s="106"/>
      <c r="O682" s="106"/>
      <c r="P682" s="106"/>
      <c r="Q682" s="105"/>
      <c r="R682" s="105"/>
      <c r="S682" s="105"/>
      <c r="T682" s="105"/>
      <c r="U682" s="105"/>
      <c r="V682" s="105"/>
      <c r="W682" s="105"/>
      <c r="X682" s="105"/>
      <c r="Y682" s="105"/>
      <c r="Z682" s="105"/>
    </row>
    <row r="683" spans="1:26" ht="9.75" customHeight="1">
      <c r="A683" s="121"/>
      <c r="B683" s="129"/>
      <c r="C683" s="129"/>
      <c r="D683" s="129"/>
      <c r="E683" s="129"/>
      <c r="F683" s="129"/>
      <c r="G683" s="129"/>
      <c r="H683" s="129"/>
      <c r="I683" s="129"/>
      <c r="J683" s="129"/>
      <c r="K683" s="106"/>
      <c r="L683" s="106"/>
      <c r="M683" s="106"/>
      <c r="N683" s="106"/>
      <c r="O683" s="106"/>
      <c r="P683" s="106"/>
      <c r="Q683" s="105"/>
      <c r="R683" s="105"/>
      <c r="S683" s="105"/>
      <c r="T683" s="105"/>
      <c r="U683" s="105"/>
      <c r="V683" s="105"/>
      <c r="W683" s="105"/>
      <c r="X683" s="105"/>
      <c r="Y683" s="105"/>
      <c r="Z683" s="105"/>
    </row>
    <row r="684" spans="1:26" ht="9.75" customHeight="1">
      <c r="A684" s="121"/>
      <c r="B684" s="129"/>
      <c r="C684" s="129"/>
      <c r="D684" s="129"/>
      <c r="E684" s="129"/>
      <c r="F684" s="129"/>
      <c r="G684" s="129"/>
      <c r="H684" s="129"/>
      <c r="I684" s="129"/>
      <c r="J684" s="129"/>
      <c r="K684" s="106"/>
      <c r="L684" s="106"/>
      <c r="M684" s="106"/>
      <c r="N684" s="106"/>
      <c r="O684" s="106"/>
      <c r="P684" s="106"/>
      <c r="Q684" s="105"/>
      <c r="R684" s="105"/>
      <c r="S684" s="105"/>
      <c r="T684" s="105"/>
      <c r="U684" s="105"/>
      <c r="V684" s="105"/>
      <c r="W684" s="105"/>
      <c r="X684" s="105"/>
      <c r="Y684" s="105"/>
      <c r="Z684" s="105"/>
    </row>
    <row r="685" spans="1:26" ht="9.75" customHeight="1">
      <c r="A685" s="121"/>
      <c r="B685" s="129"/>
      <c r="C685" s="129"/>
      <c r="D685" s="129"/>
      <c r="E685" s="129"/>
      <c r="F685" s="129"/>
      <c r="G685" s="129"/>
      <c r="H685" s="129"/>
      <c r="I685" s="129"/>
      <c r="J685" s="129"/>
      <c r="K685" s="106"/>
      <c r="L685" s="106"/>
      <c r="M685" s="106"/>
      <c r="N685" s="106"/>
      <c r="O685" s="106"/>
      <c r="P685" s="106"/>
      <c r="Q685" s="105"/>
      <c r="R685" s="105"/>
      <c r="S685" s="105"/>
      <c r="T685" s="105"/>
      <c r="U685" s="105"/>
      <c r="V685" s="105"/>
      <c r="W685" s="105"/>
      <c r="X685" s="105"/>
      <c r="Y685" s="105"/>
      <c r="Z685" s="105"/>
    </row>
    <row r="686" spans="1:26" ht="9.75" customHeight="1">
      <c r="A686" s="121"/>
      <c r="B686" s="129"/>
      <c r="C686" s="129"/>
      <c r="D686" s="129"/>
      <c r="E686" s="129"/>
      <c r="F686" s="129"/>
      <c r="G686" s="129"/>
      <c r="H686" s="129"/>
      <c r="I686" s="129"/>
      <c r="J686" s="129"/>
      <c r="K686" s="106"/>
      <c r="L686" s="106"/>
      <c r="M686" s="106"/>
      <c r="N686" s="106"/>
      <c r="O686" s="106"/>
      <c r="P686" s="106"/>
      <c r="Q686" s="105"/>
      <c r="R686" s="105"/>
      <c r="S686" s="105"/>
      <c r="T686" s="105"/>
      <c r="U686" s="105"/>
      <c r="V686" s="105"/>
      <c r="W686" s="105"/>
      <c r="X686" s="105"/>
      <c r="Y686" s="105"/>
      <c r="Z686" s="105"/>
    </row>
    <row r="687" spans="1:26" ht="9.75" customHeight="1">
      <c r="A687" s="121"/>
      <c r="B687" s="129"/>
      <c r="C687" s="129"/>
      <c r="D687" s="129"/>
      <c r="E687" s="129"/>
      <c r="F687" s="129"/>
      <c r="G687" s="129"/>
      <c r="H687" s="129"/>
      <c r="I687" s="129"/>
      <c r="J687" s="129"/>
      <c r="K687" s="106"/>
      <c r="L687" s="106"/>
      <c r="M687" s="106"/>
      <c r="N687" s="106"/>
      <c r="O687" s="106"/>
      <c r="P687" s="106"/>
      <c r="Q687" s="105"/>
      <c r="R687" s="105"/>
      <c r="S687" s="105"/>
      <c r="T687" s="105"/>
      <c r="U687" s="105"/>
      <c r="V687" s="105"/>
      <c r="W687" s="105"/>
      <c r="X687" s="105"/>
      <c r="Y687" s="105"/>
      <c r="Z687" s="105"/>
    </row>
    <row r="688" spans="1:26" ht="9.75" customHeight="1">
      <c r="A688" s="121"/>
      <c r="B688" s="129"/>
      <c r="C688" s="129"/>
      <c r="D688" s="129"/>
      <c r="E688" s="129"/>
      <c r="F688" s="129"/>
      <c r="G688" s="129"/>
      <c r="H688" s="129"/>
      <c r="I688" s="129"/>
      <c r="J688" s="129"/>
      <c r="K688" s="106"/>
      <c r="L688" s="106"/>
      <c r="M688" s="106"/>
      <c r="N688" s="106"/>
      <c r="O688" s="106"/>
      <c r="P688" s="106"/>
      <c r="Q688" s="105"/>
      <c r="R688" s="105"/>
      <c r="S688" s="105"/>
      <c r="T688" s="105"/>
      <c r="U688" s="105"/>
      <c r="V688" s="105"/>
      <c r="W688" s="105"/>
      <c r="X688" s="105"/>
      <c r="Y688" s="105"/>
      <c r="Z688" s="105"/>
    </row>
    <row r="689" spans="1:26" ht="9.75" customHeight="1">
      <c r="A689" s="121"/>
      <c r="B689" s="129"/>
      <c r="C689" s="129"/>
      <c r="D689" s="129"/>
      <c r="E689" s="129"/>
      <c r="F689" s="129"/>
      <c r="G689" s="129"/>
      <c r="H689" s="129"/>
      <c r="I689" s="129"/>
      <c r="J689" s="129"/>
      <c r="K689" s="106"/>
      <c r="L689" s="106"/>
      <c r="M689" s="106"/>
      <c r="N689" s="106"/>
      <c r="O689" s="106"/>
      <c r="P689" s="106"/>
      <c r="Q689" s="105"/>
      <c r="R689" s="105"/>
      <c r="S689" s="105"/>
      <c r="T689" s="105"/>
      <c r="U689" s="105"/>
      <c r="V689" s="105"/>
      <c r="W689" s="105"/>
      <c r="X689" s="105"/>
      <c r="Y689" s="105"/>
      <c r="Z689" s="105"/>
    </row>
    <row r="690" spans="1:26" ht="9.75" customHeight="1">
      <c r="A690" s="121"/>
      <c r="B690" s="129"/>
      <c r="C690" s="129"/>
      <c r="D690" s="129"/>
      <c r="E690" s="129"/>
      <c r="F690" s="129"/>
      <c r="G690" s="129"/>
      <c r="H690" s="129"/>
      <c r="I690" s="129"/>
      <c r="J690" s="129"/>
      <c r="K690" s="106"/>
      <c r="L690" s="106"/>
      <c r="M690" s="106"/>
      <c r="N690" s="106"/>
      <c r="O690" s="106"/>
      <c r="P690" s="106"/>
      <c r="Q690" s="105"/>
      <c r="R690" s="105"/>
      <c r="S690" s="105"/>
      <c r="T690" s="105"/>
      <c r="U690" s="105"/>
      <c r="V690" s="105"/>
      <c r="W690" s="105"/>
      <c r="X690" s="105"/>
      <c r="Y690" s="105"/>
      <c r="Z690" s="105"/>
    </row>
    <row r="691" spans="1:26" ht="9.75" customHeight="1">
      <c r="A691" s="121"/>
      <c r="B691" s="129"/>
      <c r="C691" s="129"/>
      <c r="D691" s="129"/>
      <c r="E691" s="129"/>
      <c r="F691" s="129"/>
      <c r="G691" s="129"/>
      <c r="H691" s="129"/>
      <c r="I691" s="129"/>
      <c r="J691" s="129"/>
      <c r="K691" s="106"/>
      <c r="L691" s="106"/>
      <c r="M691" s="106"/>
      <c r="N691" s="106"/>
      <c r="O691" s="106"/>
      <c r="P691" s="106"/>
      <c r="Q691" s="105"/>
      <c r="R691" s="105"/>
      <c r="S691" s="105"/>
      <c r="T691" s="105"/>
      <c r="U691" s="105"/>
      <c r="V691" s="105"/>
      <c r="W691" s="105"/>
      <c r="X691" s="105"/>
      <c r="Y691" s="105"/>
      <c r="Z691" s="105"/>
    </row>
    <row r="692" spans="1:26" ht="9.75" customHeight="1">
      <c r="A692" s="121"/>
      <c r="B692" s="129"/>
      <c r="C692" s="129"/>
      <c r="D692" s="129"/>
      <c r="E692" s="129"/>
      <c r="F692" s="129"/>
      <c r="G692" s="129"/>
      <c r="H692" s="129"/>
      <c r="I692" s="129"/>
      <c r="J692" s="129"/>
      <c r="K692" s="106"/>
      <c r="L692" s="106"/>
      <c r="M692" s="106"/>
      <c r="N692" s="106"/>
      <c r="O692" s="106"/>
      <c r="P692" s="106"/>
      <c r="Q692" s="105"/>
      <c r="R692" s="105"/>
      <c r="S692" s="105"/>
      <c r="T692" s="105"/>
      <c r="U692" s="105"/>
      <c r="V692" s="105"/>
      <c r="W692" s="105"/>
      <c r="X692" s="105"/>
      <c r="Y692" s="105"/>
      <c r="Z692" s="105"/>
    </row>
    <row r="693" spans="1:26" ht="9.75" customHeight="1">
      <c r="A693" s="121"/>
      <c r="B693" s="129"/>
      <c r="C693" s="129"/>
      <c r="D693" s="129"/>
      <c r="E693" s="129"/>
      <c r="F693" s="129"/>
      <c r="G693" s="129"/>
      <c r="H693" s="129"/>
      <c r="I693" s="129"/>
      <c r="J693" s="129"/>
      <c r="K693" s="106"/>
      <c r="L693" s="106"/>
      <c r="M693" s="106"/>
      <c r="N693" s="106"/>
      <c r="O693" s="106"/>
      <c r="P693" s="106"/>
      <c r="Q693" s="105"/>
      <c r="R693" s="105"/>
      <c r="S693" s="105"/>
      <c r="T693" s="105"/>
      <c r="U693" s="105"/>
      <c r="V693" s="105"/>
      <c r="W693" s="105"/>
      <c r="X693" s="105"/>
      <c r="Y693" s="105"/>
      <c r="Z693" s="105"/>
    </row>
    <row r="694" spans="1:26" ht="9.75" customHeight="1">
      <c r="A694" s="121"/>
      <c r="B694" s="129"/>
      <c r="C694" s="129"/>
      <c r="D694" s="129"/>
      <c r="E694" s="129"/>
      <c r="F694" s="129"/>
      <c r="G694" s="129"/>
      <c r="H694" s="129"/>
      <c r="I694" s="129"/>
      <c r="J694" s="129"/>
      <c r="K694" s="106"/>
      <c r="L694" s="106"/>
      <c r="M694" s="106"/>
      <c r="N694" s="106"/>
      <c r="O694" s="106"/>
      <c r="P694" s="106"/>
      <c r="Q694" s="105"/>
      <c r="R694" s="105"/>
      <c r="S694" s="105"/>
      <c r="T694" s="105"/>
      <c r="U694" s="105"/>
      <c r="V694" s="105"/>
      <c r="W694" s="105"/>
      <c r="X694" s="105"/>
      <c r="Y694" s="105"/>
      <c r="Z694" s="105"/>
    </row>
    <row r="695" spans="1:26" ht="9.75" customHeight="1">
      <c r="A695" s="121"/>
      <c r="B695" s="129"/>
      <c r="C695" s="129"/>
      <c r="D695" s="129"/>
      <c r="E695" s="129"/>
      <c r="F695" s="129"/>
      <c r="G695" s="129"/>
      <c r="H695" s="129"/>
      <c r="I695" s="129"/>
      <c r="J695" s="129"/>
      <c r="K695" s="106"/>
      <c r="L695" s="106"/>
      <c r="M695" s="106"/>
      <c r="N695" s="106"/>
      <c r="O695" s="106"/>
      <c r="P695" s="106"/>
      <c r="Q695" s="105"/>
      <c r="R695" s="105"/>
      <c r="S695" s="105"/>
      <c r="T695" s="105"/>
      <c r="U695" s="105"/>
      <c r="V695" s="105"/>
      <c r="W695" s="105"/>
      <c r="X695" s="105"/>
      <c r="Y695" s="105"/>
      <c r="Z695" s="105"/>
    </row>
    <row r="696" spans="1:26" ht="9.75" customHeight="1">
      <c r="A696" s="121"/>
      <c r="B696" s="129"/>
      <c r="C696" s="129"/>
      <c r="D696" s="129"/>
      <c r="E696" s="129"/>
      <c r="F696" s="129"/>
      <c r="G696" s="129"/>
      <c r="H696" s="129"/>
      <c r="I696" s="129"/>
      <c r="J696" s="129"/>
      <c r="K696" s="106"/>
      <c r="L696" s="106"/>
      <c r="M696" s="106"/>
      <c r="N696" s="106"/>
      <c r="O696" s="106"/>
      <c r="P696" s="106"/>
      <c r="Q696" s="105"/>
      <c r="R696" s="105"/>
      <c r="S696" s="105"/>
      <c r="T696" s="105"/>
      <c r="U696" s="105"/>
      <c r="V696" s="105"/>
      <c r="W696" s="105"/>
      <c r="X696" s="105"/>
      <c r="Y696" s="105"/>
      <c r="Z696" s="105"/>
    </row>
    <row r="697" spans="1:26" ht="9.75" customHeight="1">
      <c r="A697" s="121"/>
      <c r="B697" s="129"/>
      <c r="C697" s="129"/>
      <c r="D697" s="129"/>
      <c r="E697" s="129"/>
      <c r="F697" s="129"/>
      <c r="G697" s="129"/>
      <c r="H697" s="129"/>
      <c r="I697" s="129"/>
      <c r="J697" s="129"/>
      <c r="K697" s="106"/>
      <c r="L697" s="106"/>
      <c r="M697" s="106"/>
      <c r="N697" s="106"/>
      <c r="O697" s="106"/>
      <c r="P697" s="106"/>
      <c r="Q697" s="105"/>
      <c r="R697" s="105"/>
      <c r="S697" s="105"/>
      <c r="T697" s="105"/>
      <c r="U697" s="105"/>
      <c r="V697" s="105"/>
      <c r="W697" s="105"/>
      <c r="X697" s="105"/>
      <c r="Y697" s="105"/>
      <c r="Z697" s="105"/>
    </row>
    <row r="698" spans="1:26" ht="9.75" customHeight="1">
      <c r="A698" s="121"/>
      <c r="B698" s="129"/>
      <c r="C698" s="129"/>
      <c r="D698" s="129"/>
      <c r="E698" s="129"/>
      <c r="F698" s="129"/>
      <c r="G698" s="129"/>
      <c r="H698" s="129"/>
      <c r="I698" s="129"/>
      <c r="J698" s="129"/>
      <c r="K698" s="106"/>
      <c r="L698" s="106"/>
      <c r="M698" s="106"/>
      <c r="N698" s="106"/>
      <c r="O698" s="106"/>
      <c r="P698" s="106"/>
      <c r="Q698" s="105"/>
      <c r="R698" s="105"/>
      <c r="S698" s="105"/>
      <c r="T698" s="105"/>
      <c r="U698" s="105"/>
      <c r="V698" s="105"/>
      <c r="W698" s="105"/>
      <c r="X698" s="105"/>
      <c r="Y698" s="105"/>
      <c r="Z698" s="105"/>
    </row>
    <row r="699" spans="1:26" ht="9.75" customHeight="1">
      <c r="A699" s="121"/>
      <c r="B699" s="129"/>
      <c r="C699" s="129"/>
      <c r="D699" s="129"/>
      <c r="E699" s="129"/>
      <c r="F699" s="129"/>
      <c r="G699" s="129"/>
      <c r="H699" s="129"/>
      <c r="I699" s="129"/>
      <c r="J699" s="129"/>
      <c r="K699" s="106"/>
      <c r="L699" s="106"/>
      <c r="M699" s="106"/>
      <c r="N699" s="106"/>
      <c r="O699" s="106"/>
      <c r="P699" s="106"/>
      <c r="Q699" s="105"/>
      <c r="R699" s="105"/>
      <c r="S699" s="105"/>
      <c r="T699" s="105"/>
      <c r="U699" s="105"/>
      <c r="V699" s="105"/>
      <c r="W699" s="105"/>
      <c r="X699" s="105"/>
      <c r="Y699" s="105"/>
      <c r="Z699" s="105"/>
    </row>
    <row r="700" spans="1:26" ht="9.75" customHeight="1">
      <c r="A700" s="121"/>
      <c r="B700" s="129"/>
      <c r="C700" s="129"/>
      <c r="D700" s="129"/>
      <c r="E700" s="129"/>
      <c r="F700" s="129"/>
      <c r="G700" s="129"/>
      <c r="H700" s="129"/>
      <c r="I700" s="129"/>
      <c r="J700" s="129"/>
      <c r="K700" s="106"/>
      <c r="L700" s="106"/>
      <c r="M700" s="106"/>
      <c r="N700" s="106"/>
      <c r="O700" s="106"/>
      <c r="P700" s="106"/>
      <c r="Q700" s="105"/>
      <c r="R700" s="105"/>
      <c r="S700" s="105"/>
      <c r="T700" s="105"/>
      <c r="U700" s="105"/>
      <c r="V700" s="105"/>
      <c r="W700" s="105"/>
      <c r="X700" s="105"/>
      <c r="Y700" s="105"/>
      <c r="Z700" s="105"/>
    </row>
    <row r="701" spans="1:26" ht="9.75" customHeight="1">
      <c r="A701" s="121"/>
      <c r="B701" s="129"/>
      <c r="C701" s="129"/>
      <c r="D701" s="129"/>
      <c r="E701" s="129"/>
      <c r="F701" s="129"/>
      <c r="G701" s="129"/>
      <c r="H701" s="129"/>
      <c r="I701" s="129"/>
      <c r="J701" s="129"/>
      <c r="K701" s="106"/>
      <c r="L701" s="106"/>
      <c r="M701" s="106"/>
      <c r="N701" s="106"/>
      <c r="O701" s="106"/>
      <c r="P701" s="106"/>
      <c r="Q701" s="105"/>
      <c r="R701" s="105"/>
      <c r="S701" s="105"/>
      <c r="T701" s="105"/>
      <c r="U701" s="105"/>
      <c r="V701" s="105"/>
      <c r="W701" s="105"/>
      <c r="X701" s="105"/>
      <c r="Y701" s="105"/>
      <c r="Z701" s="105"/>
    </row>
    <row r="702" spans="1:26" ht="9.75" customHeight="1">
      <c r="A702" s="121"/>
      <c r="B702" s="129"/>
      <c r="C702" s="129"/>
      <c r="D702" s="129"/>
      <c r="E702" s="129"/>
      <c r="F702" s="129"/>
      <c r="G702" s="129"/>
      <c r="H702" s="129"/>
      <c r="I702" s="129"/>
      <c r="J702" s="129"/>
      <c r="K702" s="106"/>
      <c r="L702" s="106"/>
      <c r="M702" s="106"/>
      <c r="N702" s="106"/>
      <c r="O702" s="106"/>
      <c r="P702" s="106"/>
      <c r="Q702" s="105"/>
      <c r="R702" s="105"/>
      <c r="S702" s="105"/>
      <c r="T702" s="105"/>
      <c r="U702" s="105"/>
      <c r="V702" s="105"/>
      <c r="W702" s="105"/>
      <c r="X702" s="105"/>
      <c r="Y702" s="105"/>
      <c r="Z702" s="105"/>
    </row>
    <row r="703" spans="1:26" ht="9.75" customHeight="1">
      <c r="A703" s="121"/>
      <c r="B703" s="129"/>
      <c r="C703" s="129"/>
      <c r="D703" s="129"/>
      <c r="E703" s="129"/>
      <c r="F703" s="129"/>
      <c r="G703" s="129"/>
      <c r="H703" s="129"/>
      <c r="I703" s="129"/>
      <c r="J703" s="129"/>
      <c r="K703" s="106"/>
      <c r="L703" s="106"/>
      <c r="M703" s="106"/>
      <c r="N703" s="106"/>
      <c r="O703" s="106"/>
      <c r="P703" s="106"/>
      <c r="Q703" s="105"/>
      <c r="R703" s="105"/>
      <c r="S703" s="105"/>
      <c r="T703" s="105"/>
      <c r="U703" s="105"/>
      <c r="V703" s="105"/>
      <c r="W703" s="105"/>
      <c r="X703" s="105"/>
      <c r="Y703" s="105"/>
      <c r="Z703" s="105"/>
    </row>
    <row r="704" spans="1:26" ht="9.75" customHeight="1">
      <c r="A704" s="121"/>
      <c r="B704" s="129"/>
      <c r="C704" s="129"/>
      <c r="D704" s="129"/>
      <c r="E704" s="129"/>
      <c r="F704" s="129"/>
      <c r="G704" s="129"/>
      <c r="H704" s="129"/>
      <c r="I704" s="129"/>
      <c r="J704" s="129"/>
      <c r="K704" s="106"/>
      <c r="L704" s="106"/>
      <c r="M704" s="106"/>
      <c r="N704" s="106"/>
      <c r="O704" s="106"/>
      <c r="P704" s="106"/>
      <c r="Q704" s="105"/>
      <c r="R704" s="105"/>
      <c r="S704" s="105"/>
      <c r="T704" s="105"/>
      <c r="U704" s="105"/>
      <c r="V704" s="105"/>
      <c r="W704" s="105"/>
      <c r="X704" s="105"/>
      <c r="Y704" s="105"/>
      <c r="Z704" s="105"/>
    </row>
    <row r="705" spans="1:26" ht="9.75" customHeight="1">
      <c r="A705" s="121"/>
      <c r="B705" s="129"/>
      <c r="C705" s="129"/>
      <c r="D705" s="129"/>
      <c r="E705" s="129"/>
      <c r="F705" s="129"/>
      <c r="G705" s="129"/>
      <c r="H705" s="129"/>
      <c r="I705" s="129"/>
      <c r="J705" s="129"/>
      <c r="K705" s="106"/>
      <c r="L705" s="106"/>
      <c r="M705" s="106"/>
      <c r="N705" s="106"/>
      <c r="O705" s="106"/>
      <c r="P705" s="106"/>
      <c r="Q705" s="105"/>
      <c r="R705" s="105"/>
      <c r="S705" s="105"/>
      <c r="T705" s="105"/>
      <c r="U705" s="105"/>
      <c r="V705" s="105"/>
      <c r="W705" s="105"/>
      <c r="X705" s="105"/>
      <c r="Y705" s="105"/>
      <c r="Z705" s="105"/>
    </row>
    <row r="706" spans="1:26" ht="9.75" customHeight="1">
      <c r="A706" s="121"/>
      <c r="B706" s="129"/>
      <c r="C706" s="129"/>
      <c r="D706" s="129"/>
      <c r="E706" s="129"/>
      <c r="F706" s="129"/>
      <c r="G706" s="129"/>
      <c r="H706" s="129"/>
      <c r="I706" s="129"/>
      <c r="J706" s="129"/>
      <c r="K706" s="106"/>
      <c r="L706" s="106"/>
      <c r="M706" s="106"/>
      <c r="N706" s="106"/>
      <c r="O706" s="106"/>
      <c r="P706" s="106"/>
      <c r="Q706" s="105"/>
      <c r="R706" s="105"/>
      <c r="S706" s="105"/>
      <c r="T706" s="105"/>
      <c r="U706" s="105"/>
      <c r="V706" s="105"/>
      <c r="W706" s="105"/>
      <c r="X706" s="105"/>
      <c r="Y706" s="105"/>
      <c r="Z706" s="105"/>
    </row>
    <row r="707" spans="1:26" ht="9.75" customHeight="1">
      <c r="A707" s="121"/>
      <c r="B707" s="129"/>
      <c r="C707" s="129"/>
      <c r="D707" s="129"/>
      <c r="E707" s="129"/>
      <c r="F707" s="129"/>
      <c r="G707" s="129"/>
      <c r="H707" s="129"/>
      <c r="I707" s="129"/>
      <c r="J707" s="129"/>
      <c r="K707" s="106"/>
      <c r="L707" s="106"/>
      <c r="M707" s="106"/>
      <c r="N707" s="106"/>
      <c r="O707" s="106"/>
      <c r="P707" s="106"/>
      <c r="Q707" s="105"/>
      <c r="R707" s="105"/>
      <c r="S707" s="105"/>
      <c r="T707" s="105"/>
      <c r="U707" s="105"/>
      <c r="V707" s="105"/>
      <c r="W707" s="105"/>
      <c r="X707" s="105"/>
      <c r="Y707" s="105"/>
      <c r="Z707" s="105"/>
    </row>
    <row r="708" spans="1:26" ht="9.75" customHeight="1">
      <c r="A708" s="121"/>
      <c r="B708" s="129"/>
      <c r="C708" s="129"/>
      <c r="D708" s="129"/>
      <c r="E708" s="129"/>
      <c r="F708" s="129"/>
      <c r="G708" s="129"/>
      <c r="H708" s="129"/>
      <c r="I708" s="129"/>
      <c r="J708" s="129"/>
      <c r="K708" s="106"/>
      <c r="L708" s="106"/>
      <c r="M708" s="106"/>
      <c r="N708" s="106"/>
      <c r="O708" s="106"/>
      <c r="P708" s="106"/>
      <c r="Q708" s="105"/>
      <c r="R708" s="105"/>
      <c r="S708" s="105"/>
      <c r="T708" s="105"/>
      <c r="U708" s="105"/>
      <c r="V708" s="105"/>
      <c r="W708" s="105"/>
      <c r="X708" s="105"/>
      <c r="Y708" s="105"/>
      <c r="Z708" s="105"/>
    </row>
    <row r="709" spans="1:26" ht="9.75" customHeight="1">
      <c r="A709" s="121"/>
      <c r="B709" s="129"/>
      <c r="C709" s="129"/>
      <c r="D709" s="129"/>
      <c r="E709" s="129"/>
      <c r="F709" s="129"/>
      <c r="G709" s="129"/>
      <c r="H709" s="129"/>
      <c r="I709" s="129"/>
      <c r="J709" s="129"/>
      <c r="K709" s="106"/>
      <c r="L709" s="106"/>
      <c r="M709" s="106"/>
      <c r="N709" s="106"/>
      <c r="O709" s="106"/>
      <c r="P709" s="106"/>
      <c r="Q709" s="105"/>
      <c r="R709" s="105"/>
      <c r="S709" s="105"/>
      <c r="T709" s="105"/>
      <c r="U709" s="105"/>
      <c r="V709" s="105"/>
      <c r="W709" s="105"/>
      <c r="X709" s="105"/>
      <c r="Y709" s="105"/>
      <c r="Z709" s="105"/>
    </row>
    <row r="710" spans="1:26" ht="9.75" customHeight="1">
      <c r="A710" s="121"/>
      <c r="B710" s="129"/>
      <c r="C710" s="129"/>
      <c r="D710" s="129"/>
      <c r="E710" s="129"/>
      <c r="F710" s="129"/>
      <c r="G710" s="129"/>
      <c r="H710" s="129"/>
      <c r="I710" s="129"/>
      <c r="J710" s="129"/>
      <c r="K710" s="106"/>
      <c r="L710" s="106"/>
      <c r="M710" s="106"/>
      <c r="N710" s="106"/>
      <c r="O710" s="106"/>
      <c r="P710" s="106"/>
      <c r="Q710" s="105"/>
      <c r="R710" s="105"/>
      <c r="S710" s="105"/>
      <c r="T710" s="105"/>
      <c r="U710" s="105"/>
      <c r="V710" s="105"/>
      <c r="W710" s="105"/>
      <c r="X710" s="105"/>
      <c r="Y710" s="105"/>
      <c r="Z710" s="105"/>
    </row>
    <row r="711" spans="1:26" ht="9.75" customHeight="1">
      <c r="A711" s="121"/>
      <c r="B711" s="129"/>
      <c r="C711" s="129"/>
      <c r="D711" s="129"/>
      <c r="E711" s="129"/>
      <c r="F711" s="129"/>
      <c r="G711" s="129"/>
      <c r="H711" s="129"/>
      <c r="I711" s="129"/>
      <c r="J711" s="129"/>
      <c r="K711" s="106"/>
      <c r="L711" s="106"/>
      <c r="M711" s="106"/>
      <c r="N711" s="106"/>
      <c r="O711" s="106"/>
      <c r="P711" s="106"/>
      <c r="Q711" s="105"/>
      <c r="R711" s="105"/>
      <c r="S711" s="105"/>
      <c r="T711" s="105"/>
      <c r="U711" s="105"/>
      <c r="V711" s="105"/>
      <c r="W711" s="105"/>
      <c r="X711" s="105"/>
      <c r="Y711" s="105"/>
      <c r="Z711" s="105"/>
    </row>
    <row r="712" spans="1:26" ht="9.75" customHeight="1">
      <c r="A712" s="121"/>
      <c r="B712" s="129"/>
      <c r="C712" s="129"/>
      <c r="D712" s="129"/>
      <c r="E712" s="129"/>
      <c r="F712" s="129"/>
      <c r="G712" s="129"/>
      <c r="H712" s="129"/>
      <c r="I712" s="129"/>
      <c r="J712" s="129"/>
      <c r="K712" s="106"/>
      <c r="L712" s="106"/>
      <c r="M712" s="106"/>
      <c r="N712" s="106"/>
      <c r="O712" s="106"/>
      <c r="P712" s="106"/>
      <c r="Q712" s="105"/>
      <c r="R712" s="105"/>
      <c r="S712" s="105"/>
      <c r="T712" s="105"/>
      <c r="U712" s="105"/>
      <c r="V712" s="105"/>
      <c r="W712" s="105"/>
      <c r="X712" s="105"/>
      <c r="Y712" s="105"/>
      <c r="Z712" s="105"/>
    </row>
    <row r="713" spans="1:26" ht="9.75" customHeight="1">
      <c r="A713" s="121"/>
      <c r="B713" s="129"/>
      <c r="C713" s="129"/>
      <c r="D713" s="129"/>
      <c r="E713" s="129"/>
      <c r="F713" s="129"/>
      <c r="G713" s="129"/>
      <c r="H713" s="129"/>
      <c r="I713" s="129"/>
      <c r="J713" s="129"/>
      <c r="K713" s="106"/>
      <c r="L713" s="106"/>
      <c r="M713" s="106"/>
      <c r="N713" s="106"/>
      <c r="O713" s="106"/>
      <c r="P713" s="106"/>
      <c r="Q713" s="105"/>
      <c r="R713" s="105"/>
      <c r="S713" s="105"/>
      <c r="T713" s="105"/>
      <c r="U713" s="105"/>
      <c r="V713" s="105"/>
      <c r="W713" s="105"/>
      <c r="X713" s="105"/>
      <c r="Y713" s="105"/>
      <c r="Z713" s="105"/>
    </row>
    <row r="714" spans="1:26" ht="9.75" customHeight="1">
      <c r="A714" s="121"/>
      <c r="B714" s="129"/>
      <c r="C714" s="129"/>
      <c r="D714" s="129"/>
      <c r="E714" s="129"/>
      <c r="F714" s="129"/>
      <c r="G714" s="129"/>
      <c r="H714" s="129"/>
      <c r="I714" s="129"/>
      <c r="J714" s="129"/>
      <c r="K714" s="106"/>
      <c r="L714" s="106"/>
      <c r="M714" s="106"/>
      <c r="N714" s="106"/>
      <c r="O714" s="106"/>
      <c r="P714" s="106"/>
      <c r="Q714" s="105"/>
      <c r="R714" s="105"/>
      <c r="S714" s="105"/>
      <c r="T714" s="105"/>
      <c r="U714" s="105"/>
      <c r="V714" s="105"/>
      <c r="W714" s="105"/>
      <c r="X714" s="105"/>
      <c r="Y714" s="105"/>
      <c r="Z714" s="105"/>
    </row>
    <row r="715" spans="1:26" ht="9.75" customHeight="1">
      <c r="A715" s="121"/>
      <c r="B715" s="129"/>
      <c r="C715" s="129"/>
      <c r="D715" s="129"/>
      <c r="E715" s="129"/>
      <c r="F715" s="129"/>
      <c r="G715" s="129"/>
      <c r="H715" s="129"/>
      <c r="I715" s="129"/>
      <c r="J715" s="129"/>
      <c r="K715" s="106"/>
      <c r="L715" s="106"/>
      <c r="M715" s="106"/>
      <c r="N715" s="106"/>
      <c r="O715" s="106"/>
      <c r="P715" s="106"/>
      <c r="Q715" s="105"/>
      <c r="R715" s="105"/>
      <c r="S715" s="105"/>
      <c r="T715" s="105"/>
      <c r="U715" s="105"/>
      <c r="V715" s="105"/>
      <c r="W715" s="105"/>
      <c r="X715" s="105"/>
      <c r="Y715" s="105"/>
      <c r="Z715" s="105"/>
    </row>
    <row r="716" spans="1:26" ht="9.75" customHeight="1">
      <c r="A716" s="121"/>
      <c r="B716" s="129"/>
      <c r="C716" s="129"/>
      <c r="D716" s="129"/>
      <c r="E716" s="129"/>
      <c r="F716" s="129"/>
      <c r="G716" s="129"/>
      <c r="H716" s="129"/>
      <c r="I716" s="129"/>
      <c r="J716" s="129"/>
      <c r="K716" s="106"/>
      <c r="L716" s="106"/>
      <c r="M716" s="106"/>
      <c r="N716" s="106"/>
      <c r="O716" s="106"/>
      <c r="P716" s="106"/>
      <c r="Q716" s="105"/>
      <c r="R716" s="105"/>
      <c r="S716" s="105"/>
      <c r="T716" s="105"/>
      <c r="U716" s="105"/>
      <c r="V716" s="105"/>
      <c r="W716" s="105"/>
      <c r="X716" s="105"/>
      <c r="Y716" s="105"/>
      <c r="Z716" s="105"/>
    </row>
    <row r="717" spans="1:26" ht="9.75" customHeight="1">
      <c r="A717" s="121"/>
      <c r="B717" s="129"/>
      <c r="C717" s="129"/>
      <c r="D717" s="129"/>
      <c r="E717" s="129"/>
      <c r="F717" s="129"/>
      <c r="G717" s="129"/>
      <c r="H717" s="129"/>
      <c r="I717" s="129"/>
      <c r="J717" s="129"/>
      <c r="K717" s="106"/>
      <c r="L717" s="106"/>
      <c r="M717" s="106"/>
      <c r="N717" s="106"/>
      <c r="O717" s="106"/>
      <c r="P717" s="106"/>
      <c r="Q717" s="105"/>
      <c r="R717" s="105"/>
      <c r="S717" s="105"/>
      <c r="T717" s="105"/>
      <c r="U717" s="105"/>
      <c r="V717" s="105"/>
      <c r="W717" s="105"/>
      <c r="X717" s="105"/>
      <c r="Y717" s="105"/>
      <c r="Z717" s="105"/>
    </row>
    <row r="718" spans="1:26" ht="9.75" customHeight="1">
      <c r="A718" s="121"/>
      <c r="B718" s="129"/>
      <c r="C718" s="129"/>
      <c r="D718" s="129"/>
      <c r="E718" s="129"/>
      <c r="F718" s="129"/>
      <c r="G718" s="129"/>
      <c r="H718" s="129"/>
      <c r="I718" s="129"/>
      <c r="J718" s="129"/>
      <c r="K718" s="106"/>
      <c r="L718" s="106"/>
      <c r="M718" s="106"/>
      <c r="N718" s="106"/>
      <c r="O718" s="106"/>
      <c r="P718" s="106"/>
      <c r="Q718" s="105"/>
      <c r="R718" s="105"/>
      <c r="S718" s="105"/>
      <c r="T718" s="105"/>
      <c r="U718" s="105"/>
      <c r="V718" s="105"/>
      <c r="W718" s="105"/>
      <c r="X718" s="105"/>
      <c r="Y718" s="105"/>
      <c r="Z718" s="105"/>
    </row>
    <row r="719" spans="1:26" ht="9.75" customHeight="1">
      <c r="A719" s="121"/>
      <c r="B719" s="129"/>
      <c r="C719" s="129"/>
      <c r="D719" s="129"/>
      <c r="E719" s="129"/>
      <c r="F719" s="129"/>
      <c r="G719" s="129"/>
      <c r="H719" s="129"/>
      <c r="I719" s="129"/>
      <c r="J719" s="129"/>
      <c r="K719" s="106"/>
      <c r="L719" s="106"/>
      <c r="M719" s="106"/>
      <c r="N719" s="106"/>
      <c r="O719" s="106"/>
      <c r="P719" s="106"/>
      <c r="Q719" s="105"/>
      <c r="R719" s="105"/>
      <c r="S719" s="105"/>
      <c r="T719" s="105"/>
      <c r="U719" s="105"/>
      <c r="V719" s="105"/>
      <c r="W719" s="105"/>
      <c r="X719" s="105"/>
      <c r="Y719" s="105"/>
      <c r="Z719" s="105"/>
    </row>
    <row r="720" spans="1:26" ht="9.75" customHeight="1">
      <c r="A720" s="121"/>
      <c r="B720" s="129"/>
      <c r="C720" s="129"/>
      <c r="D720" s="129"/>
      <c r="E720" s="129"/>
      <c r="F720" s="129"/>
      <c r="G720" s="129"/>
      <c r="H720" s="129"/>
      <c r="I720" s="129"/>
      <c r="J720" s="129"/>
      <c r="K720" s="106"/>
      <c r="L720" s="106"/>
      <c r="M720" s="106"/>
      <c r="N720" s="106"/>
      <c r="O720" s="106"/>
      <c r="P720" s="106"/>
      <c r="Q720" s="105"/>
      <c r="R720" s="105"/>
      <c r="S720" s="105"/>
      <c r="T720" s="105"/>
      <c r="U720" s="105"/>
      <c r="V720" s="105"/>
      <c r="W720" s="105"/>
      <c r="X720" s="105"/>
      <c r="Y720" s="105"/>
      <c r="Z720" s="105"/>
    </row>
    <row r="721" spans="1:26" ht="9.75" customHeight="1">
      <c r="A721" s="121"/>
      <c r="B721" s="129"/>
      <c r="C721" s="129"/>
      <c r="D721" s="129"/>
      <c r="E721" s="129"/>
      <c r="F721" s="129"/>
      <c r="G721" s="129"/>
      <c r="H721" s="129"/>
      <c r="I721" s="129"/>
      <c r="J721" s="129"/>
      <c r="K721" s="106"/>
      <c r="L721" s="106"/>
      <c r="M721" s="106"/>
      <c r="N721" s="106"/>
      <c r="O721" s="106"/>
      <c r="P721" s="106"/>
      <c r="Q721" s="105"/>
      <c r="R721" s="105"/>
      <c r="S721" s="105"/>
      <c r="T721" s="105"/>
      <c r="U721" s="105"/>
      <c r="V721" s="105"/>
      <c r="W721" s="105"/>
      <c r="X721" s="105"/>
      <c r="Y721" s="105"/>
      <c r="Z721" s="105"/>
    </row>
    <row r="722" spans="1:26" ht="9.75" customHeight="1">
      <c r="A722" s="121"/>
      <c r="B722" s="129"/>
      <c r="C722" s="129"/>
      <c r="D722" s="129"/>
      <c r="E722" s="129"/>
      <c r="F722" s="129"/>
      <c r="G722" s="129"/>
      <c r="H722" s="129"/>
      <c r="I722" s="129"/>
      <c r="J722" s="129"/>
      <c r="K722" s="106"/>
      <c r="L722" s="106"/>
      <c r="M722" s="106"/>
      <c r="N722" s="106"/>
      <c r="O722" s="106"/>
      <c r="P722" s="106"/>
      <c r="Q722" s="105"/>
      <c r="R722" s="105"/>
      <c r="S722" s="105"/>
      <c r="T722" s="105"/>
      <c r="U722" s="105"/>
      <c r="V722" s="105"/>
      <c r="W722" s="105"/>
      <c r="X722" s="105"/>
      <c r="Y722" s="105"/>
      <c r="Z722" s="105"/>
    </row>
    <row r="723" spans="1:26" ht="9.75" customHeight="1">
      <c r="A723" s="121"/>
      <c r="B723" s="129"/>
      <c r="C723" s="129"/>
      <c r="D723" s="129"/>
      <c r="E723" s="129"/>
      <c r="F723" s="129"/>
      <c r="G723" s="129"/>
      <c r="H723" s="129"/>
      <c r="I723" s="129"/>
      <c r="J723" s="129"/>
      <c r="K723" s="106"/>
      <c r="L723" s="106"/>
      <c r="M723" s="106"/>
      <c r="N723" s="106"/>
      <c r="O723" s="106"/>
      <c r="P723" s="106"/>
      <c r="Q723" s="105"/>
      <c r="R723" s="105"/>
      <c r="S723" s="105"/>
      <c r="T723" s="105"/>
      <c r="U723" s="105"/>
      <c r="V723" s="105"/>
      <c r="W723" s="105"/>
      <c r="X723" s="105"/>
      <c r="Y723" s="105"/>
      <c r="Z723" s="105"/>
    </row>
    <row r="724" spans="1:26" ht="9.75" customHeight="1">
      <c r="A724" s="121"/>
      <c r="B724" s="129"/>
      <c r="C724" s="129"/>
      <c r="D724" s="129"/>
      <c r="E724" s="129"/>
      <c r="F724" s="129"/>
      <c r="G724" s="129"/>
      <c r="H724" s="129"/>
      <c r="I724" s="129"/>
      <c r="J724" s="129"/>
      <c r="K724" s="106"/>
      <c r="L724" s="106"/>
      <c r="M724" s="106"/>
      <c r="N724" s="106"/>
      <c r="O724" s="106"/>
      <c r="P724" s="106"/>
      <c r="Q724" s="105"/>
      <c r="R724" s="105"/>
      <c r="S724" s="105"/>
      <c r="T724" s="105"/>
      <c r="U724" s="105"/>
      <c r="V724" s="105"/>
      <c r="W724" s="105"/>
      <c r="X724" s="105"/>
      <c r="Y724" s="105"/>
      <c r="Z724" s="105"/>
    </row>
    <row r="725" spans="1:26" ht="9.75" customHeight="1">
      <c r="A725" s="121"/>
      <c r="B725" s="129"/>
      <c r="C725" s="129"/>
      <c r="D725" s="129"/>
      <c r="E725" s="129"/>
      <c r="F725" s="129"/>
      <c r="G725" s="129"/>
      <c r="H725" s="129"/>
      <c r="I725" s="129"/>
      <c r="J725" s="129"/>
      <c r="K725" s="106"/>
      <c r="L725" s="106"/>
      <c r="M725" s="106"/>
      <c r="N725" s="106"/>
      <c r="O725" s="106"/>
      <c r="P725" s="106"/>
      <c r="Q725" s="105"/>
      <c r="R725" s="105"/>
      <c r="S725" s="105"/>
      <c r="T725" s="105"/>
      <c r="U725" s="105"/>
      <c r="V725" s="105"/>
      <c r="W725" s="105"/>
      <c r="X725" s="105"/>
      <c r="Y725" s="105"/>
      <c r="Z725" s="105"/>
    </row>
    <row r="726" spans="1:26" ht="9.75" customHeight="1">
      <c r="A726" s="121"/>
      <c r="B726" s="129"/>
      <c r="C726" s="129"/>
      <c r="D726" s="129"/>
      <c r="E726" s="129"/>
      <c r="F726" s="129"/>
      <c r="G726" s="129"/>
      <c r="H726" s="129"/>
      <c r="I726" s="129"/>
      <c r="J726" s="129"/>
      <c r="K726" s="106"/>
      <c r="L726" s="106"/>
      <c r="M726" s="106"/>
      <c r="N726" s="106"/>
      <c r="O726" s="106"/>
      <c r="P726" s="106"/>
      <c r="Q726" s="105"/>
      <c r="R726" s="105"/>
      <c r="S726" s="105"/>
      <c r="T726" s="105"/>
      <c r="U726" s="105"/>
      <c r="V726" s="105"/>
      <c r="W726" s="105"/>
      <c r="X726" s="105"/>
      <c r="Y726" s="105"/>
      <c r="Z726" s="105"/>
    </row>
    <row r="727" spans="1:26" ht="9.75" customHeight="1">
      <c r="A727" s="121"/>
      <c r="B727" s="129"/>
      <c r="C727" s="129"/>
      <c r="D727" s="129"/>
      <c r="E727" s="129"/>
      <c r="F727" s="129"/>
      <c r="G727" s="129"/>
      <c r="H727" s="129"/>
      <c r="I727" s="129"/>
      <c r="J727" s="129"/>
      <c r="K727" s="106"/>
      <c r="L727" s="106"/>
      <c r="M727" s="106"/>
      <c r="N727" s="106"/>
      <c r="O727" s="106"/>
      <c r="P727" s="106"/>
      <c r="Q727" s="105"/>
      <c r="R727" s="105"/>
      <c r="S727" s="105"/>
      <c r="T727" s="105"/>
      <c r="U727" s="105"/>
      <c r="V727" s="105"/>
      <c r="W727" s="105"/>
      <c r="X727" s="105"/>
      <c r="Y727" s="105"/>
      <c r="Z727" s="105"/>
    </row>
    <row r="728" spans="1:26" ht="9.75" customHeight="1">
      <c r="A728" s="121"/>
      <c r="B728" s="129"/>
      <c r="C728" s="129"/>
      <c r="D728" s="129"/>
      <c r="E728" s="129"/>
      <c r="F728" s="129"/>
      <c r="G728" s="129"/>
      <c r="H728" s="129"/>
      <c r="I728" s="129"/>
      <c r="J728" s="129"/>
      <c r="K728" s="106"/>
      <c r="L728" s="106"/>
      <c r="M728" s="106"/>
      <c r="N728" s="106"/>
      <c r="O728" s="106"/>
      <c r="P728" s="106"/>
      <c r="Q728" s="105"/>
      <c r="R728" s="105"/>
      <c r="S728" s="105"/>
      <c r="T728" s="105"/>
      <c r="U728" s="105"/>
      <c r="V728" s="105"/>
      <c r="W728" s="105"/>
      <c r="X728" s="105"/>
      <c r="Y728" s="105"/>
      <c r="Z728" s="105"/>
    </row>
    <row r="729" spans="1:26" ht="9.75" customHeight="1">
      <c r="A729" s="121"/>
      <c r="B729" s="129"/>
      <c r="C729" s="129"/>
      <c r="D729" s="129"/>
      <c r="E729" s="129"/>
      <c r="F729" s="129"/>
      <c r="G729" s="129"/>
      <c r="H729" s="129"/>
      <c r="I729" s="129"/>
      <c r="J729" s="129"/>
      <c r="K729" s="106"/>
      <c r="L729" s="106"/>
      <c r="M729" s="106"/>
      <c r="N729" s="106"/>
      <c r="O729" s="106"/>
      <c r="P729" s="106"/>
      <c r="Q729" s="105"/>
      <c r="R729" s="105"/>
      <c r="S729" s="105"/>
      <c r="T729" s="105"/>
      <c r="U729" s="105"/>
      <c r="V729" s="105"/>
      <c r="W729" s="105"/>
      <c r="X729" s="105"/>
      <c r="Y729" s="105"/>
      <c r="Z729" s="105"/>
    </row>
    <row r="730" spans="1:26" ht="9.75" customHeight="1">
      <c r="A730" s="121"/>
      <c r="B730" s="129"/>
      <c r="C730" s="129"/>
      <c r="D730" s="129"/>
      <c r="E730" s="129"/>
      <c r="F730" s="129"/>
      <c r="G730" s="129"/>
      <c r="H730" s="129"/>
      <c r="I730" s="129"/>
      <c r="J730" s="129"/>
      <c r="K730" s="106"/>
      <c r="L730" s="106"/>
      <c r="M730" s="106"/>
      <c r="N730" s="106"/>
      <c r="O730" s="106"/>
      <c r="P730" s="106"/>
      <c r="Q730" s="105"/>
      <c r="R730" s="105"/>
      <c r="S730" s="105"/>
      <c r="T730" s="105"/>
      <c r="U730" s="105"/>
      <c r="V730" s="105"/>
      <c r="W730" s="105"/>
      <c r="X730" s="105"/>
      <c r="Y730" s="105"/>
      <c r="Z730" s="105"/>
    </row>
    <row r="731" spans="1:26" ht="9.75" customHeight="1">
      <c r="A731" s="121"/>
      <c r="B731" s="129"/>
      <c r="C731" s="129"/>
      <c r="D731" s="129"/>
      <c r="E731" s="129"/>
      <c r="F731" s="129"/>
      <c r="G731" s="129"/>
      <c r="H731" s="129"/>
      <c r="I731" s="129"/>
      <c r="J731" s="129"/>
      <c r="K731" s="106"/>
      <c r="L731" s="106"/>
      <c r="M731" s="106"/>
      <c r="N731" s="106"/>
      <c r="O731" s="106"/>
      <c r="P731" s="106"/>
      <c r="Q731" s="105"/>
      <c r="R731" s="105"/>
      <c r="S731" s="105"/>
      <c r="T731" s="105"/>
      <c r="U731" s="105"/>
      <c r="V731" s="105"/>
      <c r="W731" s="105"/>
      <c r="X731" s="105"/>
      <c r="Y731" s="105"/>
      <c r="Z731" s="105"/>
    </row>
    <row r="732" spans="1:26" ht="9.75" customHeight="1">
      <c r="A732" s="121"/>
      <c r="B732" s="129"/>
      <c r="C732" s="129"/>
      <c r="D732" s="129"/>
      <c r="E732" s="129"/>
      <c r="F732" s="129"/>
      <c r="G732" s="129"/>
      <c r="H732" s="129"/>
      <c r="I732" s="129"/>
      <c r="J732" s="129"/>
      <c r="K732" s="106"/>
      <c r="L732" s="106"/>
      <c r="M732" s="106"/>
      <c r="N732" s="106"/>
      <c r="O732" s="106"/>
      <c r="P732" s="106"/>
      <c r="Q732" s="105"/>
      <c r="R732" s="105"/>
      <c r="S732" s="105"/>
      <c r="T732" s="105"/>
      <c r="U732" s="105"/>
      <c r="V732" s="105"/>
      <c r="W732" s="105"/>
      <c r="X732" s="105"/>
      <c r="Y732" s="105"/>
      <c r="Z732" s="105"/>
    </row>
    <row r="733" spans="1:26" ht="9.75" customHeight="1">
      <c r="A733" s="121"/>
      <c r="B733" s="129"/>
      <c r="C733" s="129"/>
      <c r="D733" s="129"/>
      <c r="E733" s="129"/>
      <c r="F733" s="129"/>
      <c r="G733" s="129"/>
      <c r="H733" s="129"/>
      <c r="I733" s="129"/>
      <c r="J733" s="129"/>
      <c r="K733" s="106"/>
      <c r="L733" s="106"/>
      <c r="M733" s="106"/>
      <c r="N733" s="106"/>
      <c r="O733" s="106"/>
      <c r="P733" s="106"/>
      <c r="Q733" s="105"/>
      <c r="R733" s="105"/>
      <c r="S733" s="105"/>
      <c r="T733" s="105"/>
      <c r="U733" s="105"/>
      <c r="V733" s="105"/>
      <c r="W733" s="105"/>
      <c r="X733" s="105"/>
      <c r="Y733" s="105"/>
      <c r="Z733" s="105"/>
    </row>
    <row r="734" spans="1:26" ht="9.75" customHeight="1">
      <c r="A734" s="121"/>
      <c r="B734" s="129"/>
      <c r="C734" s="129"/>
      <c r="D734" s="129"/>
      <c r="E734" s="129"/>
      <c r="F734" s="129"/>
      <c r="G734" s="129"/>
      <c r="H734" s="129"/>
      <c r="I734" s="129"/>
      <c r="J734" s="129"/>
      <c r="K734" s="106"/>
      <c r="L734" s="106"/>
      <c r="M734" s="106"/>
      <c r="N734" s="106"/>
      <c r="O734" s="106"/>
      <c r="P734" s="106"/>
      <c r="Q734" s="105"/>
      <c r="R734" s="105"/>
      <c r="S734" s="105"/>
      <c r="T734" s="105"/>
      <c r="U734" s="105"/>
      <c r="V734" s="105"/>
      <c r="W734" s="105"/>
      <c r="X734" s="105"/>
      <c r="Y734" s="105"/>
      <c r="Z734" s="105"/>
    </row>
    <row r="735" spans="1:26" ht="9.75" customHeight="1">
      <c r="A735" s="121"/>
      <c r="B735" s="129"/>
      <c r="C735" s="129"/>
      <c r="D735" s="129"/>
      <c r="E735" s="129"/>
      <c r="F735" s="129"/>
      <c r="G735" s="129"/>
      <c r="H735" s="129"/>
      <c r="I735" s="129"/>
      <c r="J735" s="129"/>
      <c r="K735" s="106"/>
      <c r="L735" s="106"/>
      <c r="M735" s="106"/>
      <c r="N735" s="106"/>
      <c r="O735" s="106"/>
      <c r="P735" s="106"/>
      <c r="Q735" s="105"/>
      <c r="R735" s="105"/>
      <c r="S735" s="105"/>
      <c r="T735" s="105"/>
      <c r="U735" s="105"/>
      <c r="V735" s="105"/>
      <c r="W735" s="105"/>
      <c r="X735" s="105"/>
      <c r="Y735" s="105"/>
      <c r="Z735" s="105"/>
    </row>
    <row r="736" spans="1:26" ht="9.75" customHeight="1">
      <c r="A736" s="121"/>
      <c r="B736" s="129"/>
      <c r="C736" s="129"/>
      <c r="D736" s="129"/>
      <c r="E736" s="129"/>
      <c r="F736" s="129"/>
      <c r="G736" s="129"/>
      <c r="H736" s="129"/>
      <c r="I736" s="129"/>
      <c r="J736" s="129"/>
      <c r="K736" s="106"/>
      <c r="L736" s="106"/>
      <c r="M736" s="106"/>
      <c r="N736" s="106"/>
      <c r="O736" s="106"/>
      <c r="P736" s="106"/>
      <c r="Q736" s="105"/>
      <c r="R736" s="105"/>
      <c r="S736" s="105"/>
      <c r="T736" s="105"/>
      <c r="U736" s="105"/>
      <c r="V736" s="105"/>
      <c r="W736" s="105"/>
      <c r="X736" s="105"/>
      <c r="Y736" s="105"/>
      <c r="Z736" s="105"/>
    </row>
    <row r="737" spans="1:26" ht="9.75" customHeight="1">
      <c r="A737" s="121"/>
      <c r="B737" s="129"/>
      <c r="C737" s="129"/>
      <c r="D737" s="129"/>
      <c r="E737" s="129"/>
      <c r="F737" s="129"/>
      <c r="G737" s="129"/>
      <c r="H737" s="129"/>
      <c r="I737" s="129"/>
      <c r="J737" s="129"/>
      <c r="K737" s="106"/>
      <c r="L737" s="106"/>
      <c r="M737" s="106"/>
      <c r="N737" s="106"/>
      <c r="O737" s="106"/>
      <c r="P737" s="106"/>
      <c r="Q737" s="105"/>
      <c r="R737" s="105"/>
      <c r="S737" s="105"/>
      <c r="T737" s="105"/>
      <c r="U737" s="105"/>
      <c r="V737" s="105"/>
      <c r="W737" s="105"/>
      <c r="X737" s="105"/>
      <c r="Y737" s="105"/>
      <c r="Z737" s="105"/>
    </row>
    <row r="738" spans="1:26" ht="9.75" customHeight="1">
      <c r="A738" s="121"/>
      <c r="B738" s="129"/>
      <c r="C738" s="129"/>
      <c r="D738" s="129"/>
      <c r="E738" s="129"/>
      <c r="F738" s="129"/>
      <c r="G738" s="129"/>
      <c r="H738" s="129"/>
      <c r="I738" s="129"/>
      <c r="J738" s="129"/>
      <c r="K738" s="106"/>
      <c r="L738" s="106"/>
      <c r="M738" s="106"/>
      <c r="N738" s="106"/>
      <c r="O738" s="106"/>
      <c r="P738" s="106"/>
      <c r="Q738" s="105"/>
      <c r="R738" s="105"/>
      <c r="S738" s="105"/>
      <c r="T738" s="105"/>
      <c r="U738" s="105"/>
      <c r="V738" s="105"/>
      <c r="W738" s="105"/>
      <c r="X738" s="105"/>
      <c r="Y738" s="105"/>
      <c r="Z738" s="105"/>
    </row>
    <row r="739" spans="1:26" ht="9.75" customHeight="1">
      <c r="A739" s="121"/>
      <c r="B739" s="129"/>
      <c r="C739" s="129"/>
      <c r="D739" s="129"/>
      <c r="E739" s="129"/>
      <c r="F739" s="129"/>
      <c r="G739" s="129"/>
      <c r="H739" s="129"/>
      <c r="I739" s="129"/>
      <c r="J739" s="129"/>
      <c r="K739" s="106"/>
      <c r="L739" s="106"/>
      <c r="M739" s="106"/>
      <c r="N739" s="106"/>
      <c r="O739" s="106"/>
      <c r="P739" s="106"/>
      <c r="Q739" s="105"/>
      <c r="R739" s="105"/>
      <c r="S739" s="105"/>
      <c r="T739" s="105"/>
      <c r="U739" s="105"/>
      <c r="V739" s="105"/>
      <c r="W739" s="105"/>
      <c r="X739" s="105"/>
      <c r="Y739" s="105"/>
      <c r="Z739" s="105"/>
    </row>
    <row r="740" spans="1:26" ht="9.75" customHeight="1">
      <c r="A740" s="121"/>
      <c r="B740" s="129"/>
      <c r="C740" s="129"/>
      <c r="D740" s="129"/>
      <c r="E740" s="129"/>
      <c r="F740" s="129"/>
      <c r="G740" s="129"/>
      <c r="H740" s="129"/>
      <c r="I740" s="129"/>
      <c r="J740" s="129"/>
      <c r="K740" s="106"/>
      <c r="L740" s="106"/>
      <c r="M740" s="106"/>
      <c r="N740" s="106"/>
      <c r="O740" s="106"/>
      <c r="P740" s="106"/>
      <c r="Q740" s="105"/>
      <c r="R740" s="105"/>
      <c r="S740" s="105"/>
      <c r="T740" s="105"/>
      <c r="U740" s="105"/>
      <c r="V740" s="105"/>
      <c r="W740" s="105"/>
      <c r="X740" s="105"/>
      <c r="Y740" s="105"/>
      <c r="Z740" s="105"/>
    </row>
    <row r="741" spans="1:26" ht="9.75" customHeight="1">
      <c r="A741" s="121"/>
      <c r="B741" s="129"/>
      <c r="C741" s="129"/>
      <c r="D741" s="129"/>
      <c r="E741" s="129"/>
      <c r="F741" s="129"/>
      <c r="G741" s="129"/>
      <c r="H741" s="129"/>
      <c r="I741" s="129"/>
      <c r="J741" s="129"/>
      <c r="K741" s="106"/>
      <c r="L741" s="106"/>
      <c r="M741" s="106"/>
      <c r="N741" s="106"/>
      <c r="O741" s="106"/>
      <c r="P741" s="106"/>
      <c r="Q741" s="105"/>
      <c r="R741" s="105"/>
      <c r="S741" s="105"/>
      <c r="T741" s="105"/>
      <c r="U741" s="105"/>
      <c r="V741" s="105"/>
      <c r="W741" s="105"/>
      <c r="X741" s="105"/>
      <c r="Y741" s="105"/>
      <c r="Z741" s="105"/>
    </row>
    <row r="742" spans="1:26" ht="9.75" customHeight="1">
      <c r="A742" s="121"/>
      <c r="B742" s="129"/>
      <c r="C742" s="129"/>
      <c r="D742" s="129"/>
      <c r="E742" s="129"/>
      <c r="F742" s="129"/>
      <c r="G742" s="129"/>
      <c r="H742" s="129"/>
      <c r="I742" s="129"/>
      <c r="J742" s="129"/>
      <c r="K742" s="106"/>
      <c r="L742" s="106"/>
      <c r="M742" s="106"/>
      <c r="N742" s="106"/>
      <c r="O742" s="106"/>
      <c r="P742" s="106"/>
      <c r="Q742" s="105"/>
      <c r="R742" s="105"/>
      <c r="S742" s="105"/>
      <c r="T742" s="105"/>
      <c r="U742" s="105"/>
      <c r="V742" s="105"/>
      <c r="W742" s="105"/>
      <c r="X742" s="105"/>
      <c r="Y742" s="105"/>
      <c r="Z742" s="105"/>
    </row>
    <row r="743" spans="1:26" ht="9.75" customHeight="1">
      <c r="A743" s="121"/>
      <c r="B743" s="129"/>
      <c r="C743" s="129"/>
      <c r="D743" s="129"/>
      <c r="E743" s="129"/>
      <c r="F743" s="129"/>
      <c r="G743" s="129"/>
      <c r="H743" s="129"/>
      <c r="I743" s="129"/>
      <c r="J743" s="129"/>
      <c r="K743" s="106"/>
      <c r="L743" s="106"/>
      <c r="M743" s="106"/>
      <c r="N743" s="106"/>
      <c r="O743" s="106"/>
      <c r="P743" s="106"/>
      <c r="Q743" s="105"/>
      <c r="R743" s="105"/>
      <c r="S743" s="105"/>
      <c r="T743" s="105"/>
      <c r="U743" s="105"/>
      <c r="V743" s="105"/>
      <c r="W743" s="105"/>
      <c r="X743" s="105"/>
      <c r="Y743" s="105"/>
      <c r="Z743" s="105"/>
    </row>
    <row r="744" spans="1:26" ht="9.75" customHeight="1">
      <c r="A744" s="121"/>
      <c r="B744" s="129"/>
      <c r="C744" s="129"/>
      <c r="D744" s="129"/>
      <c r="E744" s="129"/>
      <c r="F744" s="129"/>
      <c r="G744" s="129"/>
      <c r="H744" s="129"/>
      <c r="I744" s="129"/>
      <c r="J744" s="129"/>
      <c r="K744" s="106"/>
      <c r="L744" s="106"/>
      <c r="M744" s="106"/>
      <c r="N744" s="106"/>
      <c r="O744" s="106"/>
      <c r="P744" s="106"/>
      <c r="Q744" s="105"/>
      <c r="R744" s="105"/>
      <c r="S744" s="105"/>
      <c r="T744" s="105"/>
      <c r="U744" s="105"/>
      <c r="V744" s="105"/>
      <c r="W744" s="105"/>
      <c r="X744" s="105"/>
      <c r="Y744" s="105"/>
      <c r="Z744" s="105"/>
    </row>
    <row r="745" spans="1:26" ht="9.75" customHeight="1">
      <c r="A745" s="121"/>
      <c r="B745" s="129"/>
      <c r="C745" s="129"/>
      <c r="D745" s="129"/>
      <c r="E745" s="129"/>
      <c r="F745" s="129"/>
      <c r="G745" s="129"/>
      <c r="H745" s="129"/>
      <c r="I745" s="129"/>
      <c r="J745" s="129"/>
      <c r="K745" s="106"/>
      <c r="L745" s="106"/>
      <c r="M745" s="106"/>
      <c r="N745" s="106"/>
      <c r="O745" s="106"/>
      <c r="P745" s="106"/>
      <c r="Q745" s="105"/>
      <c r="R745" s="105"/>
      <c r="S745" s="105"/>
      <c r="T745" s="105"/>
      <c r="U745" s="105"/>
      <c r="V745" s="105"/>
      <c r="W745" s="105"/>
      <c r="X745" s="105"/>
      <c r="Y745" s="105"/>
      <c r="Z745" s="105"/>
    </row>
    <row r="746" spans="1:26" ht="9.75" customHeight="1">
      <c r="A746" s="121"/>
      <c r="B746" s="129"/>
      <c r="C746" s="129"/>
      <c r="D746" s="129"/>
      <c r="E746" s="129"/>
      <c r="F746" s="129"/>
      <c r="G746" s="129"/>
      <c r="H746" s="129"/>
      <c r="I746" s="129"/>
      <c r="J746" s="129"/>
      <c r="K746" s="106"/>
      <c r="L746" s="106"/>
      <c r="M746" s="106"/>
      <c r="N746" s="106"/>
      <c r="O746" s="106"/>
      <c r="P746" s="106"/>
      <c r="Q746" s="105"/>
      <c r="R746" s="105"/>
      <c r="S746" s="105"/>
      <c r="T746" s="105"/>
      <c r="U746" s="105"/>
      <c r="V746" s="105"/>
      <c r="W746" s="105"/>
      <c r="X746" s="105"/>
      <c r="Y746" s="105"/>
      <c r="Z746" s="105"/>
    </row>
    <row r="747" spans="1:26" ht="9.75" customHeight="1">
      <c r="A747" s="121"/>
      <c r="B747" s="129"/>
      <c r="C747" s="129"/>
      <c r="D747" s="129"/>
      <c r="E747" s="129"/>
      <c r="F747" s="129"/>
      <c r="G747" s="129"/>
      <c r="H747" s="129"/>
      <c r="I747" s="129"/>
      <c r="J747" s="129"/>
      <c r="K747" s="106"/>
      <c r="L747" s="106"/>
      <c r="M747" s="106"/>
      <c r="N747" s="106"/>
      <c r="O747" s="106"/>
      <c r="P747" s="106"/>
      <c r="Q747" s="105"/>
      <c r="R747" s="105"/>
      <c r="S747" s="105"/>
      <c r="T747" s="105"/>
      <c r="U747" s="105"/>
      <c r="V747" s="105"/>
      <c r="W747" s="105"/>
      <c r="X747" s="105"/>
      <c r="Y747" s="105"/>
      <c r="Z747" s="105"/>
    </row>
    <row r="748" spans="1:26" ht="9.75" customHeight="1">
      <c r="A748" s="121"/>
      <c r="B748" s="129"/>
      <c r="C748" s="129"/>
      <c r="D748" s="129"/>
      <c r="E748" s="129"/>
      <c r="F748" s="129"/>
      <c r="G748" s="129"/>
      <c r="H748" s="129"/>
      <c r="I748" s="129"/>
      <c r="J748" s="129"/>
      <c r="K748" s="106"/>
      <c r="L748" s="106"/>
      <c r="M748" s="106"/>
      <c r="N748" s="106"/>
      <c r="O748" s="106"/>
      <c r="P748" s="106"/>
      <c r="Q748" s="105"/>
      <c r="R748" s="105"/>
      <c r="S748" s="105"/>
      <c r="T748" s="105"/>
      <c r="U748" s="105"/>
      <c r="V748" s="105"/>
      <c r="W748" s="105"/>
      <c r="X748" s="105"/>
      <c r="Y748" s="105"/>
      <c r="Z748" s="105"/>
    </row>
    <row r="749" spans="1:26" ht="9.75" customHeight="1">
      <c r="A749" s="121"/>
      <c r="B749" s="129"/>
      <c r="C749" s="129"/>
      <c r="D749" s="129"/>
      <c r="E749" s="129"/>
      <c r="F749" s="129"/>
      <c r="G749" s="129"/>
      <c r="H749" s="129"/>
      <c r="I749" s="129"/>
      <c r="J749" s="129"/>
      <c r="K749" s="106"/>
      <c r="L749" s="106"/>
      <c r="M749" s="106"/>
      <c r="N749" s="106"/>
      <c r="O749" s="106"/>
      <c r="P749" s="106"/>
      <c r="Q749" s="105"/>
      <c r="R749" s="105"/>
      <c r="S749" s="105"/>
      <c r="T749" s="105"/>
      <c r="U749" s="105"/>
      <c r="V749" s="105"/>
      <c r="W749" s="105"/>
      <c r="X749" s="105"/>
      <c r="Y749" s="105"/>
      <c r="Z749" s="105"/>
    </row>
    <row r="750" spans="1:26" ht="9.75" customHeight="1">
      <c r="A750" s="121"/>
      <c r="B750" s="129"/>
      <c r="C750" s="129"/>
      <c r="D750" s="129"/>
      <c r="E750" s="129"/>
      <c r="F750" s="129"/>
      <c r="G750" s="129"/>
      <c r="H750" s="129"/>
      <c r="I750" s="129"/>
      <c r="J750" s="129"/>
      <c r="K750" s="106"/>
      <c r="L750" s="106"/>
      <c r="M750" s="106"/>
      <c r="N750" s="106"/>
      <c r="O750" s="106"/>
      <c r="P750" s="106"/>
      <c r="Q750" s="105"/>
      <c r="R750" s="105"/>
      <c r="S750" s="105"/>
      <c r="T750" s="105"/>
      <c r="U750" s="105"/>
      <c r="V750" s="105"/>
      <c r="W750" s="105"/>
      <c r="X750" s="105"/>
      <c r="Y750" s="105"/>
      <c r="Z750" s="105"/>
    </row>
    <row r="751" spans="1:26" ht="9.75" customHeight="1">
      <c r="A751" s="121"/>
      <c r="B751" s="129"/>
      <c r="C751" s="129"/>
      <c r="D751" s="129"/>
      <c r="E751" s="129"/>
      <c r="F751" s="129"/>
      <c r="G751" s="129"/>
      <c r="H751" s="129"/>
      <c r="I751" s="129"/>
      <c r="J751" s="129"/>
      <c r="K751" s="106"/>
      <c r="L751" s="106"/>
      <c r="M751" s="106"/>
      <c r="N751" s="106"/>
      <c r="O751" s="106"/>
      <c r="P751" s="106"/>
      <c r="Q751" s="105"/>
      <c r="R751" s="105"/>
      <c r="S751" s="105"/>
      <c r="T751" s="105"/>
      <c r="U751" s="105"/>
      <c r="V751" s="105"/>
      <c r="W751" s="105"/>
      <c r="X751" s="105"/>
      <c r="Y751" s="105"/>
      <c r="Z751" s="105"/>
    </row>
    <row r="752" spans="1:26" ht="9.75" customHeight="1">
      <c r="A752" s="121"/>
      <c r="B752" s="129"/>
      <c r="C752" s="129"/>
      <c r="D752" s="129"/>
      <c r="E752" s="129"/>
      <c r="F752" s="129"/>
      <c r="G752" s="129"/>
      <c r="H752" s="129"/>
      <c r="I752" s="129"/>
      <c r="J752" s="129"/>
      <c r="K752" s="106"/>
      <c r="L752" s="106"/>
      <c r="M752" s="106"/>
      <c r="N752" s="106"/>
      <c r="O752" s="106"/>
      <c r="P752" s="106"/>
      <c r="Q752" s="105"/>
      <c r="R752" s="105"/>
      <c r="S752" s="105"/>
      <c r="T752" s="105"/>
      <c r="U752" s="105"/>
      <c r="V752" s="105"/>
      <c r="W752" s="105"/>
      <c r="X752" s="105"/>
      <c r="Y752" s="105"/>
      <c r="Z752" s="105"/>
    </row>
    <row r="753" spans="1:26" ht="9.75" customHeight="1">
      <c r="A753" s="121"/>
      <c r="B753" s="129"/>
      <c r="C753" s="129"/>
      <c r="D753" s="129"/>
      <c r="E753" s="129"/>
      <c r="F753" s="129"/>
      <c r="G753" s="129"/>
      <c r="H753" s="129"/>
      <c r="I753" s="129"/>
      <c r="J753" s="129"/>
      <c r="K753" s="106"/>
      <c r="L753" s="106"/>
      <c r="M753" s="106"/>
      <c r="N753" s="106"/>
      <c r="O753" s="106"/>
      <c r="P753" s="106"/>
      <c r="Q753" s="105"/>
      <c r="R753" s="105"/>
      <c r="S753" s="105"/>
      <c r="T753" s="105"/>
      <c r="U753" s="105"/>
      <c r="V753" s="105"/>
      <c r="W753" s="105"/>
      <c r="X753" s="105"/>
      <c r="Y753" s="105"/>
      <c r="Z753" s="105"/>
    </row>
    <row r="754" spans="1:26" ht="9.75" customHeight="1">
      <c r="A754" s="121"/>
      <c r="B754" s="129"/>
      <c r="C754" s="129"/>
      <c r="D754" s="129"/>
      <c r="E754" s="129"/>
      <c r="F754" s="129"/>
      <c r="G754" s="129"/>
      <c r="H754" s="129"/>
      <c r="I754" s="129"/>
      <c r="J754" s="129"/>
      <c r="K754" s="106"/>
      <c r="L754" s="106"/>
      <c r="M754" s="106"/>
      <c r="N754" s="106"/>
      <c r="O754" s="106"/>
      <c r="P754" s="106"/>
      <c r="Q754" s="105"/>
      <c r="R754" s="105"/>
      <c r="S754" s="105"/>
      <c r="T754" s="105"/>
      <c r="U754" s="105"/>
      <c r="V754" s="105"/>
      <c r="W754" s="105"/>
      <c r="X754" s="105"/>
      <c r="Y754" s="105"/>
      <c r="Z754" s="105"/>
    </row>
    <row r="755" spans="1:26" ht="9.75" customHeight="1">
      <c r="A755" s="121"/>
      <c r="B755" s="129"/>
      <c r="C755" s="129"/>
      <c r="D755" s="129"/>
      <c r="E755" s="129"/>
      <c r="F755" s="129"/>
      <c r="G755" s="129"/>
      <c r="H755" s="129"/>
      <c r="I755" s="129"/>
      <c r="J755" s="129"/>
      <c r="K755" s="106"/>
      <c r="L755" s="106"/>
      <c r="M755" s="106"/>
      <c r="N755" s="106"/>
      <c r="O755" s="106"/>
      <c r="P755" s="106"/>
      <c r="Q755" s="105"/>
      <c r="R755" s="105"/>
      <c r="S755" s="105"/>
      <c r="T755" s="105"/>
      <c r="U755" s="105"/>
      <c r="V755" s="105"/>
      <c r="W755" s="105"/>
      <c r="X755" s="105"/>
      <c r="Y755" s="105"/>
      <c r="Z755" s="105"/>
    </row>
    <row r="756" spans="1:26" ht="9.75" customHeight="1">
      <c r="A756" s="121"/>
      <c r="B756" s="129"/>
      <c r="C756" s="129"/>
      <c r="D756" s="129"/>
      <c r="E756" s="129"/>
      <c r="F756" s="129"/>
      <c r="G756" s="129"/>
      <c r="H756" s="129"/>
      <c r="I756" s="129"/>
      <c r="J756" s="129"/>
      <c r="K756" s="106"/>
      <c r="L756" s="106"/>
      <c r="M756" s="106"/>
      <c r="N756" s="106"/>
      <c r="O756" s="106"/>
      <c r="P756" s="106"/>
      <c r="Q756" s="105"/>
      <c r="R756" s="105"/>
      <c r="S756" s="105"/>
      <c r="T756" s="105"/>
      <c r="U756" s="105"/>
      <c r="V756" s="105"/>
      <c r="W756" s="105"/>
      <c r="X756" s="105"/>
      <c r="Y756" s="105"/>
      <c r="Z756" s="105"/>
    </row>
    <row r="757" spans="1:26" ht="9.75" customHeight="1">
      <c r="A757" s="121"/>
      <c r="B757" s="129"/>
      <c r="C757" s="129"/>
      <c r="D757" s="129"/>
      <c r="E757" s="129"/>
      <c r="F757" s="129"/>
      <c r="G757" s="129"/>
      <c r="H757" s="129"/>
      <c r="I757" s="129"/>
      <c r="J757" s="129"/>
      <c r="K757" s="106"/>
      <c r="L757" s="106"/>
      <c r="M757" s="106"/>
      <c r="N757" s="106"/>
      <c r="O757" s="106"/>
      <c r="P757" s="106"/>
      <c r="Q757" s="105"/>
      <c r="R757" s="105"/>
      <c r="S757" s="105"/>
      <c r="T757" s="105"/>
      <c r="U757" s="105"/>
      <c r="V757" s="105"/>
      <c r="W757" s="105"/>
      <c r="X757" s="105"/>
      <c r="Y757" s="105"/>
      <c r="Z757" s="105"/>
    </row>
    <row r="758" spans="1:26" ht="9.75" customHeight="1">
      <c r="A758" s="121"/>
      <c r="B758" s="129"/>
      <c r="C758" s="129"/>
      <c r="D758" s="129"/>
      <c r="E758" s="129"/>
      <c r="F758" s="129"/>
      <c r="G758" s="129"/>
      <c r="H758" s="129"/>
      <c r="I758" s="129"/>
      <c r="J758" s="129"/>
      <c r="K758" s="106"/>
      <c r="L758" s="106"/>
      <c r="M758" s="106"/>
      <c r="N758" s="106"/>
      <c r="O758" s="106"/>
      <c r="P758" s="106"/>
      <c r="Q758" s="105"/>
      <c r="R758" s="105"/>
      <c r="S758" s="105"/>
      <c r="T758" s="105"/>
      <c r="U758" s="105"/>
      <c r="V758" s="105"/>
      <c r="W758" s="105"/>
      <c r="X758" s="105"/>
      <c r="Y758" s="105"/>
      <c r="Z758" s="105"/>
    </row>
    <row r="759" spans="1:26" ht="9.75" customHeight="1">
      <c r="A759" s="121"/>
      <c r="B759" s="129"/>
      <c r="C759" s="129"/>
      <c r="D759" s="129"/>
      <c r="E759" s="129"/>
      <c r="F759" s="129"/>
      <c r="G759" s="129"/>
      <c r="H759" s="129"/>
      <c r="I759" s="129"/>
      <c r="J759" s="129"/>
      <c r="K759" s="106"/>
      <c r="L759" s="106"/>
      <c r="M759" s="106"/>
      <c r="N759" s="106"/>
      <c r="O759" s="106"/>
      <c r="P759" s="106"/>
      <c r="Q759" s="105"/>
      <c r="R759" s="105"/>
      <c r="S759" s="105"/>
      <c r="T759" s="105"/>
      <c r="U759" s="105"/>
      <c r="V759" s="105"/>
      <c r="W759" s="105"/>
      <c r="X759" s="105"/>
      <c r="Y759" s="105"/>
      <c r="Z759" s="105"/>
    </row>
    <row r="760" spans="1:26" ht="9.75" customHeight="1">
      <c r="A760" s="121"/>
      <c r="B760" s="129"/>
      <c r="C760" s="129"/>
      <c r="D760" s="129"/>
      <c r="E760" s="129"/>
      <c r="F760" s="129"/>
      <c r="G760" s="129"/>
      <c r="H760" s="129"/>
      <c r="I760" s="129"/>
      <c r="J760" s="129"/>
      <c r="K760" s="106"/>
      <c r="L760" s="106"/>
      <c r="M760" s="106"/>
      <c r="N760" s="106"/>
      <c r="O760" s="106"/>
      <c r="P760" s="106"/>
      <c r="Q760" s="105"/>
      <c r="R760" s="105"/>
      <c r="S760" s="105"/>
      <c r="T760" s="105"/>
      <c r="U760" s="105"/>
      <c r="V760" s="105"/>
      <c r="W760" s="105"/>
      <c r="X760" s="105"/>
      <c r="Y760" s="105"/>
      <c r="Z760" s="105"/>
    </row>
    <row r="761" spans="1:26" ht="9.75" customHeight="1">
      <c r="A761" s="121"/>
      <c r="B761" s="129"/>
      <c r="C761" s="129"/>
      <c r="D761" s="129"/>
      <c r="E761" s="129"/>
      <c r="F761" s="129"/>
      <c r="G761" s="129"/>
      <c r="H761" s="129"/>
      <c r="I761" s="129"/>
      <c r="J761" s="129"/>
      <c r="K761" s="106"/>
      <c r="L761" s="106"/>
      <c r="M761" s="106"/>
      <c r="N761" s="106"/>
      <c r="O761" s="106"/>
      <c r="P761" s="106"/>
      <c r="Q761" s="105"/>
      <c r="R761" s="105"/>
      <c r="S761" s="105"/>
      <c r="T761" s="105"/>
      <c r="U761" s="105"/>
      <c r="V761" s="105"/>
      <c r="W761" s="105"/>
      <c r="X761" s="105"/>
      <c r="Y761" s="105"/>
      <c r="Z761" s="105"/>
    </row>
    <row r="762" spans="1:26" ht="9.75" customHeight="1">
      <c r="A762" s="121"/>
      <c r="B762" s="129"/>
      <c r="C762" s="129"/>
      <c r="D762" s="129"/>
      <c r="E762" s="129"/>
      <c r="F762" s="129"/>
      <c r="G762" s="129"/>
      <c r="H762" s="129"/>
      <c r="I762" s="129"/>
      <c r="J762" s="129"/>
      <c r="K762" s="106"/>
      <c r="L762" s="106"/>
      <c r="M762" s="106"/>
      <c r="N762" s="106"/>
      <c r="O762" s="106"/>
      <c r="P762" s="106"/>
      <c r="Q762" s="105"/>
      <c r="R762" s="105"/>
      <c r="S762" s="105"/>
      <c r="T762" s="105"/>
      <c r="U762" s="105"/>
      <c r="V762" s="105"/>
      <c r="W762" s="105"/>
      <c r="X762" s="105"/>
      <c r="Y762" s="105"/>
      <c r="Z762" s="105"/>
    </row>
    <row r="763" spans="1:26" ht="9.75" customHeight="1">
      <c r="A763" s="121"/>
      <c r="B763" s="129"/>
      <c r="C763" s="129"/>
      <c r="D763" s="129"/>
      <c r="E763" s="129"/>
      <c r="F763" s="129"/>
      <c r="G763" s="129"/>
      <c r="H763" s="129"/>
      <c r="I763" s="129"/>
      <c r="J763" s="129"/>
      <c r="K763" s="106"/>
      <c r="L763" s="106"/>
      <c r="M763" s="106"/>
      <c r="N763" s="106"/>
      <c r="O763" s="106"/>
      <c r="P763" s="106"/>
      <c r="Q763" s="105"/>
      <c r="R763" s="105"/>
      <c r="S763" s="105"/>
      <c r="T763" s="105"/>
      <c r="U763" s="105"/>
      <c r="V763" s="105"/>
      <c r="W763" s="105"/>
      <c r="X763" s="105"/>
      <c r="Y763" s="105"/>
      <c r="Z763" s="105"/>
    </row>
    <row r="764" spans="1:26" ht="9.75" customHeight="1">
      <c r="A764" s="121"/>
      <c r="B764" s="129"/>
      <c r="C764" s="129"/>
      <c r="D764" s="129"/>
      <c r="E764" s="129"/>
      <c r="F764" s="129"/>
      <c r="G764" s="129"/>
      <c r="H764" s="129"/>
      <c r="I764" s="129"/>
      <c r="J764" s="129"/>
      <c r="K764" s="106"/>
      <c r="L764" s="106"/>
      <c r="M764" s="106"/>
      <c r="N764" s="106"/>
      <c r="O764" s="106"/>
      <c r="P764" s="106"/>
      <c r="Q764" s="105"/>
      <c r="R764" s="105"/>
      <c r="S764" s="105"/>
      <c r="T764" s="105"/>
      <c r="U764" s="105"/>
      <c r="V764" s="105"/>
      <c r="W764" s="105"/>
      <c r="X764" s="105"/>
      <c r="Y764" s="105"/>
      <c r="Z764" s="105"/>
    </row>
    <row r="765" spans="1:26" ht="9.75" customHeight="1">
      <c r="A765" s="121"/>
      <c r="B765" s="129"/>
      <c r="C765" s="129"/>
      <c r="D765" s="129"/>
      <c r="E765" s="129"/>
      <c r="F765" s="129"/>
      <c r="G765" s="129"/>
      <c r="H765" s="129"/>
      <c r="I765" s="129"/>
      <c r="J765" s="129"/>
      <c r="K765" s="106"/>
      <c r="L765" s="106"/>
      <c r="M765" s="106"/>
      <c r="N765" s="106"/>
      <c r="O765" s="106"/>
      <c r="P765" s="106"/>
      <c r="Q765" s="105"/>
      <c r="R765" s="105"/>
      <c r="S765" s="105"/>
      <c r="T765" s="105"/>
      <c r="U765" s="105"/>
      <c r="V765" s="105"/>
      <c r="W765" s="105"/>
      <c r="X765" s="105"/>
      <c r="Y765" s="105"/>
      <c r="Z765" s="105"/>
    </row>
    <row r="766" spans="1:26" ht="9.75" customHeight="1">
      <c r="A766" s="121"/>
      <c r="B766" s="129"/>
      <c r="C766" s="129"/>
      <c r="D766" s="129"/>
      <c r="E766" s="129"/>
      <c r="F766" s="129"/>
      <c r="G766" s="129"/>
      <c r="H766" s="129"/>
      <c r="I766" s="129"/>
      <c r="J766" s="129"/>
      <c r="K766" s="106"/>
      <c r="L766" s="106"/>
      <c r="M766" s="106"/>
      <c r="N766" s="106"/>
      <c r="O766" s="106"/>
      <c r="P766" s="106"/>
      <c r="Q766" s="105"/>
      <c r="R766" s="105"/>
      <c r="S766" s="105"/>
      <c r="T766" s="105"/>
      <c r="U766" s="105"/>
      <c r="V766" s="105"/>
      <c r="W766" s="105"/>
      <c r="X766" s="105"/>
      <c r="Y766" s="105"/>
      <c r="Z766" s="105"/>
    </row>
    <row r="767" spans="1:26" ht="9.75" customHeight="1">
      <c r="A767" s="121"/>
      <c r="B767" s="129"/>
      <c r="C767" s="129"/>
      <c r="D767" s="129"/>
      <c r="E767" s="129"/>
      <c r="F767" s="129"/>
      <c r="G767" s="129"/>
      <c r="H767" s="129"/>
      <c r="I767" s="129"/>
      <c r="J767" s="129"/>
      <c r="K767" s="106"/>
      <c r="L767" s="106"/>
      <c r="M767" s="106"/>
      <c r="N767" s="106"/>
      <c r="O767" s="106"/>
      <c r="P767" s="106"/>
      <c r="Q767" s="105"/>
      <c r="R767" s="105"/>
      <c r="S767" s="105"/>
      <c r="T767" s="105"/>
      <c r="U767" s="105"/>
      <c r="V767" s="105"/>
      <c r="W767" s="105"/>
      <c r="X767" s="105"/>
      <c r="Y767" s="105"/>
      <c r="Z767" s="105"/>
    </row>
    <row r="768" spans="1:26" ht="9.75" customHeight="1">
      <c r="A768" s="121"/>
      <c r="B768" s="129"/>
      <c r="C768" s="129"/>
      <c r="D768" s="129"/>
      <c r="E768" s="129"/>
      <c r="F768" s="129"/>
      <c r="G768" s="129"/>
      <c r="H768" s="129"/>
      <c r="I768" s="129"/>
      <c r="J768" s="129"/>
      <c r="K768" s="106"/>
      <c r="L768" s="106"/>
      <c r="M768" s="106"/>
      <c r="N768" s="106"/>
      <c r="O768" s="106"/>
      <c r="P768" s="106"/>
      <c r="Q768" s="105"/>
      <c r="R768" s="105"/>
      <c r="S768" s="105"/>
      <c r="T768" s="105"/>
      <c r="U768" s="105"/>
      <c r="V768" s="105"/>
      <c r="W768" s="105"/>
      <c r="X768" s="105"/>
      <c r="Y768" s="105"/>
      <c r="Z768" s="105"/>
    </row>
    <row r="769" spans="1:26" ht="9.75" customHeight="1">
      <c r="A769" s="121"/>
      <c r="B769" s="129"/>
      <c r="C769" s="129"/>
      <c r="D769" s="129"/>
      <c r="E769" s="129"/>
      <c r="F769" s="129"/>
      <c r="G769" s="129"/>
      <c r="H769" s="129"/>
      <c r="I769" s="129"/>
      <c r="J769" s="129"/>
      <c r="K769" s="106"/>
      <c r="L769" s="106"/>
      <c r="M769" s="106"/>
      <c r="N769" s="106"/>
      <c r="O769" s="106"/>
      <c r="P769" s="106"/>
      <c r="Q769" s="105"/>
      <c r="R769" s="105"/>
      <c r="S769" s="105"/>
      <c r="T769" s="105"/>
      <c r="U769" s="105"/>
      <c r="V769" s="105"/>
      <c r="W769" s="105"/>
      <c r="X769" s="105"/>
      <c r="Y769" s="105"/>
      <c r="Z769" s="105"/>
    </row>
    <row r="770" spans="1:26" ht="9.75" customHeight="1">
      <c r="A770" s="121"/>
      <c r="B770" s="129"/>
      <c r="C770" s="129"/>
      <c r="D770" s="129"/>
      <c r="E770" s="129"/>
      <c r="F770" s="129"/>
      <c r="G770" s="129"/>
      <c r="H770" s="129"/>
      <c r="I770" s="129"/>
      <c r="J770" s="129"/>
      <c r="K770" s="106"/>
      <c r="L770" s="106"/>
      <c r="M770" s="106"/>
      <c r="N770" s="106"/>
      <c r="O770" s="106"/>
      <c r="P770" s="106"/>
      <c r="Q770" s="105"/>
      <c r="R770" s="105"/>
      <c r="S770" s="105"/>
      <c r="T770" s="105"/>
      <c r="U770" s="105"/>
      <c r="V770" s="105"/>
      <c r="W770" s="105"/>
      <c r="X770" s="105"/>
      <c r="Y770" s="105"/>
      <c r="Z770" s="105"/>
    </row>
    <row r="771" spans="1:26" ht="9.75" customHeight="1">
      <c r="A771" s="121"/>
      <c r="B771" s="129"/>
      <c r="C771" s="129"/>
      <c r="D771" s="129"/>
      <c r="E771" s="129"/>
      <c r="F771" s="129"/>
      <c r="G771" s="129"/>
      <c r="H771" s="129"/>
      <c r="I771" s="129"/>
      <c r="J771" s="129"/>
      <c r="K771" s="106"/>
      <c r="L771" s="106"/>
      <c r="M771" s="106"/>
      <c r="N771" s="106"/>
      <c r="O771" s="106"/>
      <c r="P771" s="106"/>
      <c r="Q771" s="105"/>
      <c r="R771" s="105"/>
      <c r="S771" s="105"/>
      <c r="T771" s="105"/>
      <c r="U771" s="105"/>
      <c r="V771" s="105"/>
      <c r="W771" s="105"/>
      <c r="X771" s="105"/>
      <c r="Y771" s="105"/>
      <c r="Z771" s="105"/>
    </row>
    <row r="772" spans="1:26" ht="9.75" customHeight="1">
      <c r="A772" s="121"/>
      <c r="B772" s="129"/>
      <c r="C772" s="129"/>
      <c r="D772" s="129"/>
      <c r="E772" s="129"/>
      <c r="F772" s="129"/>
      <c r="G772" s="129"/>
      <c r="H772" s="129"/>
      <c r="I772" s="129"/>
      <c r="J772" s="129"/>
      <c r="K772" s="106"/>
      <c r="L772" s="106"/>
      <c r="M772" s="106"/>
      <c r="N772" s="106"/>
      <c r="O772" s="106"/>
      <c r="P772" s="106"/>
      <c r="Q772" s="105"/>
      <c r="R772" s="105"/>
      <c r="S772" s="105"/>
      <c r="T772" s="105"/>
      <c r="U772" s="105"/>
      <c r="V772" s="105"/>
      <c r="W772" s="105"/>
      <c r="X772" s="105"/>
      <c r="Y772" s="105"/>
      <c r="Z772" s="105"/>
    </row>
    <row r="773" spans="1:26" ht="9.75" customHeight="1">
      <c r="A773" s="121"/>
      <c r="B773" s="129"/>
      <c r="C773" s="129"/>
      <c r="D773" s="129"/>
      <c r="E773" s="129"/>
      <c r="F773" s="129"/>
      <c r="G773" s="129"/>
      <c r="H773" s="129"/>
      <c r="I773" s="129"/>
      <c r="J773" s="129"/>
      <c r="K773" s="106"/>
      <c r="L773" s="106"/>
      <c r="M773" s="106"/>
      <c r="N773" s="106"/>
      <c r="O773" s="106"/>
      <c r="P773" s="106"/>
      <c r="Q773" s="105"/>
      <c r="R773" s="105"/>
      <c r="S773" s="105"/>
      <c r="T773" s="105"/>
      <c r="U773" s="105"/>
      <c r="V773" s="105"/>
      <c r="W773" s="105"/>
      <c r="X773" s="105"/>
      <c r="Y773" s="105"/>
      <c r="Z773" s="105"/>
    </row>
    <row r="774" spans="1:26" ht="9.75" customHeight="1">
      <c r="A774" s="121"/>
      <c r="B774" s="129"/>
      <c r="C774" s="129"/>
      <c r="D774" s="129"/>
      <c r="E774" s="129"/>
      <c r="F774" s="129"/>
      <c r="G774" s="129"/>
      <c r="H774" s="129"/>
      <c r="I774" s="129"/>
      <c r="J774" s="129"/>
      <c r="K774" s="106"/>
      <c r="L774" s="106"/>
      <c r="M774" s="106"/>
      <c r="N774" s="106"/>
      <c r="O774" s="106"/>
      <c r="P774" s="106"/>
      <c r="Q774" s="105"/>
      <c r="R774" s="105"/>
      <c r="S774" s="105"/>
      <c r="T774" s="105"/>
      <c r="U774" s="105"/>
      <c r="V774" s="105"/>
      <c r="W774" s="105"/>
      <c r="X774" s="105"/>
      <c r="Y774" s="105"/>
      <c r="Z774" s="105"/>
    </row>
    <row r="775" spans="1:26" ht="9.75" customHeight="1">
      <c r="A775" s="121"/>
      <c r="B775" s="129"/>
      <c r="C775" s="129"/>
      <c r="D775" s="129"/>
      <c r="E775" s="129"/>
      <c r="F775" s="129"/>
      <c r="G775" s="129"/>
      <c r="H775" s="129"/>
      <c r="I775" s="129"/>
      <c r="J775" s="129"/>
      <c r="K775" s="106"/>
      <c r="L775" s="106"/>
      <c r="M775" s="106"/>
      <c r="N775" s="106"/>
      <c r="O775" s="106"/>
      <c r="P775" s="106"/>
      <c r="Q775" s="105"/>
      <c r="R775" s="105"/>
      <c r="S775" s="105"/>
      <c r="T775" s="105"/>
      <c r="U775" s="105"/>
      <c r="V775" s="105"/>
      <c r="W775" s="105"/>
      <c r="X775" s="105"/>
      <c r="Y775" s="105"/>
      <c r="Z775" s="105"/>
    </row>
    <row r="776" spans="1:26" ht="9.75" customHeight="1">
      <c r="A776" s="121"/>
      <c r="B776" s="129"/>
      <c r="C776" s="129"/>
      <c r="D776" s="129"/>
      <c r="E776" s="129"/>
      <c r="F776" s="129"/>
      <c r="G776" s="129"/>
      <c r="H776" s="129"/>
      <c r="I776" s="129"/>
      <c r="J776" s="129"/>
      <c r="K776" s="106"/>
      <c r="L776" s="106"/>
      <c r="M776" s="106"/>
      <c r="N776" s="106"/>
      <c r="O776" s="106"/>
      <c r="P776" s="106"/>
      <c r="Q776" s="105"/>
      <c r="R776" s="105"/>
      <c r="S776" s="105"/>
      <c r="T776" s="105"/>
      <c r="U776" s="105"/>
      <c r="V776" s="105"/>
      <c r="W776" s="105"/>
      <c r="X776" s="105"/>
      <c r="Y776" s="105"/>
      <c r="Z776" s="105"/>
    </row>
    <row r="777" spans="1:26" ht="9.75" customHeight="1">
      <c r="A777" s="121"/>
      <c r="B777" s="129"/>
      <c r="C777" s="129"/>
      <c r="D777" s="129"/>
      <c r="E777" s="129"/>
      <c r="F777" s="129"/>
      <c r="G777" s="129"/>
      <c r="H777" s="129"/>
      <c r="I777" s="129"/>
      <c r="J777" s="129"/>
      <c r="K777" s="106"/>
      <c r="L777" s="106"/>
      <c r="M777" s="106"/>
      <c r="N777" s="106"/>
      <c r="O777" s="106"/>
      <c r="P777" s="106"/>
      <c r="Q777" s="105"/>
      <c r="R777" s="105"/>
      <c r="S777" s="105"/>
      <c r="T777" s="105"/>
      <c r="U777" s="105"/>
      <c r="V777" s="105"/>
      <c r="W777" s="105"/>
      <c r="X777" s="105"/>
      <c r="Y777" s="105"/>
      <c r="Z777" s="105"/>
    </row>
    <row r="778" spans="1:26" ht="9.75" customHeight="1">
      <c r="A778" s="121"/>
      <c r="B778" s="129"/>
      <c r="C778" s="129"/>
      <c r="D778" s="129"/>
      <c r="E778" s="129"/>
      <c r="F778" s="129"/>
      <c r="G778" s="129"/>
      <c r="H778" s="129"/>
      <c r="I778" s="129"/>
      <c r="J778" s="129"/>
      <c r="K778" s="106"/>
      <c r="L778" s="106"/>
      <c r="M778" s="106"/>
      <c r="N778" s="106"/>
      <c r="O778" s="106"/>
      <c r="P778" s="106"/>
      <c r="Q778" s="105"/>
      <c r="R778" s="105"/>
      <c r="S778" s="105"/>
      <c r="T778" s="105"/>
      <c r="U778" s="105"/>
      <c r="V778" s="105"/>
      <c r="W778" s="105"/>
      <c r="X778" s="105"/>
      <c r="Y778" s="105"/>
      <c r="Z778" s="105"/>
    </row>
    <row r="779" spans="1:26" ht="9.75" customHeight="1">
      <c r="A779" s="121"/>
      <c r="B779" s="129"/>
      <c r="C779" s="129"/>
      <c r="D779" s="129"/>
      <c r="E779" s="129"/>
      <c r="F779" s="129"/>
      <c r="G779" s="129"/>
      <c r="H779" s="129"/>
      <c r="I779" s="129"/>
      <c r="J779" s="129"/>
      <c r="K779" s="106"/>
      <c r="L779" s="106"/>
      <c r="M779" s="106"/>
      <c r="N779" s="106"/>
      <c r="O779" s="106"/>
      <c r="P779" s="106"/>
      <c r="Q779" s="105"/>
      <c r="R779" s="105"/>
      <c r="S779" s="105"/>
      <c r="T779" s="105"/>
      <c r="U779" s="105"/>
      <c r="V779" s="105"/>
      <c r="W779" s="105"/>
      <c r="X779" s="105"/>
      <c r="Y779" s="105"/>
      <c r="Z779" s="105"/>
    </row>
    <row r="780" spans="1:26" ht="9.75" customHeight="1">
      <c r="A780" s="121"/>
      <c r="B780" s="129"/>
      <c r="C780" s="129"/>
      <c r="D780" s="129"/>
      <c r="E780" s="129"/>
      <c r="F780" s="129"/>
      <c r="G780" s="129"/>
      <c r="H780" s="129"/>
      <c r="I780" s="129"/>
      <c r="J780" s="129"/>
      <c r="K780" s="106"/>
      <c r="L780" s="106"/>
      <c r="M780" s="106"/>
      <c r="N780" s="106"/>
      <c r="O780" s="106"/>
      <c r="P780" s="106"/>
      <c r="Q780" s="105"/>
      <c r="R780" s="105"/>
      <c r="S780" s="105"/>
      <c r="T780" s="105"/>
      <c r="U780" s="105"/>
      <c r="V780" s="105"/>
      <c r="W780" s="105"/>
      <c r="X780" s="105"/>
      <c r="Y780" s="105"/>
      <c r="Z780" s="105"/>
    </row>
    <row r="781" spans="1:26" ht="9.75" customHeight="1">
      <c r="A781" s="121"/>
      <c r="B781" s="129"/>
      <c r="C781" s="129"/>
      <c r="D781" s="129"/>
      <c r="E781" s="129"/>
      <c r="F781" s="129"/>
      <c r="G781" s="129"/>
      <c r="H781" s="129"/>
      <c r="I781" s="129"/>
      <c r="J781" s="129"/>
      <c r="K781" s="106"/>
      <c r="L781" s="106"/>
      <c r="M781" s="106"/>
      <c r="N781" s="106"/>
      <c r="O781" s="106"/>
      <c r="P781" s="106"/>
      <c r="Q781" s="105"/>
      <c r="R781" s="105"/>
      <c r="S781" s="105"/>
      <c r="T781" s="105"/>
      <c r="U781" s="105"/>
      <c r="V781" s="105"/>
      <c r="W781" s="105"/>
      <c r="X781" s="105"/>
      <c r="Y781" s="105"/>
      <c r="Z781" s="105"/>
    </row>
    <row r="782" spans="1:26" ht="9.75" customHeight="1">
      <c r="A782" s="121"/>
      <c r="B782" s="129"/>
      <c r="C782" s="129"/>
      <c r="D782" s="129"/>
      <c r="E782" s="129"/>
      <c r="F782" s="129"/>
      <c r="G782" s="129"/>
      <c r="H782" s="129"/>
      <c r="I782" s="129"/>
      <c r="J782" s="129"/>
      <c r="K782" s="106"/>
      <c r="L782" s="106"/>
      <c r="M782" s="106"/>
      <c r="N782" s="106"/>
      <c r="O782" s="106"/>
      <c r="P782" s="106"/>
      <c r="Q782" s="105"/>
      <c r="R782" s="105"/>
      <c r="S782" s="105"/>
      <c r="T782" s="105"/>
      <c r="U782" s="105"/>
      <c r="V782" s="105"/>
      <c r="W782" s="105"/>
      <c r="X782" s="105"/>
      <c r="Y782" s="105"/>
      <c r="Z782" s="105"/>
    </row>
    <row r="783" spans="1:26" ht="9.75" customHeight="1">
      <c r="A783" s="121"/>
      <c r="B783" s="129"/>
      <c r="C783" s="129"/>
      <c r="D783" s="129"/>
      <c r="E783" s="129"/>
      <c r="F783" s="129"/>
      <c r="G783" s="129"/>
      <c r="H783" s="129"/>
      <c r="I783" s="129"/>
      <c r="J783" s="129"/>
      <c r="K783" s="106"/>
      <c r="L783" s="106"/>
      <c r="M783" s="106"/>
      <c r="N783" s="106"/>
      <c r="O783" s="106"/>
      <c r="P783" s="106"/>
      <c r="Q783" s="105"/>
      <c r="R783" s="105"/>
      <c r="S783" s="105"/>
      <c r="T783" s="105"/>
      <c r="U783" s="105"/>
      <c r="V783" s="105"/>
      <c r="W783" s="105"/>
      <c r="X783" s="105"/>
      <c r="Y783" s="105"/>
      <c r="Z783" s="105"/>
    </row>
    <row r="784" spans="1:26" ht="9.75" customHeight="1">
      <c r="A784" s="121"/>
      <c r="B784" s="129"/>
      <c r="C784" s="129"/>
      <c r="D784" s="129"/>
      <c r="E784" s="129"/>
      <c r="F784" s="129"/>
      <c r="G784" s="129"/>
      <c r="H784" s="129"/>
      <c r="I784" s="129"/>
      <c r="J784" s="129"/>
      <c r="K784" s="106"/>
      <c r="L784" s="106"/>
      <c r="M784" s="106"/>
      <c r="N784" s="106"/>
      <c r="O784" s="106"/>
      <c r="P784" s="106"/>
      <c r="Q784" s="105"/>
      <c r="R784" s="105"/>
      <c r="S784" s="105"/>
      <c r="T784" s="105"/>
      <c r="U784" s="105"/>
      <c r="V784" s="105"/>
      <c r="W784" s="105"/>
      <c r="X784" s="105"/>
      <c r="Y784" s="105"/>
      <c r="Z784" s="105"/>
    </row>
    <row r="785" spans="1:26" ht="9.75" customHeight="1">
      <c r="A785" s="121"/>
      <c r="B785" s="129"/>
      <c r="C785" s="129"/>
      <c r="D785" s="129"/>
      <c r="E785" s="129"/>
      <c r="F785" s="129"/>
      <c r="G785" s="129"/>
      <c r="H785" s="129"/>
      <c r="I785" s="129"/>
      <c r="J785" s="129"/>
      <c r="K785" s="106"/>
      <c r="L785" s="106"/>
      <c r="M785" s="106"/>
      <c r="N785" s="106"/>
      <c r="O785" s="106"/>
      <c r="P785" s="106"/>
      <c r="Q785" s="105"/>
      <c r="R785" s="105"/>
      <c r="S785" s="105"/>
      <c r="T785" s="105"/>
      <c r="U785" s="105"/>
      <c r="V785" s="105"/>
      <c r="W785" s="105"/>
      <c r="X785" s="105"/>
      <c r="Y785" s="105"/>
      <c r="Z785" s="105"/>
    </row>
    <row r="786" spans="1:26" ht="9.75" customHeight="1">
      <c r="A786" s="121"/>
      <c r="B786" s="129"/>
      <c r="C786" s="129"/>
      <c r="D786" s="129"/>
      <c r="E786" s="129"/>
      <c r="F786" s="129"/>
      <c r="G786" s="129"/>
      <c r="H786" s="129"/>
      <c r="I786" s="129"/>
      <c r="J786" s="129"/>
      <c r="K786" s="106"/>
      <c r="L786" s="106"/>
      <c r="M786" s="106"/>
      <c r="N786" s="106"/>
      <c r="O786" s="106"/>
      <c r="P786" s="106"/>
      <c r="Q786" s="105"/>
      <c r="R786" s="105"/>
      <c r="S786" s="105"/>
      <c r="T786" s="105"/>
      <c r="U786" s="105"/>
      <c r="V786" s="105"/>
      <c r="W786" s="105"/>
      <c r="X786" s="105"/>
      <c r="Y786" s="105"/>
      <c r="Z786" s="105"/>
    </row>
    <row r="787" spans="1:26" ht="9.75" customHeight="1">
      <c r="A787" s="121"/>
      <c r="B787" s="129"/>
      <c r="C787" s="129"/>
      <c r="D787" s="129"/>
      <c r="E787" s="129"/>
      <c r="F787" s="129"/>
      <c r="G787" s="129"/>
      <c r="H787" s="129"/>
      <c r="I787" s="129"/>
      <c r="J787" s="129"/>
      <c r="K787" s="106"/>
      <c r="L787" s="106"/>
      <c r="M787" s="106"/>
      <c r="N787" s="106"/>
      <c r="O787" s="106"/>
      <c r="P787" s="106"/>
      <c r="Q787" s="105"/>
      <c r="R787" s="105"/>
      <c r="S787" s="105"/>
      <c r="T787" s="105"/>
      <c r="U787" s="105"/>
      <c r="V787" s="105"/>
      <c r="W787" s="105"/>
      <c r="X787" s="105"/>
      <c r="Y787" s="105"/>
      <c r="Z787" s="105"/>
    </row>
    <row r="788" spans="1:26" ht="9.75" customHeight="1">
      <c r="A788" s="121"/>
      <c r="B788" s="129"/>
      <c r="C788" s="129"/>
      <c r="D788" s="129"/>
      <c r="E788" s="129"/>
      <c r="F788" s="129"/>
      <c r="G788" s="129"/>
      <c r="H788" s="129"/>
      <c r="I788" s="129"/>
      <c r="J788" s="129"/>
      <c r="K788" s="106"/>
      <c r="L788" s="106"/>
      <c r="M788" s="106"/>
      <c r="N788" s="106"/>
      <c r="O788" s="106"/>
      <c r="P788" s="106"/>
      <c r="Q788" s="105"/>
      <c r="R788" s="105"/>
      <c r="S788" s="105"/>
      <c r="T788" s="105"/>
      <c r="U788" s="105"/>
      <c r="V788" s="105"/>
      <c r="W788" s="105"/>
      <c r="X788" s="105"/>
      <c r="Y788" s="105"/>
      <c r="Z788" s="105"/>
    </row>
    <row r="789" spans="1:26" ht="9.75" customHeight="1">
      <c r="A789" s="121"/>
      <c r="B789" s="129"/>
      <c r="C789" s="129"/>
      <c r="D789" s="129"/>
      <c r="E789" s="129"/>
      <c r="F789" s="129"/>
      <c r="G789" s="129"/>
      <c r="H789" s="129"/>
      <c r="I789" s="129"/>
      <c r="J789" s="129"/>
      <c r="K789" s="106"/>
      <c r="L789" s="106"/>
      <c r="M789" s="106"/>
      <c r="N789" s="106"/>
      <c r="O789" s="106"/>
      <c r="P789" s="106"/>
      <c r="Q789" s="105"/>
      <c r="R789" s="105"/>
      <c r="S789" s="105"/>
      <c r="T789" s="105"/>
      <c r="U789" s="105"/>
      <c r="V789" s="105"/>
      <c r="W789" s="105"/>
      <c r="X789" s="105"/>
      <c r="Y789" s="105"/>
      <c r="Z789" s="105"/>
    </row>
    <row r="790" spans="1:26" ht="9.75" customHeight="1">
      <c r="A790" s="121"/>
      <c r="B790" s="129"/>
      <c r="C790" s="129"/>
      <c r="D790" s="129"/>
      <c r="E790" s="129"/>
      <c r="F790" s="129"/>
      <c r="G790" s="129"/>
      <c r="H790" s="129"/>
      <c r="I790" s="129"/>
      <c r="J790" s="129"/>
      <c r="K790" s="106"/>
      <c r="L790" s="106"/>
      <c r="M790" s="106"/>
      <c r="N790" s="106"/>
      <c r="O790" s="106"/>
      <c r="P790" s="106"/>
      <c r="Q790" s="105"/>
      <c r="R790" s="105"/>
      <c r="S790" s="105"/>
      <c r="T790" s="105"/>
      <c r="U790" s="105"/>
      <c r="V790" s="105"/>
      <c r="W790" s="105"/>
      <c r="X790" s="105"/>
      <c r="Y790" s="105"/>
      <c r="Z790" s="105"/>
    </row>
    <row r="791" spans="1:26" ht="9.75" customHeight="1">
      <c r="A791" s="121"/>
      <c r="B791" s="129"/>
      <c r="C791" s="129"/>
      <c r="D791" s="129"/>
      <c r="E791" s="129"/>
      <c r="F791" s="129"/>
      <c r="G791" s="129"/>
      <c r="H791" s="129"/>
      <c r="I791" s="129"/>
      <c r="J791" s="129"/>
      <c r="K791" s="106"/>
      <c r="L791" s="106"/>
      <c r="M791" s="106"/>
      <c r="N791" s="106"/>
      <c r="O791" s="106"/>
      <c r="P791" s="106"/>
      <c r="Q791" s="105"/>
      <c r="R791" s="105"/>
      <c r="S791" s="105"/>
      <c r="T791" s="105"/>
      <c r="U791" s="105"/>
      <c r="V791" s="105"/>
      <c r="W791" s="105"/>
      <c r="X791" s="105"/>
      <c r="Y791" s="105"/>
      <c r="Z791" s="105"/>
    </row>
    <row r="792" spans="1:26" ht="9.75" customHeight="1">
      <c r="A792" s="121"/>
      <c r="B792" s="129"/>
      <c r="C792" s="129"/>
      <c r="D792" s="129"/>
      <c r="E792" s="129"/>
      <c r="F792" s="129"/>
      <c r="G792" s="129"/>
      <c r="H792" s="129"/>
      <c r="I792" s="129"/>
      <c r="J792" s="129"/>
      <c r="K792" s="106"/>
      <c r="L792" s="106"/>
      <c r="M792" s="106"/>
      <c r="N792" s="106"/>
      <c r="O792" s="106"/>
      <c r="P792" s="106"/>
      <c r="Q792" s="105"/>
      <c r="R792" s="105"/>
      <c r="S792" s="105"/>
      <c r="T792" s="105"/>
      <c r="U792" s="105"/>
      <c r="V792" s="105"/>
      <c r="W792" s="105"/>
      <c r="X792" s="105"/>
      <c r="Y792" s="105"/>
      <c r="Z792" s="105"/>
    </row>
    <row r="793" spans="1:26" ht="9.75" customHeight="1">
      <c r="A793" s="121"/>
      <c r="B793" s="129"/>
      <c r="C793" s="129"/>
      <c r="D793" s="129"/>
      <c r="E793" s="129"/>
      <c r="F793" s="129"/>
      <c r="G793" s="129"/>
      <c r="H793" s="129"/>
      <c r="I793" s="129"/>
      <c r="J793" s="129"/>
      <c r="K793" s="106"/>
      <c r="L793" s="106"/>
      <c r="M793" s="106"/>
      <c r="N793" s="106"/>
      <c r="O793" s="106"/>
      <c r="P793" s="106"/>
      <c r="Q793" s="105"/>
      <c r="R793" s="105"/>
      <c r="S793" s="105"/>
      <c r="T793" s="105"/>
      <c r="U793" s="105"/>
      <c r="V793" s="105"/>
      <c r="W793" s="105"/>
      <c r="X793" s="105"/>
      <c r="Y793" s="105"/>
      <c r="Z793" s="105"/>
    </row>
    <row r="794" spans="1:26" ht="9.75" customHeight="1">
      <c r="A794" s="121"/>
      <c r="B794" s="129"/>
      <c r="C794" s="129"/>
      <c r="D794" s="129"/>
      <c r="E794" s="129"/>
      <c r="F794" s="129"/>
      <c r="G794" s="129"/>
      <c r="H794" s="129"/>
      <c r="I794" s="129"/>
      <c r="J794" s="129"/>
      <c r="K794" s="106"/>
      <c r="L794" s="106"/>
      <c r="M794" s="106"/>
      <c r="N794" s="106"/>
      <c r="O794" s="106"/>
      <c r="P794" s="106"/>
      <c r="Q794" s="105"/>
      <c r="R794" s="105"/>
      <c r="S794" s="105"/>
      <c r="T794" s="105"/>
      <c r="U794" s="105"/>
      <c r="V794" s="105"/>
      <c r="W794" s="105"/>
      <c r="X794" s="105"/>
      <c r="Y794" s="105"/>
      <c r="Z794" s="105"/>
    </row>
    <row r="795" spans="1:26" ht="9.75" customHeight="1">
      <c r="A795" s="121"/>
      <c r="B795" s="129"/>
      <c r="C795" s="129"/>
      <c r="D795" s="129"/>
      <c r="E795" s="129"/>
      <c r="F795" s="129"/>
      <c r="G795" s="129"/>
      <c r="H795" s="129"/>
      <c r="I795" s="129"/>
      <c r="J795" s="129"/>
      <c r="K795" s="106"/>
      <c r="L795" s="106"/>
      <c r="M795" s="106"/>
      <c r="N795" s="106"/>
      <c r="O795" s="106"/>
      <c r="P795" s="106"/>
      <c r="Q795" s="105"/>
      <c r="R795" s="105"/>
      <c r="S795" s="105"/>
      <c r="T795" s="105"/>
      <c r="U795" s="105"/>
      <c r="V795" s="105"/>
      <c r="W795" s="105"/>
      <c r="X795" s="105"/>
      <c r="Y795" s="105"/>
      <c r="Z795" s="105"/>
    </row>
    <row r="796" spans="1:26" ht="9.75" customHeight="1">
      <c r="A796" s="121"/>
      <c r="B796" s="129"/>
      <c r="C796" s="129"/>
      <c r="D796" s="129"/>
      <c r="E796" s="129"/>
      <c r="F796" s="129"/>
      <c r="G796" s="129"/>
      <c r="H796" s="129"/>
      <c r="I796" s="129"/>
      <c r="J796" s="129"/>
      <c r="K796" s="106"/>
      <c r="L796" s="106"/>
      <c r="M796" s="106"/>
      <c r="N796" s="106"/>
      <c r="O796" s="106"/>
      <c r="P796" s="106"/>
      <c r="Q796" s="105"/>
      <c r="R796" s="105"/>
      <c r="S796" s="105"/>
      <c r="T796" s="105"/>
      <c r="U796" s="105"/>
      <c r="V796" s="105"/>
      <c r="W796" s="105"/>
      <c r="X796" s="105"/>
      <c r="Y796" s="105"/>
      <c r="Z796" s="105"/>
    </row>
    <row r="797" spans="1:26" ht="9.75" customHeight="1">
      <c r="A797" s="121"/>
      <c r="B797" s="129"/>
      <c r="C797" s="129"/>
      <c r="D797" s="129"/>
      <c r="E797" s="129"/>
      <c r="F797" s="129"/>
      <c r="G797" s="129"/>
      <c r="H797" s="129"/>
      <c r="I797" s="129"/>
      <c r="J797" s="129"/>
      <c r="K797" s="106"/>
      <c r="L797" s="106"/>
      <c r="M797" s="106"/>
      <c r="N797" s="106"/>
      <c r="O797" s="106"/>
      <c r="P797" s="106"/>
      <c r="Q797" s="105"/>
      <c r="R797" s="105"/>
      <c r="S797" s="105"/>
      <c r="T797" s="105"/>
      <c r="U797" s="105"/>
      <c r="V797" s="105"/>
      <c r="W797" s="105"/>
      <c r="X797" s="105"/>
      <c r="Y797" s="105"/>
      <c r="Z797" s="105"/>
    </row>
    <row r="798" spans="1:26" ht="9.75" customHeight="1">
      <c r="A798" s="121"/>
      <c r="B798" s="129"/>
      <c r="C798" s="129"/>
      <c r="D798" s="129"/>
      <c r="E798" s="129"/>
      <c r="F798" s="129"/>
      <c r="G798" s="129"/>
      <c r="H798" s="129"/>
      <c r="I798" s="129"/>
      <c r="J798" s="129"/>
      <c r="K798" s="106"/>
      <c r="L798" s="106"/>
      <c r="M798" s="106"/>
      <c r="N798" s="106"/>
      <c r="O798" s="106"/>
      <c r="P798" s="106"/>
      <c r="Q798" s="105"/>
      <c r="R798" s="105"/>
      <c r="S798" s="105"/>
      <c r="T798" s="105"/>
      <c r="U798" s="105"/>
      <c r="V798" s="105"/>
      <c r="W798" s="105"/>
      <c r="X798" s="105"/>
      <c r="Y798" s="105"/>
      <c r="Z798" s="105"/>
    </row>
    <row r="799" spans="1:26" ht="9.75" customHeight="1">
      <c r="A799" s="121"/>
      <c r="B799" s="129"/>
      <c r="C799" s="129"/>
      <c r="D799" s="129"/>
      <c r="E799" s="129"/>
      <c r="F799" s="129"/>
      <c r="G799" s="129"/>
      <c r="H799" s="129"/>
      <c r="I799" s="129"/>
      <c r="J799" s="129"/>
      <c r="K799" s="106"/>
      <c r="L799" s="106"/>
      <c r="M799" s="106"/>
      <c r="N799" s="106"/>
      <c r="O799" s="106"/>
      <c r="P799" s="106"/>
      <c r="Q799" s="105"/>
      <c r="R799" s="105"/>
      <c r="S799" s="105"/>
      <c r="T799" s="105"/>
      <c r="U799" s="105"/>
      <c r="V799" s="105"/>
      <c r="W799" s="105"/>
      <c r="X799" s="105"/>
      <c r="Y799" s="105"/>
      <c r="Z799" s="105"/>
    </row>
    <row r="800" spans="1:26" ht="9.75" customHeight="1">
      <c r="A800" s="121"/>
      <c r="B800" s="129"/>
      <c r="C800" s="129"/>
      <c r="D800" s="129"/>
      <c r="E800" s="129"/>
      <c r="F800" s="129"/>
      <c r="G800" s="129"/>
      <c r="H800" s="129"/>
      <c r="I800" s="129"/>
      <c r="J800" s="129"/>
      <c r="K800" s="106"/>
      <c r="L800" s="106"/>
      <c r="M800" s="106"/>
      <c r="N800" s="106"/>
      <c r="O800" s="106"/>
      <c r="P800" s="106"/>
      <c r="Q800" s="105"/>
      <c r="R800" s="105"/>
      <c r="S800" s="105"/>
      <c r="T800" s="105"/>
      <c r="U800" s="105"/>
      <c r="V800" s="105"/>
      <c r="W800" s="105"/>
      <c r="X800" s="105"/>
      <c r="Y800" s="105"/>
      <c r="Z800" s="105"/>
    </row>
    <row r="801" spans="1:26" ht="9.75" customHeight="1">
      <c r="A801" s="121"/>
      <c r="B801" s="129"/>
      <c r="C801" s="129"/>
      <c r="D801" s="129"/>
      <c r="E801" s="129"/>
      <c r="F801" s="129"/>
      <c r="G801" s="129"/>
      <c r="H801" s="129"/>
      <c r="I801" s="129"/>
      <c r="J801" s="129"/>
      <c r="K801" s="106"/>
      <c r="L801" s="106"/>
      <c r="M801" s="106"/>
      <c r="N801" s="106"/>
      <c r="O801" s="106"/>
      <c r="P801" s="106"/>
      <c r="Q801" s="105"/>
      <c r="R801" s="105"/>
      <c r="S801" s="105"/>
      <c r="T801" s="105"/>
      <c r="U801" s="105"/>
      <c r="V801" s="105"/>
      <c r="W801" s="105"/>
      <c r="X801" s="105"/>
      <c r="Y801" s="105"/>
      <c r="Z801" s="105"/>
    </row>
    <row r="802" spans="1:26" ht="9.75" customHeight="1">
      <c r="A802" s="121"/>
      <c r="B802" s="129"/>
      <c r="C802" s="129"/>
      <c r="D802" s="129"/>
      <c r="E802" s="129"/>
      <c r="F802" s="129"/>
      <c r="G802" s="129"/>
      <c r="H802" s="129"/>
      <c r="I802" s="129"/>
      <c r="J802" s="129"/>
      <c r="K802" s="106"/>
      <c r="L802" s="106"/>
      <c r="M802" s="106"/>
      <c r="N802" s="106"/>
      <c r="O802" s="106"/>
      <c r="P802" s="106"/>
      <c r="Q802" s="105"/>
      <c r="R802" s="105"/>
      <c r="S802" s="105"/>
      <c r="T802" s="105"/>
      <c r="U802" s="105"/>
      <c r="V802" s="105"/>
      <c r="W802" s="105"/>
      <c r="X802" s="105"/>
      <c r="Y802" s="105"/>
      <c r="Z802" s="105"/>
    </row>
    <row r="803" spans="1:26" ht="9.75" customHeight="1">
      <c r="A803" s="121"/>
      <c r="B803" s="129"/>
      <c r="C803" s="129"/>
      <c r="D803" s="129"/>
      <c r="E803" s="129"/>
      <c r="F803" s="129"/>
      <c r="G803" s="129"/>
      <c r="H803" s="129"/>
      <c r="I803" s="129"/>
      <c r="J803" s="129"/>
      <c r="K803" s="106"/>
      <c r="L803" s="106"/>
      <c r="M803" s="106"/>
      <c r="N803" s="106"/>
      <c r="O803" s="106"/>
      <c r="P803" s="106"/>
      <c r="Q803" s="105"/>
      <c r="R803" s="105"/>
      <c r="S803" s="105"/>
      <c r="T803" s="105"/>
      <c r="U803" s="105"/>
      <c r="V803" s="105"/>
      <c r="W803" s="105"/>
      <c r="X803" s="105"/>
      <c r="Y803" s="105"/>
      <c r="Z803" s="105"/>
    </row>
    <row r="804" spans="1:26" ht="9.75" customHeight="1">
      <c r="A804" s="121"/>
      <c r="B804" s="129"/>
      <c r="C804" s="129"/>
      <c r="D804" s="129"/>
      <c r="E804" s="129"/>
      <c r="F804" s="129"/>
      <c r="G804" s="129"/>
      <c r="H804" s="129"/>
      <c r="I804" s="129"/>
      <c r="J804" s="129"/>
      <c r="K804" s="106"/>
      <c r="L804" s="106"/>
      <c r="M804" s="106"/>
      <c r="N804" s="106"/>
      <c r="O804" s="106"/>
      <c r="P804" s="106"/>
      <c r="Q804" s="105"/>
      <c r="R804" s="105"/>
      <c r="S804" s="105"/>
      <c r="T804" s="105"/>
      <c r="U804" s="105"/>
      <c r="V804" s="105"/>
      <c r="W804" s="105"/>
      <c r="X804" s="105"/>
      <c r="Y804" s="105"/>
      <c r="Z804" s="105"/>
    </row>
    <row r="805" spans="1:26" ht="9.75" customHeight="1">
      <c r="A805" s="121"/>
      <c r="B805" s="129"/>
      <c r="C805" s="129"/>
      <c r="D805" s="129"/>
      <c r="E805" s="129"/>
      <c r="F805" s="129"/>
      <c r="G805" s="129"/>
      <c r="H805" s="129"/>
      <c r="I805" s="129"/>
      <c r="J805" s="129"/>
      <c r="K805" s="106"/>
      <c r="L805" s="106"/>
      <c r="M805" s="106"/>
      <c r="N805" s="106"/>
      <c r="O805" s="106"/>
      <c r="P805" s="106"/>
      <c r="Q805" s="105"/>
      <c r="R805" s="105"/>
      <c r="S805" s="105"/>
      <c r="T805" s="105"/>
      <c r="U805" s="105"/>
      <c r="V805" s="105"/>
      <c r="W805" s="105"/>
      <c r="X805" s="105"/>
      <c r="Y805" s="105"/>
      <c r="Z805" s="105"/>
    </row>
    <row r="806" spans="1:26" ht="9.75" customHeight="1">
      <c r="A806" s="121"/>
      <c r="B806" s="129"/>
      <c r="C806" s="129"/>
      <c r="D806" s="129"/>
      <c r="E806" s="129"/>
      <c r="F806" s="129"/>
      <c r="G806" s="129"/>
      <c r="H806" s="129"/>
      <c r="I806" s="129"/>
      <c r="J806" s="129"/>
      <c r="K806" s="106"/>
      <c r="L806" s="106"/>
      <c r="M806" s="106"/>
      <c r="N806" s="106"/>
      <c r="O806" s="106"/>
      <c r="P806" s="106"/>
      <c r="Q806" s="105"/>
      <c r="R806" s="105"/>
      <c r="S806" s="105"/>
      <c r="T806" s="105"/>
      <c r="U806" s="105"/>
      <c r="V806" s="105"/>
      <c r="W806" s="105"/>
      <c r="X806" s="105"/>
      <c r="Y806" s="105"/>
      <c r="Z806" s="105"/>
    </row>
    <row r="807" spans="1:26" ht="9.75" customHeight="1">
      <c r="A807" s="121"/>
      <c r="B807" s="129"/>
      <c r="C807" s="129"/>
      <c r="D807" s="129"/>
      <c r="E807" s="129"/>
      <c r="F807" s="129"/>
      <c r="G807" s="129"/>
      <c r="H807" s="129"/>
      <c r="I807" s="129"/>
      <c r="J807" s="129"/>
      <c r="K807" s="106"/>
      <c r="L807" s="106"/>
      <c r="M807" s="106"/>
      <c r="N807" s="106"/>
      <c r="O807" s="106"/>
      <c r="P807" s="106"/>
      <c r="Q807" s="105"/>
      <c r="R807" s="105"/>
      <c r="S807" s="105"/>
      <c r="T807" s="105"/>
      <c r="U807" s="105"/>
      <c r="V807" s="105"/>
      <c r="W807" s="105"/>
      <c r="X807" s="105"/>
      <c r="Y807" s="105"/>
      <c r="Z807" s="105"/>
    </row>
    <row r="808" spans="1:26" ht="9.75" customHeight="1">
      <c r="A808" s="121"/>
      <c r="B808" s="129"/>
      <c r="C808" s="129"/>
      <c r="D808" s="129"/>
      <c r="E808" s="129"/>
      <c r="F808" s="129"/>
      <c r="G808" s="129"/>
      <c r="H808" s="129"/>
      <c r="I808" s="129"/>
      <c r="J808" s="129"/>
      <c r="K808" s="106"/>
      <c r="L808" s="106"/>
      <c r="M808" s="106"/>
      <c r="N808" s="106"/>
      <c r="O808" s="106"/>
      <c r="P808" s="106"/>
      <c r="Q808" s="105"/>
      <c r="R808" s="105"/>
      <c r="S808" s="105"/>
      <c r="T808" s="105"/>
      <c r="U808" s="105"/>
      <c r="V808" s="105"/>
      <c r="W808" s="105"/>
      <c r="X808" s="105"/>
      <c r="Y808" s="105"/>
      <c r="Z808" s="105"/>
    </row>
    <row r="809" spans="1:26" ht="9.75" customHeight="1">
      <c r="A809" s="121"/>
      <c r="B809" s="129"/>
      <c r="C809" s="129"/>
      <c r="D809" s="129"/>
      <c r="E809" s="129"/>
      <c r="F809" s="129"/>
      <c r="G809" s="129"/>
      <c r="H809" s="129"/>
      <c r="I809" s="129"/>
      <c r="J809" s="129"/>
      <c r="K809" s="106"/>
      <c r="L809" s="106"/>
      <c r="M809" s="106"/>
      <c r="N809" s="106"/>
      <c r="O809" s="106"/>
      <c r="P809" s="106"/>
      <c r="Q809" s="105"/>
      <c r="R809" s="105"/>
      <c r="S809" s="105"/>
      <c r="T809" s="105"/>
      <c r="U809" s="105"/>
      <c r="V809" s="105"/>
      <c r="W809" s="105"/>
      <c r="X809" s="105"/>
      <c r="Y809" s="105"/>
      <c r="Z809" s="105"/>
    </row>
    <row r="810" spans="1:26" ht="9.75" customHeight="1">
      <c r="A810" s="121"/>
      <c r="B810" s="129"/>
      <c r="C810" s="129"/>
      <c r="D810" s="129"/>
      <c r="E810" s="129"/>
      <c r="F810" s="129"/>
      <c r="G810" s="129"/>
      <c r="H810" s="129"/>
      <c r="I810" s="129"/>
      <c r="J810" s="129"/>
      <c r="K810" s="106"/>
      <c r="L810" s="106"/>
      <c r="M810" s="106"/>
      <c r="N810" s="106"/>
      <c r="O810" s="106"/>
      <c r="P810" s="106"/>
      <c r="Q810" s="105"/>
      <c r="R810" s="105"/>
      <c r="S810" s="105"/>
      <c r="T810" s="105"/>
      <c r="U810" s="105"/>
      <c r="V810" s="105"/>
      <c r="W810" s="105"/>
      <c r="X810" s="105"/>
      <c r="Y810" s="105"/>
      <c r="Z810" s="105"/>
    </row>
    <row r="811" spans="1:26" ht="9.75" customHeight="1">
      <c r="A811" s="121"/>
      <c r="B811" s="129"/>
      <c r="C811" s="129"/>
      <c r="D811" s="129"/>
      <c r="E811" s="129"/>
      <c r="F811" s="129"/>
      <c r="G811" s="129"/>
      <c r="H811" s="129"/>
      <c r="I811" s="129"/>
      <c r="J811" s="129"/>
      <c r="K811" s="106"/>
      <c r="L811" s="106"/>
      <c r="M811" s="106"/>
      <c r="N811" s="106"/>
      <c r="O811" s="106"/>
      <c r="P811" s="106"/>
      <c r="Q811" s="105"/>
      <c r="R811" s="105"/>
      <c r="S811" s="105"/>
      <c r="T811" s="105"/>
      <c r="U811" s="105"/>
      <c r="V811" s="105"/>
      <c r="W811" s="105"/>
      <c r="X811" s="105"/>
      <c r="Y811" s="105"/>
      <c r="Z811" s="105"/>
    </row>
    <row r="812" spans="1:26" ht="9.75" customHeight="1">
      <c r="A812" s="121"/>
      <c r="B812" s="129"/>
      <c r="C812" s="129"/>
      <c r="D812" s="129"/>
      <c r="E812" s="129"/>
      <c r="F812" s="129"/>
      <c r="G812" s="129"/>
      <c r="H812" s="129"/>
      <c r="I812" s="129"/>
      <c r="J812" s="129"/>
      <c r="K812" s="106"/>
      <c r="L812" s="106"/>
      <c r="M812" s="106"/>
      <c r="N812" s="106"/>
      <c r="O812" s="106"/>
      <c r="P812" s="106"/>
      <c r="Q812" s="105"/>
      <c r="R812" s="105"/>
      <c r="S812" s="105"/>
      <c r="T812" s="105"/>
      <c r="U812" s="105"/>
      <c r="V812" s="105"/>
      <c r="W812" s="105"/>
      <c r="X812" s="105"/>
      <c r="Y812" s="105"/>
      <c r="Z812" s="105"/>
    </row>
    <row r="813" spans="1:26" ht="9.75" customHeight="1">
      <c r="A813" s="121"/>
      <c r="B813" s="129"/>
      <c r="C813" s="129"/>
      <c r="D813" s="129"/>
      <c r="E813" s="129"/>
      <c r="F813" s="129"/>
      <c r="G813" s="129"/>
      <c r="H813" s="129"/>
      <c r="I813" s="129"/>
      <c r="J813" s="129"/>
      <c r="K813" s="106"/>
      <c r="L813" s="106"/>
      <c r="M813" s="106"/>
      <c r="N813" s="106"/>
      <c r="O813" s="106"/>
      <c r="P813" s="106"/>
      <c r="Q813" s="105"/>
      <c r="R813" s="105"/>
      <c r="S813" s="105"/>
      <c r="T813" s="105"/>
      <c r="U813" s="105"/>
      <c r="V813" s="105"/>
      <c r="W813" s="105"/>
      <c r="X813" s="105"/>
      <c r="Y813" s="105"/>
      <c r="Z813" s="105"/>
    </row>
    <row r="814" spans="1:26" ht="9.75" customHeight="1">
      <c r="A814" s="121"/>
      <c r="B814" s="129"/>
      <c r="C814" s="129"/>
      <c r="D814" s="129"/>
      <c r="E814" s="129"/>
      <c r="F814" s="129"/>
      <c r="G814" s="129"/>
      <c r="H814" s="129"/>
      <c r="I814" s="129"/>
      <c r="J814" s="129"/>
      <c r="K814" s="106"/>
      <c r="L814" s="106"/>
      <c r="M814" s="106"/>
      <c r="N814" s="106"/>
      <c r="O814" s="106"/>
      <c r="P814" s="106"/>
      <c r="Q814" s="105"/>
      <c r="R814" s="105"/>
      <c r="S814" s="105"/>
      <c r="T814" s="105"/>
      <c r="U814" s="105"/>
      <c r="V814" s="105"/>
      <c r="W814" s="105"/>
      <c r="X814" s="105"/>
      <c r="Y814" s="105"/>
      <c r="Z814" s="105"/>
    </row>
    <row r="815" spans="1:26" ht="9.75" customHeight="1">
      <c r="A815" s="121"/>
      <c r="B815" s="129"/>
      <c r="C815" s="129"/>
      <c r="D815" s="129"/>
      <c r="E815" s="129"/>
      <c r="F815" s="129"/>
      <c r="G815" s="129"/>
      <c r="H815" s="129"/>
      <c r="I815" s="129"/>
      <c r="J815" s="129"/>
      <c r="K815" s="106"/>
      <c r="L815" s="106"/>
      <c r="M815" s="106"/>
      <c r="N815" s="106"/>
      <c r="O815" s="106"/>
      <c r="P815" s="106"/>
      <c r="Q815" s="105"/>
      <c r="R815" s="105"/>
      <c r="S815" s="105"/>
      <c r="T815" s="105"/>
      <c r="U815" s="105"/>
      <c r="V815" s="105"/>
      <c r="W815" s="105"/>
      <c r="X815" s="105"/>
      <c r="Y815" s="105"/>
      <c r="Z815" s="105"/>
    </row>
    <row r="816" spans="1:26" ht="9.75" customHeight="1">
      <c r="A816" s="121"/>
      <c r="B816" s="129"/>
      <c r="C816" s="129"/>
      <c r="D816" s="129"/>
      <c r="E816" s="129"/>
      <c r="F816" s="129"/>
      <c r="G816" s="129"/>
      <c r="H816" s="129"/>
      <c r="I816" s="129"/>
      <c r="J816" s="129"/>
      <c r="K816" s="106"/>
      <c r="L816" s="106"/>
      <c r="M816" s="106"/>
      <c r="N816" s="106"/>
      <c r="O816" s="106"/>
      <c r="P816" s="106"/>
      <c r="Q816" s="105"/>
      <c r="R816" s="105"/>
      <c r="S816" s="105"/>
      <c r="T816" s="105"/>
      <c r="U816" s="105"/>
      <c r="V816" s="105"/>
      <c r="W816" s="105"/>
      <c r="X816" s="105"/>
      <c r="Y816" s="105"/>
      <c r="Z816" s="105"/>
    </row>
    <row r="817" spans="1:26" ht="9.75" customHeight="1">
      <c r="A817" s="121"/>
      <c r="B817" s="129"/>
      <c r="C817" s="129"/>
      <c r="D817" s="129"/>
      <c r="E817" s="129"/>
      <c r="F817" s="129"/>
      <c r="G817" s="129"/>
      <c r="H817" s="129"/>
      <c r="I817" s="129"/>
      <c r="J817" s="129"/>
      <c r="K817" s="106"/>
      <c r="L817" s="106"/>
      <c r="M817" s="106"/>
      <c r="N817" s="106"/>
      <c r="O817" s="106"/>
      <c r="P817" s="106"/>
      <c r="Q817" s="105"/>
      <c r="R817" s="105"/>
      <c r="S817" s="105"/>
      <c r="T817" s="105"/>
      <c r="U817" s="105"/>
      <c r="V817" s="105"/>
      <c r="W817" s="105"/>
      <c r="X817" s="105"/>
      <c r="Y817" s="105"/>
      <c r="Z817" s="105"/>
    </row>
    <row r="818" spans="1:26" ht="9.75" customHeight="1">
      <c r="A818" s="121"/>
      <c r="B818" s="129"/>
      <c r="C818" s="129"/>
      <c r="D818" s="129"/>
      <c r="E818" s="129"/>
      <c r="F818" s="129"/>
      <c r="G818" s="129"/>
      <c r="H818" s="129"/>
      <c r="I818" s="129"/>
      <c r="J818" s="129"/>
      <c r="K818" s="106"/>
      <c r="L818" s="106"/>
      <c r="M818" s="106"/>
      <c r="N818" s="106"/>
      <c r="O818" s="106"/>
      <c r="P818" s="106"/>
      <c r="Q818" s="105"/>
      <c r="R818" s="105"/>
      <c r="S818" s="105"/>
      <c r="T818" s="105"/>
      <c r="U818" s="105"/>
      <c r="V818" s="105"/>
      <c r="W818" s="105"/>
      <c r="X818" s="105"/>
      <c r="Y818" s="105"/>
      <c r="Z818" s="105"/>
    </row>
    <row r="819" spans="1:26" ht="9.75" customHeight="1">
      <c r="A819" s="121"/>
      <c r="B819" s="129"/>
      <c r="C819" s="129"/>
      <c r="D819" s="129"/>
      <c r="E819" s="129"/>
      <c r="F819" s="129"/>
      <c r="G819" s="129"/>
      <c r="H819" s="129"/>
      <c r="I819" s="129"/>
      <c r="J819" s="129"/>
      <c r="K819" s="106"/>
      <c r="L819" s="106"/>
      <c r="M819" s="106"/>
      <c r="N819" s="106"/>
      <c r="O819" s="106"/>
      <c r="P819" s="106"/>
      <c r="Q819" s="105"/>
      <c r="R819" s="105"/>
      <c r="S819" s="105"/>
      <c r="T819" s="105"/>
      <c r="U819" s="105"/>
      <c r="V819" s="105"/>
      <c r="W819" s="105"/>
      <c r="X819" s="105"/>
      <c r="Y819" s="105"/>
      <c r="Z819" s="105"/>
    </row>
    <row r="820" spans="1:26" ht="9.75" customHeight="1">
      <c r="A820" s="121"/>
      <c r="B820" s="129"/>
      <c r="C820" s="129"/>
      <c r="D820" s="129"/>
      <c r="E820" s="129"/>
      <c r="F820" s="129"/>
      <c r="G820" s="129"/>
      <c r="H820" s="129"/>
      <c r="I820" s="129"/>
      <c r="J820" s="129"/>
      <c r="K820" s="106"/>
      <c r="L820" s="106"/>
      <c r="M820" s="106"/>
      <c r="N820" s="106"/>
      <c r="O820" s="106"/>
      <c r="P820" s="106"/>
      <c r="Q820" s="105"/>
      <c r="R820" s="105"/>
      <c r="S820" s="105"/>
      <c r="T820" s="105"/>
      <c r="U820" s="105"/>
      <c r="V820" s="105"/>
      <c r="W820" s="105"/>
      <c r="X820" s="105"/>
      <c r="Y820" s="105"/>
      <c r="Z820" s="105"/>
    </row>
    <row r="821" spans="1:26" ht="9.75" customHeight="1">
      <c r="A821" s="121"/>
      <c r="B821" s="129"/>
      <c r="C821" s="129"/>
      <c r="D821" s="129"/>
      <c r="E821" s="129"/>
      <c r="F821" s="129"/>
      <c r="G821" s="129"/>
      <c r="H821" s="129"/>
      <c r="I821" s="129"/>
      <c r="J821" s="129"/>
      <c r="K821" s="106"/>
      <c r="L821" s="106"/>
      <c r="M821" s="106"/>
      <c r="N821" s="106"/>
      <c r="O821" s="106"/>
      <c r="P821" s="106"/>
      <c r="Q821" s="105"/>
      <c r="R821" s="105"/>
      <c r="S821" s="105"/>
      <c r="T821" s="105"/>
      <c r="U821" s="105"/>
      <c r="V821" s="105"/>
      <c r="W821" s="105"/>
      <c r="X821" s="105"/>
      <c r="Y821" s="105"/>
      <c r="Z821" s="105"/>
    </row>
    <row r="822" spans="1:26" ht="9.75" customHeight="1">
      <c r="A822" s="121"/>
      <c r="B822" s="129"/>
      <c r="C822" s="129"/>
      <c r="D822" s="129"/>
      <c r="E822" s="129"/>
      <c r="F822" s="129"/>
      <c r="G822" s="129"/>
      <c r="H822" s="129"/>
      <c r="I822" s="129"/>
      <c r="J822" s="129"/>
      <c r="K822" s="106"/>
      <c r="L822" s="106"/>
      <c r="M822" s="106"/>
      <c r="N822" s="106"/>
      <c r="O822" s="106"/>
      <c r="P822" s="106"/>
      <c r="Q822" s="105"/>
      <c r="R822" s="105"/>
      <c r="S822" s="105"/>
      <c r="T822" s="105"/>
      <c r="U822" s="105"/>
      <c r="V822" s="105"/>
      <c r="W822" s="105"/>
      <c r="X822" s="105"/>
      <c r="Y822" s="105"/>
      <c r="Z822" s="105"/>
    </row>
    <row r="823" spans="1:26" ht="9.75" customHeight="1">
      <c r="A823" s="121"/>
      <c r="B823" s="129"/>
      <c r="C823" s="129"/>
      <c r="D823" s="129"/>
      <c r="E823" s="129"/>
      <c r="F823" s="129"/>
      <c r="G823" s="129"/>
      <c r="H823" s="129"/>
      <c r="I823" s="129"/>
      <c r="J823" s="129"/>
      <c r="K823" s="106"/>
      <c r="L823" s="106"/>
      <c r="M823" s="106"/>
      <c r="N823" s="106"/>
      <c r="O823" s="106"/>
      <c r="P823" s="106"/>
      <c r="Q823" s="105"/>
      <c r="R823" s="105"/>
      <c r="S823" s="105"/>
      <c r="T823" s="105"/>
      <c r="U823" s="105"/>
      <c r="V823" s="105"/>
      <c r="W823" s="105"/>
      <c r="X823" s="105"/>
      <c r="Y823" s="105"/>
      <c r="Z823" s="105"/>
    </row>
    <row r="824" spans="1:26" ht="9.75" customHeight="1">
      <c r="A824" s="121"/>
      <c r="B824" s="129"/>
      <c r="C824" s="129"/>
      <c r="D824" s="129"/>
      <c r="E824" s="129"/>
      <c r="F824" s="129"/>
      <c r="G824" s="129"/>
      <c r="H824" s="129"/>
      <c r="I824" s="129"/>
      <c r="J824" s="129"/>
      <c r="K824" s="106"/>
      <c r="L824" s="106"/>
      <c r="M824" s="106"/>
      <c r="N824" s="106"/>
      <c r="O824" s="106"/>
      <c r="P824" s="106"/>
      <c r="Q824" s="105"/>
      <c r="R824" s="105"/>
      <c r="S824" s="105"/>
      <c r="T824" s="105"/>
      <c r="U824" s="105"/>
      <c r="V824" s="105"/>
      <c r="W824" s="105"/>
      <c r="X824" s="105"/>
      <c r="Y824" s="105"/>
      <c r="Z824" s="105"/>
    </row>
    <row r="825" spans="1:26" ht="9.75" customHeight="1">
      <c r="A825" s="121"/>
      <c r="B825" s="129"/>
      <c r="C825" s="129"/>
      <c r="D825" s="129"/>
      <c r="E825" s="129"/>
      <c r="F825" s="129"/>
      <c r="G825" s="129"/>
      <c r="H825" s="129"/>
      <c r="I825" s="129"/>
      <c r="J825" s="129"/>
      <c r="K825" s="106"/>
      <c r="L825" s="106"/>
      <c r="M825" s="106"/>
      <c r="N825" s="106"/>
      <c r="O825" s="106"/>
      <c r="P825" s="106"/>
      <c r="Q825" s="105"/>
      <c r="R825" s="105"/>
      <c r="S825" s="105"/>
      <c r="T825" s="105"/>
      <c r="U825" s="105"/>
      <c r="V825" s="105"/>
      <c r="W825" s="105"/>
      <c r="X825" s="105"/>
      <c r="Y825" s="105"/>
      <c r="Z825" s="105"/>
    </row>
    <row r="826" spans="1:26" ht="9.75" customHeight="1">
      <c r="A826" s="121"/>
      <c r="B826" s="129"/>
      <c r="C826" s="129"/>
      <c r="D826" s="129"/>
      <c r="E826" s="129"/>
      <c r="F826" s="129"/>
      <c r="G826" s="129"/>
      <c r="H826" s="129"/>
      <c r="I826" s="129"/>
      <c r="J826" s="129"/>
      <c r="K826" s="106"/>
      <c r="L826" s="106"/>
      <c r="M826" s="106"/>
      <c r="N826" s="106"/>
      <c r="O826" s="106"/>
      <c r="P826" s="106"/>
      <c r="Q826" s="105"/>
      <c r="R826" s="105"/>
      <c r="S826" s="105"/>
      <c r="T826" s="105"/>
      <c r="U826" s="105"/>
      <c r="V826" s="105"/>
      <c r="W826" s="105"/>
      <c r="X826" s="105"/>
      <c r="Y826" s="105"/>
      <c r="Z826" s="105"/>
    </row>
    <row r="827" spans="1:26" ht="9.75" customHeight="1">
      <c r="A827" s="121"/>
      <c r="B827" s="129"/>
      <c r="C827" s="129"/>
      <c r="D827" s="129"/>
      <c r="E827" s="129"/>
      <c r="F827" s="129"/>
      <c r="G827" s="129"/>
      <c r="H827" s="129"/>
      <c r="I827" s="129"/>
      <c r="J827" s="129"/>
      <c r="K827" s="106"/>
      <c r="L827" s="106"/>
      <c r="M827" s="106"/>
      <c r="N827" s="106"/>
      <c r="O827" s="106"/>
      <c r="P827" s="106"/>
      <c r="Q827" s="105"/>
      <c r="R827" s="105"/>
      <c r="S827" s="105"/>
      <c r="T827" s="105"/>
      <c r="U827" s="105"/>
      <c r="V827" s="105"/>
      <c r="W827" s="105"/>
      <c r="X827" s="105"/>
      <c r="Y827" s="105"/>
      <c r="Z827" s="105"/>
    </row>
    <row r="828" spans="1:26" ht="9.75" customHeight="1">
      <c r="A828" s="121"/>
      <c r="B828" s="129"/>
      <c r="C828" s="129"/>
      <c r="D828" s="129"/>
      <c r="E828" s="129"/>
      <c r="F828" s="129"/>
      <c r="G828" s="129"/>
      <c r="H828" s="129"/>
      <c r="I828" s="129"/>
      <c r="J828" s="129"/>
      <c r="K828" s="106"/>
      <c r="L828" s="106"/>
      <c r="M828" s="106"/>
      <c r="N828" s="106"/>
      <c r="O828" s="106"/>
      <c r="P828" s="106"/>
      <c r="Q828" s="105"/>
      <c r="R828" s="105"/>
      <c r="S828" s="105"/>
      <c r="T828" s="105"/>
      <c r="U828" s="105"/>
      <c r="V828" s="105"/>
      <c r="W828" s="105"/>
      <c r="X828" s="105"/>
      <c r="Y828" s="105"/>
      <c r="Z828" s="105"/>
    </row>
    <row r="829" spans="1:26" ht="9.75" customHeight="1">
      <c r="A829" s="121"/>
      <c r="B829" s="129"/>
      <c r="C829" s="129"/>
      <c r="D829" s="129"/>
      <c r="E829" s="129"/>
      <c r="F829" s="129"/>
      <c r="G829" s="129"/>
      <c r="H829" s="129"/>
      <c r="I829" s="129"/>
      <c r="J829" s="129"/>
      <c r="K829" s="106"/>
      <c r="L829" s="106"/>
      <c r="M829" s="106"/>
      <c r="N829" s="106"/>
      <c r="O829" s="106"/>
      <c r="P829" s="106"/>
      <c r="Q829" s="105"/>
      <c r="R829" s="105"/>
      <c r="S829" s="105"/>
      <c r="T829" s="105"/>
      <c r="U829" s="105"/>
      <c r="V829" s="105"/>
      <c r="W829" s="105"/>
      <c r="X829" s="105"/>
      <c r="Y829" s="105"/>
      <c r="Z829" s="105"/>
    </row>
    <row r="830" spans="1:26" ht="9.75" customHeight="1">
      <c r="A830" s="121"/>
      <c r="B830" s="129"/>
      <c r="C830" s="129"/>
      <c r="D830" s="129"/>
      <c r="E830" s="129"/>
      <c r="F830" s="129"/>
      <c r="G830" s="129"/>
      <c r="H830" s="129"/>
      <c r="I830" s="129"/>
      <c r="J830" s="129"/>
      <c r="K830" s="106"/>
      <c r="L830" s="106"/>
      <c r="M830" s="106"/>
      <c r="N830" s="106"/>
      <c r="O830" s="106"/>
      <c r="P830" s="106"/>
      <c r="Q830" s="105"/>
      <c r="R830" s="105"/>
      <c r="S830" s="105"/>
      <c r="T830" s="105"/>
      <c r="U830" s="105"/>
      <c r="V830" s="105"/>
      <c r="W830" s="105"/>
      <c r="X830" s="105"/>
      <c r="Y830" s="105"/>
      <c r="Z830" s="105"/>
    </row>
    <row r="831" spans="1:26" ht="9.75" customHeight="1">
      <c r="A831" s="121"/>
      <c r="B831" s="129"/>
      <c r="C831" s="129"/>
      <c r="D831" s="129"/>
      <c r="E831" s="129"/>
      <c r="F831" s="129"/>
      <c r="G831" s="129"/>
      <c r="H831" s="129"/>
      <c r="I831" s="129"/>
      <c r="J831" s="129"/>
      <c r="K831" s="106"/>
      <c r="L831" s="106"/>
      <c r="M831" s="106"/>
      <c r="N831" s="106"/>
      <c r="O831" s="106"/>
      <c r="P831" s="106"/>
      <c r="Q831" s="105"/>
      <c r="R831" s="105"/>
      <c r="S831" s="105"/>
      <c r="T831" s="105"/>
      <c r="U831" s="105"/>
      <c r="V831" s="105"/>
      <c r="W831" s="105"/>
      <c r="X831" s="105"/>
      <c r="Y831" s="105"/>
      <c r="Z831" s="105"/>
    </row>
    <row r="832" spans="1:26" ht="9.75" customHeight="1">
      <c r="A832" s="121"/>
      <c r="B832" s="129"/>
      <c r="C832" s="129"/>
      <c r="D832" s="129"/>
      <c r="E832" s="129"/>
      <c r="F832" s="129"/>
      <c r="G832" s="129"/>
      <c r="H832" s="129"/>
      <c r="I832" s="129"/>
      <c r="J832" s="129"/>
      <c r="K832" s="106"/>
      <c r="L832" s="106"/>
      <c r="M832" s="106"/>
      <c r="N832" s="106"/>
      <c r="O832" s="106"/>
      <c r="P832" s="106"/>
      <c r="Q832" s="105"/>
      <c r="R832" s="105"/>
      <c r="S832" s="105"/>
      <c r="T832" s="105"/>
      <c r="U832" s="105"/>
      <c r="V832" s="105"/>
      <c r="W832" s="105"/>
      <c r="X832" s="105"/>
      <c r="Y832" s="105"/>
      <c r="Z832" s="105"/>
    </row>
    <row r="833" spans="1:26" ht="9.75" customHeight="1">
      <c r="A833" s="121"/>
      <c r="B833" s="129"/>
      <c r="C833" s="129"/>
      <c r="D833" s="129"/>
      <c r="E833" s="129"/>
      <c r="F833" s="129"/>
      <c r="G833" s="129"/>
      <c r="H833" s="129"/>
      <c r="I833" s="129"/>
      <c r="J833" s="129"/>
      <c r="K833" s="106"/>
      <c r="L833" s="106"/>
      <c r="M833" s="106"/>
      <c r="N833" s="106"/>
      <c r="O833" s="106"/>
      <c r="P833" s="106"/>
      <c r="Q833" s="105"/>
      <c r="R833" s="105"/>
      <c r="S833" s="105"/>
      <c r="T833" s="105"/>
      <c r="U833" s="105"/>
      <c r="V833" s="105"/>
      <c r="W833" s="105"/>
      <c r="X833" s="105"/>
      <c r="Y833" s="105"/>
      <c r="Z833" s="105"/>
    </row>
    <row r="834" spans="1:26" ht="9.75" customHeight="1">
      <c r="A834" s="121"/>
      <c r="B834" s="129"/>
      <c r="C834" s="129"/>
      <c r="D834" s="129"/>
      <c r="E834" s="129"/>
      <c r="F834" s="129"/>
      <c r="G834" s="129"/>
      <c r="H834" s="129"/>
      <c r="I834" s="129"/>
      <c r="J834" s="129"/>
      <c r="K834" s="106"/>
      <c r="L834" s="106"/>
      <c r="M834" s="106"/>
      <c r="N834" s="106"/>
      <c r="O834" s="106"/>
      <c r="P834" s="106"/>
      <c r="Q834" s="105"/>
      <c r="R834" s="105"/>
      <c r="S834" s="105"/>
      <c r="T834" s="105"/>
      <c r="U834" s="105"/>
      <c r="V834" s="105"/>
      <c r="W834" s="105"/>
      <c r="X834" s="105"/>
      <c r="Y834" s="105"/>
      <c r="Z834" s="105"/>
    </row>
    <row r="835" spans="1:26" ht="9.75" customHeight="1">
      <c r="A835" s="121"/>
      <c r="B835" s="129"/>
      <c r="C835" s="129"/>
      <c r="D835" s="129"/>
      <c r="E835" s="129"/>
      <c r="F835" s="129"/>
      <c r="G835" s="129"/>
      <c r="H835" s="129"/>
      <c r="I835" s="129"/>
      <c r="J835" s="129"/>
      <c r="K835" s="106"/>
      <c r="L835" s="106"/>
      <c r="M835" s="106"/>
      <c r="N835" s="106"/>
      <c r="O835" s="106"/>
      <c r="P835" s="106"/>
      <c r="Q835" s="105"/>
      <c r="R835" s="105"/>
      <c r="S835" s="105"/>
      <c r="T835" s="105"/>
      <c r="U835" s="105"/>
      <c r="V835" s="105"/>
      <c r="W835" s="105"/>
      <c r="X835" s="105"/>
      <c r="Y835" s="105"/>
      <c r="Z835" s="105"/>
    </row>
    <row r="836" spans="1:26" ht="9.75" customHeight="1">
      <c r="A836" s="121"/>
      <c r="B836" s="129"/>
      <c r="C836" s="129"/>
      <c r="D836" s="129"/>
      <c r="E836" s="129"/>
      <c r="F836" s="129"/>
      <c r="G836" s="129"/>
      <c r="H836" s="129"/>
      <c r="I836" s="129"/>
      <c r="J836" s="129"/>
      <c r="K836" s="106"/>
      <c r="L836" s="106"/>
      <c r="M836" s="106"/>
      <c r="N836" s="106"/>
      <c r="O836" s="106"/>
      <c r="P836" s="106"/>
      <c r="Q836" s="105"/>
      <c r="R836" s="105"/>
      <c r="S836" s="105"/>
      <c r="T836" s="105"/>
      <c r="U836" s="105"/>
      <c r="V836" s="105"/>
      <c r="W836" s="105"/>
      <c r="X836" s="105"/>
      <c r="Y836" s="105"/>
      <c r="Z836" s="105"/>
    </row>
    <row r="837" spans="1:26" ht="9.75" customHeight="1">
      <c r="A837" s="121"/>
      <c r="B837" s="129"/>
      <c r="C837" s="129"/>
      <c r="D837" s="129"/>
      <c r="E837" s="129"/>
      <c r="F837" s="129"/>
      <c r="G837" s="129"/>
      <c r="H837" s="129"/>
      <c r="I837" s="129"/>
      <c r="J837" s="129"/>
      <c r="K837" s="106"/>
      <c r="L837" s="106"/>
      <c r="M837" s="106"/>
      <c r="N837" s="106"/>
      <c r="O837" s="106"/>
      <c r="P837" s="106"/>
      <c r="Q837" s="105"/>
      <c r="R837" s="105"/>
      <c r="S837" s="105"/>
      <c r="T837" s="105"/>
      <c r="U837" s="105"/>
      <c r="V837" s="105"/>
      <c r="W837" s="105"/>
      <c r="X837" s="105"/>
      <c r="Y837" s="105"/>
      <c r="Z837" s="105"/>
    </row>
    <row r="838" spans="1:26" ht="9.75" customHeight="1">
      <c r="A838" s="121"/>
      <c r="B838" s="129"/>
      <c r="C838" s="129"/>
      <c r="D838" s="129"/>
      <c r="E838" s="129"/>
      <c r="F838" s="129"/>
      <c r="G838" s="129"/>
      <c r="H838" s="129"/>
      <c r="I838" s="129"/>
      <c r="J838" s="129"/>
      <c r="K838" s="106"/>
      <c r="L838" s="106"/>
      <c r="M838" s="106"/>
      <c r="N838" s="106"/>
      <c r="O838" s="106"/>
      <c r="P838" s="106"/>
      <c r="Q838" s="105"/>
      <c r="R838" s="105"/>
      <c r="S838" s="105"/>
      <c r="T838" s="105"/>
      <c r="U838" s="105"/>
      <c r="V838" s="105"/>
      <c r="W838" s="105"/>
      <c r="X838" s="105"/>
      <c r="Y838" s="105"/>
      <c r="Z838" s="105"/>
    </row>
    <row r="839" spans="1:26" ht="9.75" customHeight="1">
      <c r="A839" s="121"/>
      <c r="B839" s="129"/>
      <c r="C839" s="129"/>
      <c r="D839" s="129"/>
      <c r="E839" s="129"/>
      <c r="F839" s="129"/>
      <c r="G839" s="129"/>
      <c r="H839" s="129"/>
      <c r="I839" s="129"/>
      <c r="J839" s="129"/>
      <c r="K839" s="106"/>
      <c r="L839" s="106"/>
      <c r="M839" s="106"/>
      <c r="N839" s="106"/>
      <c r="O839" s="106"/>
      <c r="P839" s="106"/>
      <c r="Q839" s="105"/>
      <c r="R839" s="105"/>
      <c r="S839" s="105"/>
      <c r="T839" s="105"/>
      <c r="U839" s="105"/>
      <c r="V839" s="105"/>
      <c r="W839" s="105"/>
      <c r="X839" s="105"/>
      <c r="Y839" s="105"/>
      <c r="Z839" s="105"/>
    </row>
    <row r="840" spans="1:26" ht="9.75" customHeight="1">
      <c r="A840" s="121"/>
      <c r="B840" s="129"/>
      <c r="C840" s="129"/>
      <c r="D840" s="129"/>
      <c r="E840" s="129"/>
      <c r="F840" s="129"/>
      <c r="G840" s="129"/>
      <c r="H840" s="129"/>
      <c r="I840" s="129"/>
      <c r="J840" s="129"/>
      <c r="K840" s="106"/>
      <c r="L840" s="106"/>
      <c r="M840" s="106"/>
      <c r="N840" s="106"/>
      <c r="O840" s="106"/>
      <c r="P840" s="106"/>
      <c r="Q840" s="105"/>
      <c r="R840" s="105"/>
      <c r="S840" s="105"/>
      <c r="T840" s="105"/>
      <c r="U840" s="105"/>
      <c r="V840" s="105"/>
      <c r="W840" s="105"/>
      <c r="X840" s="105"/>
      <c r="Y840" s="105"/>
      <c r="Z840" s="105"/>
    </row>
    <row r="841" spans="1:26" ht="9.75" customHeight="1">
      <c r="A841" s="121"/>
      <c r="B841" s="129"/>
      <c r="C841" s="129"/>
      <c r="D841" s="129"/>
      <c r="E841" s="129"/>
      <c r="F841" s="129"/>
      <c r="G841" s="129"/>
      <c r="H841" s="129"/>
      <c r="I841" s="129"/>
      <c r="J841" s="129"/>
      <c r="K841" s="106"/>
      <c r="L841" s="106"/>
      <c r="M841" s="106"/>
      <c r="N841" s="106"/>
      <c r="O841" s="106"/>
      <c r="P841" s="106"/>
      <c r="Q841" s="105"/>
      <c r="R841" s="105"/>
      <c r="S841" s="105"/>
      <c r="T841" s="105"/>
      <c r="U841" s="105"/>
      <c r="V841" s="105"/>
      <c r="W841" s="105"/>
      <c r="X841" s="105"/>
      <c r="Y841" s="105"/>
      <c r="Z841" s="105"/>
    </row>
    <row r="842" spans="1:26" ht="9.75" customHeight="1">
      <c r="A842" s="121"/>
      <c r="B842" s="129"/>
      <c r="C842" s="129"/>
      <c r="D842" s="129"/>
      <c r="E842" s="129"/>
      <c r="F842" s="129"/>
      <c r="G842" s="129"/>
      <c r="H842" s="129"/>
      <c r="I842" s="129"/>
      <c r="J842" s="129"/>
      <c r="K842" s="106"/>
      <c r="L842" s="106"/>
      <c r="M842" s="106"/>
      <c r="N842" s="106"/>
      <c r="O842" s="106"/>
      <c r="P842" s="106"/>
      <c r="Q842" s="105"/>
      <c r="R842" s="105"/>
      <c r="S842" s="105"/>
      <c r="T842" s="105"/>
      <c r="U842" s="105"/>
      <c r="V842" s="105"/>
      <c r="W842" s="105"/>
      <c r="X842" s="105"/>
      <c r="Y842" s="105"/>
      <c r="Z842" s="105"/>
    </row>
    <row r="843" spans="1:26" ht="9.75" customHeight="1">
      <c r="A843" s="121"/>
      <c r="B843" s="129"/>
      <c r="C843" s="129"/>
      <c r="D843" s="129"/>
      <c r="E843" s="129"/>
      <c r="F843" s="129"/>
      <c r="G843" s="129"/>
      <c r="H843" s="129"/>
      <c r="I843" s="129"/>
      <c r="J843" s="129"/>
      <c r="K843" s="106"/>
      <c r="L843" s="106"/>
      <c r="M843" s="106"/>
      <c r="N843" s="106"/>
      <c r="O843" s="106"/>
      <c r="P843" s="106"/>
      <c r="Q843" s="105"/>
      <c r="R843" s="105"/>
      <c r="S843" s="105"/>
      <c r="T843" s="105"/>
      <c r="U843" s="105"/>
      <c r="V843" s="105"/>
      <c r="W843" s="105"/>
      <c r="X843" s="105"/>
      <c r="Y843" s="105"/>
      <c r="Z843" s="105"/>
    </row>
    <row r="844" spans="1:26" ht="9.75" customHeight="1">
      <c r="A844" s="121"/>
      <c r="B844" s="129"/>
      <c r="C844" s="129"/>
      <c r="D844" s="129"/>
      <c r="E844" s="129"/>
      <c r="F844" s="129"/>
      <c r="G844" s="129"/>
      <c r="H844" s="129"/>
      <c r="I844" s="129"/>
      <c r="J844" s="129"/>
      <c r="K844" s="106"/>
      <c r="L844" s="106"/>
      <c r="M844" s="106"/>
      <c r="N844" s="106"/>
      <c r="O844" s="106"/>
      <c r="P844" s="106"/>
      <c r="Q844" s="105"/>
      <c r="R844" s="105"/>
      <c r="S844" s="105"/>
      <c r="T844" s="105"/>
      <c r="U844" s="105"/>
      <c r="V844" s="105"/>
      <c r="W844" s="105"/>
      <c r="X844" s="105"/>
      <c r="Y844" s="105"/>
      <c r="Z844" s="105"/>
    </row>
    <row r="845" spans="1:26" ht="9.75" customHeight="1">
      <c r="A845" s="121"/>
      <c r="B845" s="129"/>
      <c r="C845" s="129"/>
      <c r="D845" s="129"/>
      <c r="E845" s="129"/>
      <c r="F845" s="129"/>
      <c r="G845" s="129"/>
      <c r="H845" s="129"/>
      <c r="I845" s="129"/>
      <c r="J845" s="129"/>
      <c r="K845" s="106"/>
      <c r="L845" s="106"/>
      <c r="M845" s="106"/>
      <c r="N845" s="106"/>
      <c r="O845" s="106"/>
      <c r="P845" s="106"/>
      <c r="Q845" s="105"/>
      <c r="R845" s="105"/>
      <c r="S845" s="105"/>
      <c r="T845" s="105"/>
      <c r="U845" s="105"/>
      <c r="V845" s="105"/>
      <c r="W845" s="105"/>
      <c r="X845" s="105"/>
      <c r="Y845" s="105"/>
      <c r="Z845" s="105"/>
    </row>
    <row r="846" spans="1:26" ht="9.75" customHeight="1">
      <c r="A846" s="121"/>
      <c r="B846" s="129"/>
      <c r="C846" s="129"/>
      <c r="D846" s="129"/>
      <c r="E846" s="129"/>
      <c r="F846" s="129"/>
      <c r="G846" s="129"/>
      <c r="H846" s="129"/>
      <c r="I846" s="129"/>
      <c r="J846" s="129"/>
      <c r="K846" s="106"/>
      <c r="L846" s="106"/>
      <c r="M846" s="106"/>
      <c r="N846" s="106"/>
      <c r="O846" s="106"/>
      <c r="P846" s="106"/>
      <c r="Q846" s="105"/>
      <c r="R846" s="105"/>
      <c r="S846" s="105"/>
      <c r="T846" s="105"/>
      <c r="U846" s="105"/>
      <c r="V846" s="105"/>
      <c r="W846" s="105"/>
      <c r="X846" s="105"/>
      <c r="Y846" s="105"/>
      <c r="Z846" s="105"/>
    </row>
    <row r="847" spans="1:26" ht="9.75" customHeight="1">
      <c r="A847" s="121"/>
      <c r="B847" s="129"/>
      <c r="C847" s="129"/>
      <c r="D847" s="129"/>
      <c r="E847" s="129"/>
      <c r="F847" s="129"/>
      <c r="G847" s="129"/>
      <c r="H847" s="129"/>
      <c r="I847" s="129"/>
      <c r="J847" s="129"/>
      <c r="K847" s="106"/>
      <c r="L847" s="106"/>
      <c r="M847" s="106"/>
      <c r="N847" s="106"/>
      <c r="O847" s="106"/>
      <c r="P847" s="106"/>
      <c r="Q847" s="105"/>
      <c r="R847" s="105"/>
      <c r="S847" s="105"/>
      <c r="T847" s="105"/>
      <c r="U847" s="105"/>
      <c r="V847" s="105"/>
      <c r="W847" s="105"/>
      <c r="X847" s="105"/>
      <c r="Y847" s="105"/>
      <c r="Z847" s="105"/>
    </row>
    <row r="848" spans="1:26" ht="9.75" customHeight="1">
      <c r="A848" s="121"/>
      <c r="B848" s="129"/>
      <c r="C848" s="129"/>
      <c r="D848" s="129"/>
      <c r="E848" s="129"/>
      <c r="F848" s="129"/>
      <c r="G848" s="129"/>
      <c r="H848" s="129"/>
      <c r="I848" s="129"/>
      <c r="J848" s="129"/>
      <c r="K848" s="106"/>
      <c r="L848" s="106"/>
      <c r="M848" s="106"/>
      <c r="N848" s="106"/>
      <c r="O848" s="106"/>
      <c r="P848" s="106"/>
      <c r="Q848" s="105"/>
      <c r="R848" s="105"/>
      <c r="S848" s="105"/>
      <c r="T848" s="105"/>
      <c r="U848" s="105"/>
      <c r="V848" s="105"/>
      <c r="W848" s="105"/>
      <c r="X848" s="105"/>
      <c r="Y848" s="105"/>
      <c r="Z848" s="105"/>
    </row>
    <row r="849" spans="1:26" ht="9.75" customHeight="1">
      <c r="A849" s="121"/>
      <c r="B849" s="129"/>
      <c r="C849" s="129"/>
      <c r="D849" s="129"/>
      <c r="E849" s="129"/>
      <c r="F849" s="129"/>
      <c r="G849" s="129"/>
      <c r="H849" s="129"/>
      <c r="I849" s="129"/>
      <c r="J849" s="129"/>
      <c r="K849" s="106"/>
      <c r="L849" s="106"/>
      <c r="M849" s="106"/>
      <c r="N849" s="106"/>
      <c r="O849" s="106"/>
      <c r="P849" s="106"/>
      <c r="Q849" s="105"/>
      <c r="R849" s="105"/>
      <c r="S849" s="105"/>
      <c r="T849" s="105"/>
      <c r="U849" s="105"/>
      <c r="V849" s="105"/>
      <c r="W849" s="105"/>
      <c r="X849" s="105"/>
      <c r="Y849" s="105"/>
      <c r="Z849" s="105"/>
    </row>
    <row r="850" spans="1:26" ht="9.75" customHeight="1">
      <c r="A850" s="121"/>
      <c r="B850" s="129"/>
      <c r="C850" s="129"/>
      <c r="D850" s="129"/>
      <c r="E850" s="129"/>
      <c r="F850" s="129"/>
      <c r="G850" s="129"/>
      <c r="H850" s="129"/>
      <c r="I850" s="129"/>
      <c r="J850" s="129"/>
      <c r="K850" s="106"/>
      <c r="L850" s="106"/>
      <c r="M850" s="106"/>
      <c r="N850" s="106"/>
      <c r="O850" s="106"/>
      <c r="P850" s="106"/>
      <c r="Q850" s="105"/>
      <c r="R850" s="105"/>
      <c r="S850" s="105"/>
      <c r="T850" s="105"/>
      <c r="U850" s="105"/>
      <c r="V850" s="105"/>
      <c r="W850" s="105"/>
      <c r="X850" s="105"/>
      <c r="Y850" s="105"/>
      <c r="Z850" s="105"/>
    </row>
    <row r="851" spans="1:26" ht="9.75" customHeight="1">
      <c r="A851" s="121"/>
      <c r="B851" s="129"/>
      <c r="C851" s="129"/>
      <c r="D851" s="129"/>
      <c r="E851" s="129"/>
      <c r="F851" s="129"/>
      <c r="G851" s="129"/>
      <c r="H851" s="129"/>
      <c r="I851" s="129"/>
      <c r="J851" s="129"/>
      <c r="K851" s="106"/>
      <c r="L851" s="106"/>
      <c r="M851" s="106"/>
      <c r="N851" s="106"/>
      <c r="O851" s="106"/>
      <c r="P851" s="106"/>
      <c r="Q851" s="105"/>
      <c r="R851" s="105"/>
      <c r="S851" s="105"/>
      <c r="T851" s="105"/>
      <c r="U851" s="105"/>
      <c r="V851" s="105"/>
      <c r="W851" s="105"/>
      <c r="X851" s="105"/>
      <c r="Y851" s="105"/>
      <c r="Z851" s="105"/>
    </row>
    <row r="852" spans="1:26" ht="9.75" customHeight="1">
      <c r="A852" s="121"/>
      <c r="B852" s="129"/>
      <c r="C852" s="129"/>
      <c r="D852" s="129"/>
      <c r="E852" s="129"/>
      <c r="F852" s="129"/>
      <c r="G852" s="129"/>
      <c r="H852" s="129"/>
      <c r="I852" s="129"/>
      <c r="J852" s="129"/>
      <c r="K852" s="106"/>
      <c r="L852" s="106"/>
      <c r="M852" s="106"/>
      <c r="N852" s="106"/>
      <c r="O852" s="106"/>
      <c r="P852" s="106"/>
      <c r="Q852" s="105"/>
      <c r="R852" s="105"/>
      <c r="S852" s="105"/>
      <c r="T852" s="105"/>
      <c r="U852" s="105"/>
      <c r="V852" s="105"/>
      <c r="W852" s="105"/>
      <c r="X852" s="105"/>
      <c r="Y852" s="105"/>
      <c r="Z852" s="105"/>
    </row>
    <row r="853" spans="1:26" ht="9.75" customHeight="1">
      <c r="A853" s="121"/>
      <c r="B853" s="129"/>
      <c r="C853" s="129"/>
      <c r="D853" s="129"/>
      <c r="E853" s="129"/>
      <c r="F853" s="129"/>
      <c r="G853" s="129"/>
      <c r="H853" s="129"/>
      <c r="I853" s="129"/>
      <c r="J853" s="129"/>
      <c r="K853" s="106"/>
      <c r="L853" s="106"/>
      <c r="M853" s="106"/>
      <c r="N853" s="106"/>
      <c r="O853" s="106"/>
      <c r="P853" s="106"/>
      <c r="Q853" s="105"/>
      <c r="R853" s="105"/>
      <c r="S853" s="105"/>
      <c r="T853" s="105"/>
      <c r="U853" s="105"/>
      <c r="V853" s="105"/>
      <c r="W853" s="105"/>
      <c r="X853" s="105"/>
      <c r="Y853" s="105"/>
      <c r="Z853" s="105"/>
    </row>
    <row r="854" spans="1:26" ht="9.75" customHeight="1">
      <c r="A854" s="121"/>
      <c r="B854" s="129"/>
      <c r="C854" s="129"/>
      <c r="D854" s="129"/>
      <c r="E854" s="129"/>
      <c r="F854" s="129"/>
      <c r="G854" s="129"/>
      <c r="H854" s="129"/>
      <c r="I854" s="129"/>
      <c r="J854" s="129"/>
      <c r="K854" s="106"/>
      <c r="L854" s="106"/>
      <c r="M854" s="106"/>
      <c r="N854" s="106"/>
      <c r="O854" s="106"/>
      <c r="P854" s="106"/>
      <c r="Q854" s="105"/>
      <c r="R854" s="105"/>
      <c r="S854" s="105"/>
      <c r="T854" s="105"/>
      <c r="U854" s="105"/>
      <c r="V854" s="105"/>
      <c r="W854" s="105"/>
      <c r="X854" s="105"/>
      <c r="Y854" s="105"/>
      <c r="Z854" s="105"/>
    </row>
    <row r="855" spans="1:26" ht="9.75" customHeight="1">
      <c r="A855" s="121"/>
      <c r="B855" s="129"/>
      <c r="C855" s="129"/>
      <c r="D855" s="129"/>
      <c r="E855" s="129"/>
      <c r="F855" s="129"/>
      <c r="G855" s="129"/>
      <c r="H855" s="129"/>
      <c r="I855" s="129"/>
      <c r="J855" s="129"/>
      <c r="K855" s="106"/>
      <c r="L855" s="106"/>
      <c r="M855" s="106"/>
      <c r="N855" s="106"/>
      <c r="O855" s="106"/>
      <c r="P855" s="106"/>
      <c r="Q855" s="105"/>
      <c r="R855" s="105"/>
      <c r="S855" s="105"/>
      <c r="T855" s="105"/>
      <c r="U855" s="105"/>
      <c r="V855" s="105"/>
      <c r="W855" s="105"/>
      <c r="X855" s="105"/>
      <c r="Y855" s="105"/>
      <c r="Z855" s="105"/>
    </row>
    <row r="856" spans="1:26" ht="9.75" customHeight="1">
      <c r="A856" s="121"/>
      <c r="B856" s="129"/>
      <c r="C856" s="129"/>
      <c r="D856" s="129"/>
      <c r="E856" s="129"/>
      <c r="F856" s="129"/>
      <c r="G856" s="129"/>
      <c r="H856" s="129"/>
      <c r="I856" s="129"/>
      <c r="J856" s="129"/>
      <c r="K856" s="106"/>
      <c r="L856" s="106"/>
      <c r="M856" s="106"/>
      <c r="N856" s="106"/>
      <c r="O856" s="106"/>
      <c r="P856" s="106"/>
      <c r="Q856" s="105"/>
      <c r="R856" s="105"/>
      <c r="S856" s="105"/>
      <c r="T856" s="105"/>
      <c r="U856" s="105"/>
      <c r="V856" s="105"/>
      <c r="W856" s="105"/>
      <c r="X856" s="105"/>
      <c r="Y856" s="105"/>
      <c r="Z856" s="105"/>
    </row>
    <row r="857" spans="1:26" ht="9.75" customHeight="1">
      <c r="A857" s="121"/>
      <c r="B857" s="129"/>
      <c r="C857" s="129"/>
      <c r="D857" s="129"/>
      <c r="E857" s="129"/>
      <c r="F857" s="129"/>
      <c r="G857" s="129"/>
      <c r="H857" s="129"/>
      <c r="I857" s="129"/>
      <c r="J857" s="129"/>
      <c r="K857" s="106"/>
      <c r="L857" s="106"/>
      <c r="M857" s="106"/>
      <c r="N857" s="106"/>
      <c r="O857" s="106"/>
      <c r="P857" s="106"/>
      <c r="Q857" s="105"/>
      <c r="R857" s="105"/>
      <c r="S857" s="105"/>
      <c r="T857" s="105"/>
      <c r="U857" s="105"/>
      <c r="V857" s="105"/>
      <c r="W857" s="105"/>
      <c r="X857" s="105"/>
      <c r="Y857" s="105"/>
      <c r="Z857" s="105"/>
    </row>
    <row r="858" spans="1:26" ht="9.75" customHeight="1">
      <c r="A858" s="121"/>
      <c r="B858" s="129"/>
      <c r="C858" s="129"/>
      <c r="D858" s="129"/>
      <c r="E858" s="129"/>
      <c r="F858" s="129"/>
      <c r="G858" s="129"/>
      <c r="H858" s="129"/>
      <c r="I858" s="129"/>
      <c r="J858" s="129"/>
      <c r="K858" s="106"/>
      <c r="L858" s="106"/>
      <c r="M858" s="106"/>
      <c r="N858" s="106"/>
      <c r="O858" s="106"/>
      <c r="P858" s="106"/>
      <c r="Q858" s="105"/>
      <c r="R858" s="105"/>
      <c r="S858" s="105"/>
      <c r="T858" s="105"/>
      <c r="U858" s="105"/>
      <c r="V858" s="105"/>
      <c r="W858" s="105"/>
      <c r="X858" s="105"/>
      <c r="Y858" s="105"/>
      <c r="Z858" s="105"/>
    </row>
    <row r="859" spans="1:26" ht="9.75" customHeight="1">
      <c r="A859" s="121"/>
      <c r="B859" s="129"/>
      <c r="C859" s="129"/>
      <c r="D859" s="129"/>
      <c r="E859" s="129"/>
      <c r="F859" s="129"/>
      <c r="G859" s="129"/>
      <c r="H859" s="129"/>
      <c r="I859" s="129"/>
      <c r="J859" s="129"/>
      <c r="K859" s="106"/>
      <c r="L859" s="106"/>
      <c r="M859" s="106"/>
      <c r="N859" s="106"/>
      <c r="O859" s="106"/>
      <c r="P859" s="106"/>
      <c r="Q859" s="105"/>
      <c r="R859" s="105"/>
      <c r="S859" s="105"/>
      <c r="T859" s="105"/>
      <c r="U859" s="105"/>
      <c r="V859" s="105"/>
      <c r="W859" s="105"/>
      <c r="X859" s="105"/>
      <c r="Y859" s="105"/>
      <c r="Z859" s="105"/>
    </row>
    <row r="860" spans="1:26" ht="9.75" customHeight="1">
      <c r="A860" s="121"/>
      <c r="B860" s="129"/>
      <c r="C860" s="129"/>
      <c r="D860" s="129"/>
      <c r="E860" s="129"/>
      <c r="F860" s="129"/>
      <c r="G860" s="129"/>
      <c r="H860" s="129"/>
      <c r="I860" s="129"/>
      <c r="J860" s="129"/>
      <c r="K860" s="106"/>
      <c r="L860" s="106"/>
      <c r="M860" s="106"/>
      <c r="N860" s="106"/>
      <c r="O860" s="106"/>
      <c r="P860" s="106"/>
      <c r="Q860" s="105"/>
      <c r="R860" s="105"/>
      <c r="S860" s="105"/>
      <c r="T860" s="105"/>
      <c r="U860" s="105"/>
      <c r="V860" s="105"/>
      <c r="W860" s="105"/>
      <c r="X860" s="105"/>
      <c r="Y860" s="105"/>
      <c r="Z860" s="105"/>
    </row>
    <row r="861" spans="1:26" ht="9.75" customHeight="1">
      <c r="A861" s="121"/>
      <c r="B861" s="129"/>
      <c r="C861" s="129"/>
      <c r="D861" s="129"/>
      <c r="E861" s="129"/>
      <c r="F861" s="129"/>
      <c r="G861" s="129"/>
      <c r="H861" s="129"/>
      <c r="I861" s="129"/>
      <c r="J861" s="129"/>
      <c r="K861" s="106"/>
      <c r="L861" s="106"/>
      <c r="M861" s="106"/>
      <c r="N861" s="106"/>
      <c r="O861" s="106"/>
      <c r="P861" s="106"/>
      <c r="Q861" s="105"/>
      <c r="R861" s="105"/>
      <c r="S861" s="105"/>
      <c r="T861" s="105"/>
      <c r="U861" s="105"/>
      <c r="V861" s="105"/>
      <c r="W861" s="105"/>
      <c r="X861" s="105"/>
      <c r="Y861" s="105"/>
      <c r="Z861" s="105"/>
    </row>
    <row r="862" spans="1:26" ht="9.75" customHeight="1">
      <c r="A862" s="121"/>
      <c r="B862" s="129"/>
      <c r="C862" s="129"/>
      <c r="D862" s="129"/>
      <c r="E862" s="129"/>
      <c r="F862" s="129"/>
      <c r="G862" s="129"/>
      <c r="H862" s="129"/>
      <c r="I862" s="129"/>
      <c r="J862" s="129"/>
      <c r="K862" s="106"/>
      <c r="L862" s="106"/>
      <c r="M862" s="106"/>
      <c r="N862" s="106"/>
      <c r="O862" s="106"/>
      <c r="P862" s="106"/>
      <c r="Q862" s="105"/>
      <c r="R862" s="105"/>
      <c r="S862" s="105"/>
      <c r="T862" s="105"/>
      <c r="U862" s="105"/>
      <c r="V862" s="105"/>
      <c r="W862" s="105"/>
      <c r="X862" s="105"/>
      <c r="Y862" s="105"/>
      <c r="Z862" s="105"/>
    </row>
    <row r="863" spans="1:26" ht="9.75" customHeight="1">
      <c r="A863" s="121"/>
      <c r="B863" s="129"/>
      <c r="C863" s="129"/>
      <c r="D863" s="129"/>
      <c r="E863" s="129"/>
      <c r="F863" s="129"/>
      <c r="G863" s="129"/>
      <c r="H863" s="129"/>
      <c r="I863" s="129"/>
      <c r="J863" s="129"/>
      <c r="K863" s="106"/>
      <c r="L863" s="106"/>
      <c r="M863" s="106"/>
      <c r="N863" s="106"/>
      <c r="O863" s="106"/>
      <c r="P863" s="106"/>
      <c r="Q863" s="105"/>
      <c r="R863" s="105"/>
      <c r="S863" s="105"/>
      <c r="T863" s="105"/>
      <c r="U863" s="105"/>
      <c r="V863" s="105"/>
      <c r="W863" s="105"/>
      <c r="X863" s="105"/>
      <c r="Y863" s="105"/>
      <c r="Z863" s="105"/>
    </row>
    <row r="864" spans="1:26" ht="9.75" customHeight="1">
      <c r="A864" s="121"/>
      <c r="B864" s="129"/>
      <c r="C864" s="129"/>
      <c r="D864" s="129"/>
      <c r="E864" s="129"/>
      <c r="F864" s="129"/>
      <c r="G864" s="129"/>
      <c r="H864" s="129"/>
      <c r="I864" s="129"/>
      <c r="J864" s="129"/>
      <c r="K864" s="106"/>
      <c r="L864" s="106"/>
      <c r="M864" s="106"/>
      <c r="N864" s="106"/>
      <c r="O864" s="106"/>
      <c r="P864" s="106"/>
      <c r="Q864" s="105"/>
      <c r="R864" s="105"/>
      <c r="S864" s="105"/>
      <c r="T864" s="105"/>
      <c r="U864" s="105"/>
      <c r="V864" s="105"/>
      <c r="W864" s="105"/>
      <c r="X864" s="105"/>
      <c r="Y864" s="105"/>
      <c r="Z864" s="105"/>
    </row>
    <row r="865" spans="1:26" ht="9.75" customHeight="1">
      <c r="A865" s="121"/>
      <c r="B865" s="129"/>
      <c r="C865" s="129"/>
      <c r="D865" s="129"/>
      <c r="E865" s="129"/>
      <c r="F865" s="129"/>
      <c r="G865" s="129"/>
      <c r="H865" s="129"/>
      <c r="I865" s="129"/>
      <c r="J865" s="129"/>
      <c r="K865" s="106"/>
      <c r="L865" s="106"/>
      <c r="M865" s="106"/>
      <c r="N865" s="106"/>
      <c r="O865" s="106"/>
      <c r="P865" s="106"/>
      <c r="Q865" s="105"/>
      <c r="R865" s="105"/>
      <c r="S865" s="105"/>
      <c r="T865" s="105"/>
      <c r="U865" s="105"/>
      <c r="V865" s="105"/>
      <c r="W865" s="105"/>
      <c r="X865" s="105"/>
      <c r="Y865" s="105"/>
      <c r="Z865" s="105"/>
    </row>
    <row r="866" spans="1:26" ht="9.75" customHeight="1">
      <c r="A866" s="121"/>
      <c r="B866" s="129"/>
      <c r="C866" s="129"/>
      <c r="D866" s="129"/>
      <c r="E866" s="129"/>
      <c r="F866" s="129"/>
      <c r="G866" s="129"/>
      <c r="H866" s="129"/>
      <c r="I866" s="129"/>
      <c r="J866" s="129"/>
      <c r="K866" s="106"/>
      <c r="L866" s="106"/>
      <c r="M866" s="106"/>
      <c r="N866" s="106"/>
      <c r="O866" s="106"/>
      <c r="P866" s="106"/>
      <c r="Q866" s="105"/>
      <c r="R866" s="105"/>
      <c r="S866" s="105"/>
      <c r="T866" s="105"/>
      <c r="U866" s="105"/>
      <c r="V866" s="105"/>
      <c r="W866" s="105"/>
      <c r="X866" s="105"/>
      <c r="Y866" s="105"/>
      <c r="Z866" s="105"/>
    </row>
    <row r="867" spans="1:26" ht="9.75" customHeight="1">
      <c r="A867" s="121"/>
      <c r="B867" s="129"/>
      <c r="C867" s="129"/>
      <c r="D867" s="129"/>
      <c r="E867" s="129"/>
      <c r="F867" s="129"/>
      <c r="G867" s="129"/>
      <c r="H867" s="129"/>
      <c r="I867" s="129"/>
      <c r="J867" s="129"/>
      <c r="K867" s="106"/>
      <c r="L867" s="106"/>
      <c r="M867" s="106"/>
      <c r="N867" s="106"/>
      <c r="O867" s="106"/>
      <c r="P867" s="106"/>
      <c r="Q867" s="105"/>
      <c r="R867" s="105"/>
      <c r="S867" s="105"/>
      <c r="T867" s="105"/>
      <c r="U867" s="105"/>
      <c r="V867" s="105"/>
      <c r="W867" s="105"/>
      <c r="X867" s="105"/>
      <c r="Y867" s="105"/>
      <c r="Z867" s="105"/>
    </row>
    <row r="868" spans="1:26" ht="9.75" customHeight="1">
      <c r="A868" s="121"/>
      <c r="B868" s="129"/>
      <c r="C868" s="129"/>
      <c r="D868" s="129"/>
      <c r="E868" s="129"/>
      <c r="F868" s="129"/>
      <c r="G868" s="129"/>
      <c r="H868" s="129"/>
      <c r="I868" s="129"/>
      <c r="J868" s="129"/>
      <c r="K868" s="106"/>
      <c r="L868" s="106"/>
      <c r="M868" s="106"/>
      <c r="N868" s="106"/>
      <c r="O868" s="106"/>
      <c r="P868" s="106"/>
      <c r="Q868" s="105"/>
      <c r="R868" s="105"/>
      <c r="S868" s="105"/>
      <c r="T868" s="105"/>
      <c r="U868" s="105"/>
      <c r="V868" s="105"/>
      <c r="W868" s="105"/>
      <c r="X868" s="105"/>
      <c r="Y868" s="105"/>
      <c r="Z868" s="105"/>
    </row>
    <row r="869" spans="1:26" ht="9.75" customHeight="1">
      <c r="A869" s="121"/>
      <c r="B869" s="129"/>
      <c r="C869" s="129"/>
      <c r="D869" s="129"/>
      <c r="E869" s="129"/>
      <c r="F869" s="129"/>
      <c r="G869" s="129"/>
      <c r="H869" s="129"/>
      <c r="I869" s="129"/>
      <c r="J869" s="129"/>
      <c r="K869" s="106"/>
      <c r="L869" s="106"/>
      <c r="M869" s="106"/>
      <c r="N869" s="106"/>
      <c r="O869" s="106"/>
      <c r="P869" s="106"/>
      <c r="Q869" s="105"/>
      <c r="R869" s="105"/>
      <c r="S869" s="105"/>
      <c r="T869" s="105"/>
      <c r="U869" s="105"/>
      <c r="V869" s="105"/>
      <c r="W869" s="105"/>
      <c r="X869" s="105"/>
      <c r="Y869" s="105"/>
      <c r="Z869" s="105"/>
    </row>
    <row r="870" spans="1:26" ht="9.75" customHeight="1">
      <c r="A870" s="121"/>
      <c r="B870" s="129"/>
      <c r="C870" s="129"/>
      <c r="D870" s="129"/>
      <c r="E870" s="129"/>
      <c r="F870" s="129"/>
      <c r="G870" s="129"/>
      <c r="H870" s="129"/>
      <c r="I870" s="129"/>
      <c r="J870" s="129"/>
      <c r="K870" s="106"/>
      <c r="L870" s="106"/>
      <c r="M870" s="106"/>
      <c r="N870" s="106"/>
      <c r="O870" s="106"/>
      <c r="P870" s="106"/>
      <c r="Q870" s="105"/>
      <c r="R870" s="105"/>
      <c r="S870" s="105"/>
      <c r="T870" s="105"/>
      <c r="U870" s="105"/>
      <c r="V870" s="105"/>
      <c r="W870" s="105"/>
      <c r="X870" s="105"/>
      <c r="Y870" s="105"/>
      <c r="Z870" s="105"/>
    </row>
    <row r="871" spans="1:26" ht="9.75" customHeight="1">
      <c r="A871" s="121"/>
      <c r="B871" s="129"/>
      <c r="C871" s="129"/>
      <c r="D871" s="129"/>
      <c r="E871" s="129"/>
      <c r="F871" s="129"/>
      <c r="G871" s="129"/>
      <c r="H871" s="129"/>
      <c r="I871" s="129"/>
      <c r="J871" s="129"/>
      <c r="K871" s="106"/>
      <c r="L871" s="106"/>
      <c r="M871" s="106"/>
      <c r="N871" s="106"/>
      <c r="O871" s="106"/>
      <c r="P871" s="106"/>
      <c r="Q871" s="105"/>
      <c r="R871" s="105"/>
      <c r="S871" s="105"/>
      <c r="T871" s="105"/>
      <c r="U871" s="105"/>
      <c r="V871" s="105"/>
      <c r="W871" s="105"/>
      <c r="X871" s="105"/>
      <c r="Y871" s="105"/>
      <c r="Z871" s="105"/>
    </row>
    <row r="872" spans="1:26" ht="9.75" customHeight="1">
      <c r="A872" s="121"/>
      <c r="B872" s="129"/>
      <c r="C872" s="129"/>
      <c r="D872" s="129"/>
      <c r="E872" s="129"/>
      <c r="F872" s="129"/>
      <c r="G872" s="129"/>
      <c r="H872" s="129"/>
      <c r="I872" s="129"/>
      <c r="J872" s="129"/>
      <c r="K872" s="106"/>
      <c r="L872" s="106"/>
      <c r="M872" s="106"/>
      <c r="N872" s="106"/>
      <c r="O872" s="106"/>
      <c r="P872" s="106"/>
      <c r="Q872" s="105"/>
      <c r="R872" s="105"/>
      <c r="S872" s="105"/>
      <c r="T872" s="105"/>
      <c r="U872" s="105"/>
      <c r="V872" s="105"/>
      <c r="W872" s="105"/>
      <c r="X872" s="105"/>
      <c r="Y872" s="105"/>
      <c r="Z872" s="105"/>
    </row>
    <row r="873" spans="1:26" ht="9.75" customHeight="1">
      <c r="A873" s="121"/>
      <c r="B873" s="129"/>
      <c r="C873" s="129"/>
      <c r="D873" s="129"/>
      <c r="E873" s="129"/>
      <c r="F873" s="129"/>
      <c r="G873" s="129"/>
      <c r="H873" s="129"/>
      <c r="I873" s="129"/>
      <c r="J873" s="129"/>
      <c r="K873" s="106"/>
      <c r="L873" s="106"/>
      <c r="M873" s="106"/>
      <c r="N873" s="106"/>
      <c r="O873" s="106"/>
      <c r="P873" s="106"/>
      <c r="Q873" s="105"/>
      <c r="R873" s="105"/>
      <c r="S873" s="105"/>
      <c r="T873" s="105"/>
      <c r="U873" s="105"/>
      <c r="V873" s="105"/>
      <c r="W873" s="105"/>
      <c r="X873" s="105"/>
      <c r="Y873" s="105"/>
      <c r="Z873" s="105"/>
    </row>
    <row r="874" spans="1:26" ht="9.75" customHeight="1">
      <c r="A874" s="121"/>
      <c r="B874" s="129"/>
      <c r="C874" s="129"/>
      <c r="D874" s="129"/>
      <c r="E874" s="129"/>
      <c r="F874" s="129"/>
      <c r="G874" s="129"/>
      <c r="H874" s="129"/>
      <c r="I874" s="129"/>
      <c r="J874" s="129"/>
      <c r="K874" s="106"/>
      <c r="L874" s="106"/>
      <c r="M874" s="106"/>
      <c r="N874" s="106"/>
      <c r="O874" s="106"/>
      <c r="P874" s="106"/>
      <c r="Q874" s="105"/>
      <c r="R874" s="105"/>
      <c r="S874" s="105"/>
      <c r="T874" s="105"/>
      <c r="U874" s="105"/>
      <c r="V874" s="105"/>
      <c r="W874" s="105"/>
      <c r="X874" s="105"/>
      <c r="Y874" s="105"/>
      <c r="Z874" s="105"/>
    </row>
    <row r="875" spans="1:26" ht="9.75" customHeight="1">
      <c r="A875" s="121"/>
      <c r="B875" s="129"/>
      <c r="C875" s="129"/>
      <c r="D875" s="129"/>
      <c r="E875" s="129"/>
      <c r="F875" s="129"/>
      <c r="G875" s="129"/>
      <c r="H875" s="129"/>
      <c r="I875" s="129"/>
      <c r="J875" s="129"/>
      <c r="K875" s="106"/>
      <c r="L875" s="106"/>
      <c r="M875" s="106"/>
      <c r="N875" s="106"/>
      <c r="O875" s="106"/>
      <c r="P875" s="106"/>
      <c r="Q875" s="105"/>
      <c r="R875" s="105"/>
      <c r="S875" s="105"/>
      <c r="T875" s="105"/>
      <c r="U875" s="105"/>
      <c r="V875" s="105"/>
      <c r="W875" s="105"/>
      <c r="X875" s="105"/>
      <c r="Y875" s="105"/>
      <c r="Z875" s="105"/>
    </row>
    <row r="876" spans="1:26" ht="9.75" customHeight="1">
      <c r="A876" s="121"/>
      <c r="B876" s="129"/>
      <c r="C876" s="129"/>
      <c r="D876" s="129"/>
      <c r="E876" s="129"/>
      <c r="F876" s="129"/>
      <c r="G876" s="129"/>
      <c r="H876" s="129"/>
      <c r="I876" s="129"/>
      <c r="J876" s="129"/>
      <c r="K876" s="106"/>
      <c r="L876" s="106"/>
      <c r="M876" s="106"/>
      <c r="N876" s="106"/>
      <c r="O876" s="106"/>
      <c r="P876" s="106"/>
      <c r="Q876" s="105"/>
      <c r="R876" s="105"/>
      <c r="S876" s="105"/>
      <c r="T876" s="105"/>
      <c r="U876" s="105"/>
      <c r="V876" s="105"/>
      <c r="W876" s="105"/>
      <c r="X876" s="105"/>
      <c r="Y876" s="105"/>
      <c r="Z876" s="105"/>
    </row>
    <row r="877" spans="1:26" ht="9.75" customHeight="1">
      <c r="A877" s="121"/>
      <c r="B877" s="129"/>
      <c r="C877" s="129"/>
      <c r="D877" s="129"/>
      <c r="E877" s="129"/>
      <c r="F877" s="129"/>
      <c r="G877" s="129"/>
      <c r="H877" s="129"/>
      <c r="I877" s="129"/>
      <c r="J877" s="129"/>
      <c r="K877" s="106"/>
      <c r="L877" s="106"/>
      <c r="M877" s="106"/>
      <c r="N877" s="106"/>
      <c r="O877" s="106"/>
      <c r="P877" s="106"/>
      <c r="Q877" s="105"/>
      <c r="R877" s="105"/>
      <c r="S877" s="105"/>
      <c r="T877" s="105"/>
      <c r="U877" s="105"/>
      <c r="V877" s="105"/>
      <c r="W877" s="105"/>
      <c r="X877" s="105"/>
      <c r="Y877" s="105"/>
      <c r="Z877" s="105"/>
    </row>
    <row r="878" spans="1:26" ht="9.75" customHeight="1">
      <c r="A878" s="121"/>
      <c r="B878" s="129"/>
      <c r="C878" s="129"/>
      <c r="D878" s="129"/>
      <c r="E878" s="129"/>
      <c r="F878" s="129"/>
      <c r="G878" s="129"/>
      <c r="H878" s="129"/>
      <c r="I878" s="129"/>
      <c r="J878" s="129"/>
      <c r="K878" s="106"/>
      <c r="L878" s="106"/>
      <c r="M878" s="106"/>
      <c r="N878" s="106"/>
      <c r="O878" s="106"/>
      <c r="P878" s="106"/>
      <c r="Q878" s="105"/>
      <c r="R878" s="105"/>
      <c r="S878" s="105"/>
      <c r="T878" s="105"/>
      <c r="U878" s="105"/>
      <c r="V878" s="105"/>
      <c r="W878" s="105"/>
      <c r="X878" s="105"/>
      <c r="Y878" s="105"/>
      <c r="Z878" s="105"/>
    </row>
    <row r="879" spans="1:26" ht="9.75" customHeight="1">
      <c r="A879" s="121"/>
      <c r="B879" s="129"/>
      <c r="C879" s="129"/>
      <c r="D879" s="129"/>
      <c r="E879" s="129"/>
      <c r="F879" s="129"/>
      <c r="G879" s="129"/>
      <c r="H879" s="129"/>
      <c r="I879" s="129"/>
      <c r="J879" s="129"/>
      <c r="K879" s="106"/>
      <c r="L879" s="106"/>
      <c r="M879" s="106"/>
      <c r="N879" s="106"/>
      <c r="O879" s="106"/>
      <c r="P879" s="106"/>
      <c r="Q879" s="105"/>
      <c r="R879" s="105"/>
      <c r="S879" s="105"/>
      <c r="T879" s="105"/>
      <c r="U879" s="105"/>
      <c r="V879" s="105"/>
      <c r="W879" s="105"/>
      <c r="X879" s="105"/>
      <c r="Y879" s="105"/>
      <c r="Z879" s="105"/>
    </row>
    <row r="880" spans="1:26" ht="9.75" customHeight="1">
      <c r="A880" s="121"/>
      <c r="B880" s="129"/>
      <c r="C880" s="129"/>
      <c r="D880" s="129"/>
      <c r="E880" s="129"/>
      <c r="F880" s="129"/>
      <c r="G880" s="129"/>
      <c r="H880" s="129"/>
      <c r="I880" s="129"/>
      <c r="J880" s="129"/>
      <c r="K880" s="106"/>
      <c r="L880" s="106"/>
      <c r="M880" s="106"/>
      <c r="N880" s="106"/>
      <c r="O880" s="106"/>
      <c r="P880" s="106"/>
      <c r="Q880" s="105"/>
      <c r="R880" s="105"/>
      <c r="S880" s="105"/>
      <c r="T880" s="105"/>
      <c r="U880" s="105"/>
      <c r="V880" s="105"/>
      <c r="W880" s="105"/>
      <c r="X880" s="105"/>
      <c r="Y880" s="105"/>
      <c r="Z880" s="105"/>
    </row>
    <row r="881" spans="1:26" ht="9.75" customHeight="1">
      <c r="A881" s="121"/>
      <c r="B881" s="129"/>
      <c r="C881" s="129"/>
      <c r="D881" s="129"/>
      <c r="E881" s="129"/>
      <c r="F881" s="129"/>
      <c r="G881" s="129"/>
      <c r="H881" s="129"/>
      <c r="I881" s="129"/>
      <c r="J881" s="129"/>
      <c r="K881" s="106"/>
      <c r="L881" s="106"/>
      <c r="M881" s="106"/>
      <c r="N881" s="106"/>
      <c r="O881" s="106"/>
      <c r="P881" s="106"/>
      <c r="Q881" s="105"/>
      <c r="R881" s="105"/>
      <c r="S881" s="105"/>
      <c r="T881" s="105"/>
      <c r="U881" s="105"/>
      <c r="V881" s="105"/>
      <c r="W881" s="105"/>
      <c r="X881" s="105"/>
      <c r="Y881" s="105"/>
      <c r="Z881" s="105"/>
    </row>
    <row r="882" spans="1:26" ht="9.75" customHeight="1">
      <c r="A882" s="121"/>
      <c r="B882" s="129"/>
      <c r="C882" s="129"/>
      <c r="D882" s="129"/>
      <c r="E882" s="129"/>
      <c r="F882" s="129"/>
      <c r="G882" s="129"/>
      <c r="H882" s="129"/>
      <c r="I882" s="129"/>
      <c r="J882" s="129"/>
      <c r="K882" s="106"/>
      <c r="L882" s="106"/>
      <c r="M882" s="106"/>
      <c r="N882" s="106"/>
      <c r="O882" s="106"/>
      <c r="P882" s="106"/>
      <c r="Q882" s="105"/>
      <c r="R882" s="105"/>
      <c r="S882" s="105"/>
      <c r="T882" s="105"/>
      <c r="U882" s="105"/>
      <c r="V882" s="105"/>
      <c r="W882" s="105"/>
      <c r="X882" s="105"/>
      <c r="Y882" s="105"/>
      <c r="Z882" s="105"/>
    </row>
    <row r="883" spans="1:26" ht="9.75" customHeight="1">
      <c r="A883" s="121"/>
      <c r="B883" s="129"/>
      <c r="C883" s="129"/>
      <c r="D883" s="129"/>
      <c r="E883" s="129"/>
      <c r="F883" s="129"/>
      <c r="G883" s="129"/>
      <c r="H883" s="129"/>
      <c r="I883" s="129"/>
      <c r="J883" s="129"/>
      <c r="K883" s="106"/>
      <c r="L883" s="106"/>
      <c r="M883" s="106"/>
      <c r="N883" s="106"/>
      <c r="O883" s="106"/>
      <c r="P883" s="106"/>
      <c r="Q883" s="105"/>
      <c r="R883" s="105"/>
      <c r="S883" s="105"/>
      <c r="T883" s="105"/>
      <c r="U883" s="105"/>
      <c r="V883" s="105"/>
      <c r="W883" s="105"/>
      <c r="X883" s="105"/>
      <c r="Y883" s="105"/>
      <c r="Z883" s="105"/>
    </row>
    <row r="884" spans="1:26" ht="9.75" customHeight="1">
      <c r="A884" s="121"/>
      <c r="B884" s="129"/>
      <c r="C884" s="129"/>
      <c r="D884" s="129"/>
      <c r="E884" s="129"/>
      <c r="F884" s="129"/>
      <c r="G884" s="129"/>
      <c r="H884" s="129"/>
      <c r="I884" s="129"/>
      <c r="J884" s="129"/>
      <c r="K884" s="106"/>
      <c r="L884" s="106"/>
      <c r="M884" s="106"/>
      <c r="N884" s="106"/>
      <c r="O884" s="106"/>
      <c r="P884" s="106"/>
      <c r="Q884" s="105"/>
      <c r="R884" s="105"/>
      <c r="S884" s="105"/>
      <c r="T884" s="105"/>
      <c r="U884" s="105"/>
      <c r="V884" s="105"/>
      <c r="W884" s="105"/>
      <c r="X884" s="105"/>
      <c r="Y884" s="105"/>
      <c r="Z884" s="105"/>
    </row>
    <row r="885" spans="1:26" ht="9.75" customHeight="1">
      <c r="A885" s="121"/>
      <c r="B885" s="129"/>
      <c r="C885" s="129"/>
      <c r="D885" s="129"/>
      <c r="E885" s="129"/>
      <c r="F885" s="129"/>
      <c r="G885" s="129"/>
      <c r="H885" s="129"/>
      <c r="I885" s="129"/>
      <c r="J885" s="129"/>
      <c r="K885" s="106"/>
      <c r="L885" s="106"/>
      <c r="M885" s="106"/>
      <c r="N885" s="106"/>
      <c r="O885" s="106"/>
      <c r="P885" s="106"/>
      <c r="Q885" s="105"/>
      <c r="R885" s="105"/>
      <c r="S885" s="105"/>
      <c r="T885" s="105"/>
      <c r="U885" s="105"/>
      <c r="V885" s="105"/>
      <c r="W885" s="105"/>
      <c r="X885" s="105"/>
      <c r="Y885" s="105"/>
      <c r="Z885" s="105"/>
    </row>
    <row r="886" spans="1:26" ht="9.75" customHeight="1">
      <c r="A886" s="121"/>
      <c r="B886" s="129"/>
      <c r="C886" s="129"/>
      <c r="D886" s="129"/>
      <c r="E886" s="129"/>
      <c r="F886" s="129"/>
      <c r="G886" s="129"/>
      <c r="H886" s="129"/>
      <c r="I886" s="129"/>
      <c r="J886" s="129"/>
      <c r="K886" s="106"/>
      <c r="L886" s="106"/>
      <c r="M886" s="106"/>
      <c r="N886" s="106"/>
      <c r="O886" s="106"/>
      <c r="P886" s="106"/>
      <c r="Q886" s="105"/>
      <c r="R886" s="105"/>
      <c r="S886" s="105"/>
      <c r="T886" s="105"/>
      <c r="U886" s="105"/>
      <c r="V886" s="105"/>
      <c r="W886" s="105"/>
      <c r="X886" s="105"/>
      <c r="Y886" s="105"/>
      <c r="Z886" s="105"/>
    </row>
    <row r="887" spans="1:26" ht="9.75" customHeight="1">
      <c r="A887" s="121"/>
      <c r="B887" s="129"/>
      <c r="C887" s="129"/>
      <c r="D887" s="129"/>
      <c r="E887" s="129"/>
      <c r="F887" s="129"/>
      <c r="G887" s="129"/>
      <c r="H887" s="129"/>
      <c r="I887" s="129"/>
      <c r="J887" s="129"/>
      <c r="K887" s="106"/>
      <c r="L887" s="106"/>
      <c r="M887" s="106"/>
      <c r="N887" s="106"/>
      <c r="O887" s="106"/>
      <c r="P887" s="106"/>
      <c r="Q887" s="105"/>
      <c r="R887" s="105"/>
      <c r="S887" s="105"/>
      <c r="T887" s="105"/>
      <c r="U887" s="105"/>
      <c r="V887" s="105"/>
      <c r="W887" s="105"/>
      <c r="X887" s="105"/>
      <c r="Y887" s="105"/>
      <c r="Z887" s="105"/>
    </row>
    <row r="888" spans="1:26" ht="9.75" customHeight="1">
      <c r="A888" s="121"/>
      <c r="B888" s="129"/>
      <c r="C888" s="129"/>
      <c r="D888" s="129"/>
      <c r="E888" s="129"/>
      <c r="F888" s="129"/>
      <c r="G888" s="129"/>
      <c r="H888" s="129"/>
      <c r="I888" s="129"/>
      <c r="J888" s="129"/>
      <c r="K888" s="106"/>
      <c r="L888" s="106"/>
      <c r="M888" s="106"/>
      <c r="N888" s="106"/>
      <c r="O888" s="106"/>
      <c r="P888" s="106"/>
      <c r="Q888" s="105"/>
      <c r="R888" s="105"/>
      <c r="S888" s="105"/>
      <c r="T888" s="105"/>
      <c r="U888" s="105"/>
      <c r="V888" s="105"/>
      <c r="W888" s="105"/>
      <c r="X888" s="105"/>
      <c r="Y888" s="105"/>
      <c r="Z888" s="105"/>
    </row>
    <row r="889" spans="1:26" ht="9.75" customHeight="1">
      <c r="A889" s="121"/>
      <c r="B889" s="129"/>
      <c r="C889" s="129"/>
      <c r="D889" s="129"/>
      <c r="E889" s="129"/>
      <c r="F889" s="129"/>
      <c r="G889" s="129"/>
      <c r="H889" s="129"/>
      <c r="I889" s="129"/>
      <c r="J889" s="129"/>
      <c r="K889" s="106"/>
      <c r="L889" s="106"/>
      <c r="M889" s="106"/>
      <c r="N889" s="106"/>
      <c r="O889" s="106"/>
      <c r="P889" s="106"/>
      <c r="Q889" s="105"/>
      <c r="R889" s="105"/>
      <c r="S889" s="105"/>
      <c r="T889" s="105"/>
      <c r="U889" s="105"/>
      <c r="V889" s="105"/>
      <c r="W889" s="105"/>
      <c r="X889" s="105"/>
      <c r="Y889" s="105"/>
      <c r="Z889" s="105"/>
    </row>
    <row r="890" spans="1:26" ht="9.75" customHeight="1">
      <c r="A890" s="121"/>
      <c r="B890" s="129"/>
      <c r="C890" s="129"/>
      <c r="D890" s="129"/>
      <c r="E890" s="129"/>
      <c r="F890" s="129"/>
      <c r="G890" s="129"/>
      <c r="H890" s="129"/>
      <c r="I890" s="129"/>
      <c r="J890" s="129"/>
      <c r="K890" s="106"/>
      <c r="L890" s="106"/>
      <c r="M890" s="106"/>
      <c r="N890" s="106"/>
      <c r="O890" s="106"/>
      <c r="P890" s="106"/>
      <c r="Q890" s="105"/>
      <c r="R890" s="105"/>
      <c r="S890" s="105"/>
      <c r="T890" s="105"/>
      <c r="U890" s="105"/>
      <c r="V890" s="105"/>
      <c r="W890" s="105"/>
      <c r="X890" s="105"/>
      <c r="Y890" s="105"/>
      <c r="Z890" s="105"/>
    </row>
    <row r="891" spans="1:26" ht="9.75" customHeight="1">
      <c r="A891" s="121"/>
      <c r="B891" s="129"/>
      <c r="C891" s="129"/>
      <c r="D891" s="129"/>
      <c r="E891" s="129"/>
      <c r="F891" s="129"/>
      <c r="G891" s="129"/>
      <c r="H891" s="129"/>
      <c r="I891" s="129"/>
      <c r="J891" s="129"/>
      <c r="K891" s="106"/>
      <c r="L891" s="106"/>
      <c r="M891" s="106"/>
      <c r="N891" s="106"/>
      <c r="O891" s="106"/>
      <c r="P891" s="106"/>
      <c r="Q891" s="105"/>
      <c r="R891" s="105"/>
      <c r="S891" s="105"/>
      <c r="T891" s="105"/>
      <c r="U891" s="105"/>
      <c r="V891" s="105"/>
      <c r="W891" s="105"/>
      <c r="X891" s="105"/>
      <c r="Y891" s="105"/>
      <c r="Z891" s="105"/>
    </row>
    <row r="892" spans="1:26" ht="9.75" customHeight="1">
      <c r="A892" s="121"/>
      <c r="B892" s="129"/>
      <c r="C892" s="129"/>
      <c r="D892" s="129"/>
      <c r="E892" s="129"/>
      <c r="F892" s="129"/>
      <c r="G892" s="129"/>
      <c r="H892" s="129"/>
      <c r="I892" s="129"/>
      <c r="J892" s="129"/>
      <c r="K892" s="106"/>
      <c r="L892" s="106"/>
      <c r="M892" s="106"/>
      <c r="N892" s="106"/>
      <c r="O892" s="106"/>
      <c r="P892" s="106"/>
      <c r="Q892" s="105"/>
      <c r="R892" s="105"/>
      <c r="S892" s="105"/>
      <c r="T892" s="105"/>
      <c r="U892" s="105"/>
      <c r="V892" s="105"/>
      <c r="W892" s="105"/>
      <c r="X892" s="105"/>
      <c r="Y892" s="105"/>
      <c r="Z892" s="105"/>
    </row>
    <row r="893" spans="1:26" ht="9.75" customHeight="1">
      <c r="A893" s="121"/>
      <c r="B893" s="129"/>
      <c r="C893" s="129"/>
      <c r="D893" s="129"/>
      <c r="E893" s="129"/>
      <c r="F893" s="129"/>
      <c r="G893" s="129"/>
      <c r="H893" s="129"/>
      <c r="I893" s="129"/>
      <c r="J893" s="129"/>
      <c r="K893" s="106"/>
      <c r="L893" s="106"/>
      <c r="M893" s="106"/>
      <c r="N893" s="106"/>
      <c r="O893" s="106"/>
      <c r="P893" s="106"/>
      <c r="Q893" s="105"/>
      <c r="R893" s="105"/>
      <c r="S893" s="105"/>
      <c r="T893" s="105"/>
      <c r="U893" s="105"/>
      <c r="V893" s="105"/>
      <c r="W893" s="105"/>
      <c r="X893" s="105"/>
      <c r="Y893" s="105"/>
      <c r="Z893" s="105"/>
    </row>
    <row r="894" spans="1:26" ht="9.75" customHeight="1">
      <c r="A894" s="121"/>
      <c r="B894" s="129"/>
      <c r="C894" s="129"/>
      <c r="D894" s="129"/>
      <c r="E894" s="129"/>
      <c r="F894" s="129"/>
      <c r="G894" s="129"/>
      <c r="H894" s="129"/>
      <c r="I894" s="129"/>
      <c r="J894" s="129"/>
      <c r="K894" s="106"/>
      <c r="L894" s="106"/>
      <c r="M894" s="106"/>
      <c r="N894" s="106"/>
      <c r="O894" s="106"/>
      <c r="P894" s="106"/>
      <c r="Q894" s="105"/>
      <c r="R894" s="105"/>
      <c r="S894" s="105"/>
      <c r="T894" s="105"/>
      <c r="U894" s="105"/>
      <c r="V894" s="105"/>
      <c r="W894" s="105"/>
      <c r="X894" s="105"/>
      <c r="Y894" s="105"/>
      <c r="Z894" s="105"/>
    </row>
    <row r="895" spans="1:26" ht="9.75" customHeight="1">
      <c r="A895" s="121"/>
      <c r="B895" s="129"/>
      <c r="C895" s="129"/>
      <c r="D895" s="129"/>
      <c r="E895" s="129"/>
      <c r="F895" s="129"/>
      <c r="G895" s="129"/>
      <c r="H895" s="129"/>
      <c r="I895" s="129"/>
      <c r="J895" s="129"/>
      <c r="K895" s="106"/>
      <c r="L895" s="106"/>
      <c r="M895" s="106"/>
      <c r="N895" s="106"/>
      <c r="O895" s="106"/>
      <c r="P895" s="106"/>
      <c r="Q895" s="105"/>
      <c r="R895" s="105"/>
      <c r="S895" s="105"/>
      <c r="T895" s="105"/>
      <c r="U895" s="105"/>
      <c r="V895" s="105"/>
      <c r="W895" s="105"/>
      <c r="X895" s="105"/>
      <c r="Y895" s="105"/>
      <c r="Z895" s="105"/>
    </row>
    <row r="896" spans="1:26" ht="9.75" customHeight="1">
      <c r="A896" s="121"/>
      <c r="B896" s="129"/>
      <c r="C896" s="129"/>
      <c r="D896" s="129"/>
      <c r="E896" s="129"/>
      <c r="F896" s="129"/>
      <c r="G896" s="129"/>
      <c r="H896" s="129"/>
      <c r="I896" s="129"/>
      <c r="J896" s="129"/>
      <c r="K896" s="106"/>
      <c r="L896" s="106"/>
      <c r="M896" s="106"/>
      <c r="N896" s="106"/>
      <c r="O896" s="106"/>
      <c r="P896" s="106"/>
      <c r="Q896" s="105"/>
      <c r="R896" s="105"/>
      <c r="S896" s="105"/>
      <c r="T896" s="105"/>
      <c r="U896" s="105"/>
      <c r="V896" s="105"/>
      <c r="W896" s="105"/>
      <c r="X896" s="105"/>
      <c r="Y896" s="105"/>
      <c r="Z896" s="105"/>
    </row>
    <row r="897" spans="1:26" ht="9.75" customHeight="1">
      <c r="A897" s="121"/>
      <c r="B897" s="129"/>
      <c r="C897" s="129"/>
      <c r="D897" s="129"/>
      <c r="E897" s="129"/>
      <c r="F897" s="129"/>
      <c r="G897" s="129"/>
      <c r="H897" s="129"/>
      <c r="I897" s="129"/>
      <c r="J897" s="129"/>
      <c r="K897" s="106"/>
      <c r="L897" s="106"/>
      <c r="M897" s="106"/>
      <c r="N897" s="106"/>
      <c r="O897" s="106"/>
      <c r="P897" s="106"/>
      <c r="Q897" s="105"/>
      <c r="R897" s="105"/>
      <c r="S897" s="105"/>
      <c r="T897" s="105"/>
      <c r="U897" s="105"/>
      <c r="V897" s="105"/>
      <c r="W897" s="105"/>
      <c r="X897" s="105"/>
      <c r="Y897" s="105"/>
      <c r="Z897" s="105"/>
    </row>
    <row r="898" spans="1:26" ht="9.75" customHeight="1">
      <c r="A898" s="121"/>
      <c r="B898" s="129"/>
      <c r="C898" s="129"/>
      <c r="D898" s="129"/>
      <c r="E898" s="129"/>
      <c r="F898" s="129"/>
      <c r="G898" s="129"/>
      <c r="H898" s="129"/>
      <c r="I898" s="129"/>
      <c r="J898" s="129"/>
      <c r="K898" s="106"/>
      <c r="L898" s="106"/>
      <c r="M898" s="106"/>
      <c r="N898" s="106"/>
      <c r="O898" s="106"/>
      <c r="P898" s="106"/>
      <c r="Q898" s="105"/>
      <c r="R898" s="105"/>
      <c r="S898" s="105"/>
      <c r="T898" s="105"/>
      <c r="U898" s="105"/>
      <c r="V898" s="105"/>
      <c r="W898" s="105"/>
      <c r="X898" s="105"/>
      <c r="Y898" s="105"/>
      <c r="Z898" s="105"/>
    </row>
    <row r="899" spans="1:26" ht="9.75" customHeight="1">
      <c r="A899" s="121"/>
      <c r="B899" s="129"/>
      <c r="C899" s="129"/>
      <c r="D899" s="129"/>
      <c r="E899" s="129"/>
      <c r="F899" s="129"/>
      <c r="G899" s="129"/>
      <c r="H899" s="129"/>
      <c r="I899" s="129"/>
      <c r="J899" s="129"/>
      <c r="K899" s="106"/>
      <c r="L899" s="106"/>
      <c r="M899" s="106"/>
      <c r="N899" s="106"/>
      <c r="O899" s="106"/>
      <c r="P899" s="106"/>
      <c r="Q899" s="105"/>
      <c r="R899" s="105"/>
      <c r="S899" s="105"/>
      <c r="T899" s="105"/>
      <c r="U899" s="105"/>
      <c r="V899" s="105"/>
      <c r="W899" s="105"/>
      <c r="X899" s="105"/>
      <c r="Y899" s="105"/>
      <c r="Z899" s="105"/>
    </row>
    <row r="900" spans="1:26" ht="9.75" customHeight="1">
      <c r="A900" s="121"/>
      <c r="B900" s="129"/>
      <c r="C900" s="129"/>
      <c r="D900" s="129"/>
      <c r="E900" s="129"/>
      <c r="F900" s="129"/>
      <c r="G900" s="129"/>
      <c r="H900" s="129"/>
      <c r="I900" s="129"/>
      <c r="J900" s="129"/>
      <c r="K900" s="106"/>
      <c r="L900" s="106"/>
      <c r="M900" s="106"/>
      <c r="N900" s="106"/>
      <c r="O900" s="106"/>
      <c r="P900" s="106"/>
      <c r="Q900" s="105"/>
      <c r="R900" s="105"/>
      <c r="S900" s="105"/>
      <c r="T900" s="105"/>
      <c r="U900" s="105"/>
      <c r="V900" s="105"/>
      <c r="W900" s="105"/>
      <c r="X900" s="105"/>
      <c r="Y900" s="105"/>
      <c r="Z900" s="105"/>
    </row>
    <row r="901" spans="1:26" ht="9.75" customHeight="1">
      <c r="A901" s="121"/>
      <c r="B901" s="129"/>
      <c r="C901" s="129"/>
      <c r="D901" s="129"/>
      <c r="E901" s="129"/>
      <c r="F901" s="129"/>
      <c r="G901" s="129"/>
      <c r="H901" s="129"/>
      <c r="I901" s="129"/>
      <c r="J901" s="129"/>
      <c r="K901" s="106"/>
      <c r="L901" s="106"/>
      <c r="M901" s="106"/>
      <c r="N901" s="106"/>
      <c r="O901" s="106"/>
      <c r="P901" s="106"/>
      <c r="Q901" s="105"/>
      <c r="R901" s="105"/>
      <c r="S901" s="105"/>
      <c r="T901" s="105"/>
      <c r="U901" s="105"/>
      <c r="V901" s="105"/>
      <c r="W901" s="105"/>
      <c r="X901" s="105"/>
      <c r="Y901" s="105"/>
      <c r="Z901" s="105"/>
    </row>
    <row r="902" spans="1:26" ht="9.75" customHeight="1">
      <c r="A902" s="121"/>
      <c r="B902" s="129"/>
      <c r="C902" s="129"/>
      <c r="D902" s="129"/>
      <c r="E902" s="129"/>
      <c r="F902" s="129"/>
      <c r="G902" s="129"/>
      <c r="H902" s="129"/>
      <c r="I902" s="129"/>
      <c r="J902" s="129"/>
      <c r="K902" s="106"/>
      <c r="L902" s="106"/>
      <c r="M902" s="106"/>
      <c r="N902" s="106"/>
      <c r="O902" s="106"/>
      <c r="P902" s="106"/>
      <c r="Q902" s="105"/>
      <c r="R902" s="105"/>
      <c r="S902" s="105"/>
      <c r="T902" s="105"/>
      <c r="U902" s="105"/>
      <c r="V902" s="105"/>
      <c r="W902" s="105"/>
      <c r="X902" s="105"/>
      <c r="Y902" s="105"/>
      <c r="Z902" s="105"/>
    </row>
    <row r="903" spans="1:26" ht="9.75" customHeight="1">
      <c r="A903" s="121"/>
      <c r="B903" s="129"/>
      <c r="C903" s="129"/>
      <c r="D903" s="129"/>
      <c r="E903" s="129"/>
      <c r="F903" s="129"/>
      <c r="G903" s="129"/>
      <c r="H903" s="129"/>
      <c r="I903" s="129"/>
      <c r="J903" s="129"/>
      <c r="K903" s="106"/>
      <c r="L903" s="106"/>
      <c r="M903" s="106"/>
      <c r="N903" s="106"/>
      <c r="O903" s="106"/>
      <c r="P903" s="106"/>
      <c r="Q903" s="105"/>
      <c r="R903" s="105"/>
      <c r="S903" s="105"/>
      <c r="T903" s="105"/>
      <c r="U903" s="105"/>
      <c r="V903" s="105"/>
      <c r="W903" s="105"/>
      <c r="X903" s="105"/>
      <c r="Y903" s="105"/>
      <c r="Z903" s="105"/>
    </row>
    <row r="904" spans="1:26" ht="9.75" customHeight="1">
      <c r="A904" s="121"/>
      <c r="B904" s="129"/>
      <c r="C904" s="129"/>
      <c r="D904" s="129"/>
      <c r="E904" s="129"/>
      <c r="F904" s="129"/>
      <c r="G904" s="129"/>
      <c r="H904" s="129"/>
      <c r="I904" s="129"/>
      <c r="J904" s="129"/>
      <c r="K904" s="106"/>
      <c r="L904" s="106"/>
      <c r="M904" s="106"/>
      <c r="N904" s="106"/>
      <c r="O904" s="106"/>
      <c r="P904" s="106"/>
      <c r="Q904" s="105"/>
      <c r="R904" s="105"/>
      <c r="S904" s="105"/>
      <c r="T904" s="105"/>
      <c r="U904" s="105"/>
      <c r="V904" s="105"/>
      <c r="W904" s="105"/>
      <c r="X904" s="105"/>
      <c r="Y904" s="105"/>
      <c r="Z904" s="105"/>
    </row>
    <row r="905" spans="1:26" ht="9.75" customHeight="1">
      <c r="A905" s="121"/>
      <c r="B905" s="129"/>
      <c r="C905" s="129"/>
      <c r="D905" s="129"/>
      <c r="E905" s="129"/>
      <c r="F905" s="129"/>
      <c r="G905" s="129"/>
      <c r="H905" s="129"/>
      <c r="I905" s="129"/>
      <c r="J905" s="129"/>
      <c r="K905" s="106"/>
      <c r="L905" s="106"/>
      <c r="M905" s="106"/>
      <c r="N905" s="106"/>
      <c r="O905" s="106"/>
      <c r="P905" s="106"/>
      <c r="Q905" s="105"/>
      <c r="R905" s="105"/>
      <c r="S905" s="105"/>
      <c r="T905" s="105"/>
      <c r="U905" s="105"/>
      <c r="V905" s="105"/>
      <c r="W905" s="105"/>
      <c r="X905" s="105"/>
      <c r="Y905" s="105"/>
      <c r="Z905" s="105"/>
    </row>
    <row r="906" spans="1:26" ht="9.75" customHeight="1">
      <c r="A906" s="121"/>
      <c r="B906" s="129"/>
      <c r="C906" s="129"/>
      <c r="D906" s="129"/>
      <c r="E906" s="129"/>
      <c r="F906" s="129"/>
      <c r="G906" s="129"/>
      <c r="H906" s="129"/>
      <c r="I906" s="129"/>
      <c r="J906" s="129"/>
      <c r="K906" s="106"/>
      <c r="L906" s="106"/>
      <c r="M906" s="106"/>
      <c r="N906" s="106"/>
      <c r="O906" s="106"/>
      <c r="P906" s="106"/>
      <c r="Q906" s="105"/>
      <c r="R906" s="105"/>
      <c r="S906" s="105"/>
      <c r="T906" s="105"/>
      <c r="U906" s="105"/>
      <c r="V906" s="105"/>
      <c r="W906" s="105"/>
      <c r="X906" s="105"/>
      <c r="Y906" s="105"/>
      <c r="Z906" s="105"/>
    </row>
    <row r="907" spans="1:26" ht="9.75" customHeight="1">
      <c r="A907" s="121"/>
      <c r="B907" s="129"/>
      <c r="C907" s="129"/>
      <c r="D907" s="129"/>
      <c r="E907" s="129"/>
      <c r="F907" s="129"/>
      <c r="G907" s="129"/>
      <c r="H907" s="129"/>
      <c r="I907" s="129"/>
      <c r="J907" s="129"/>
      <c r="K907" s="106"/>
      <c r="L907" s="106"/>
      <c r="M907" s="106"/>
      <c r="N907" s="106"/>
      <c r="O907" s="106"/>
      <c r="P907" s="106"/>
      <c r="Q907" s="105"/>
      <c r="R907" s="105"/>
      <c r="S907" s="105"/>
      <c r="T907" s="105"/>
      <c r="U907" s="105"/>
      <c r="V907" s="105"/>
      <c r="W907" s="105"/>
      <c r="X907" s="105"/>
      <c r="Y907" s="105"/>
      <c r="Z907" s="105"/>
    </row>
    <row r="908" spans="1:26" ht="9.75" customHeight="1">
      <c r="A908" s="121"/>
      <c r="B908" s="129"/>
      <c r="C908" s="129"/>
      <c r="D908" s="129"/>
      <c r="E908" s="129"/>
      <c r="F908" s="129"/>
      <c r="G908" s="129"/>
      <c r="H908" s="129"/>
      <c r="I908" s="129"/>
      <c r="J908" s="129"/>
      <c r="K908" s="106"/>
      <c r="L908" s="106"/>
      <c r="M908" s="106"/>
      <c r="N908" s="106"/>
      <c r="O908" s="106"/>
      <c r="P908" s="106"/>
      <c r="Q908" s="105"/>
      <c r="R908" s="105"/>
      <c r="S908" s="105"/>
      <c r="T908" s="105"/>
      <c r="U908" s="105"/>
      <c r="V908" s="105"/>
      <c r="W908" s="105"/>
      <c r="X908" s="105"/>
      <c r="Y908" s="105"/>
      <c r="Z908" s="105"/>
    </row>
    <row r="909" spans="1:26" ht="9.75" customHeight="1">
      <c r="A909" s="121"/>
      <c r="B909" s="129"/>
      <c r="C909" s="129"/>
      <c r="D909" s="129"/>
      <c r="E909" s="129"/>
      <c r="F909" s="129"/>
      <c r="G909" s="129"/>
      <c r="H909" s="129"/>
      <c r="I909" s="129"/>
      <c r="J909" s="129"/>
      <c r="K909" s="106"/>
      <c r="L909" s="106"/>
      <c r="M909" s="106"/>
      <c r="N909" s="106"/>
      <c r="O909" s="106"/>
      <c r="P909" s="106"/>
      <c r="Q909" s="105"/>
      <c r="R909" s="105"/>
      <c r="S909" s="105"/>
      <c r="T909" s="105"/>
      <c r="U909" s="105"/>
      <c r="V909" s="105"/>
      <c r="W909" s="105"/>
      <c r="X909" s="105"/>
      <c r="Y909" s="105"/>
      <c r="Z909" s="105"/>
    </row>
    <row r="910" spans="1:26" ht="9.75" customHeight="1">
      <c r="A910" s="121"/>
      <c r="B910" s="129"/>
      <c r="C910" s="129"/>
      <c r="D910" s="129"/>
      <c r="E910" s="129"/>
      <c r="F910" s="129"/>
      <c r="G910" s="129"/>
      <c r="H910" s="129"/>
      <c r="I910" s="129"/>
      <c r="J910" s="129"/>
      <c r="K910" s="106"/>
      <c r="L910" s="106"/>
      <c r="M910" s="106"/>
      <c r="N910" s="106"/>
      <c r="O910" s="106"/>
      <c r="P910" s="106"/>
      <c r="Q910" s="105"/>
      <c r="R910" s="105"/>
      <c r="S910" s="105"/>
      <c r="T910" s="105"/>
      <c r="U910" s="105"/>
      <c r="V910" s="105"/>
      <c r="W910" s="105"/>
      <c r="X910" s="105"/>
      <c r="Y910" s="105"/>
      <c r="Z910" s="105"/>
    </row>
    <row r="911" spans="1:26" ht="9.75" customHeight="1">
      <c r="A911" s="121"/>
      <c r="B911" s="129"/>
      <c r="C911" s="129"/>
      <c r="D911" s="129"/>
      <c r="E911" s="129"/>
      <c r="F911" s="129"/>
      <c r="G911" s="129"/>
      <c r="H911" s="129"/>
      <c r="I911" s="129"/>
      <c r="J911" s="129"/>
      <c r="K911" s="106"/>
      <c r="L911" s="106"/>
      <c r="M911" s="106"/>
      <c r="N911" s="106"/>
      <c r="O911" s="106"/>
      <c r="P911" s="106"/>
      <c r="Q911" s="105"/>
      <c r="R911" s="105"/>
      <c r="S911" s="105"/>
      <c r="T911" s="105"/>
      <c r="U911" s="105"/>
      <c r="V911" s="105"/>
      <c r="W911" s="105"/>
      <c r="X911" s="105"/>
      <c r="Y911" s="105"/>
      <c r="Z911" s="105"/>
    </row>
    <row r="912" spans="1:26" ht="9.75" customHeight="1">
      <c r="A912" s="121"/>
      <c r="B912" s="129"/>
      <c r="C912" s="129"/>
      <c r="D912" s="129"/>
      <c r="E912" s="129"/>
      <c r="F912" s="129"/>
      <c r="G912" s="129"/>
      <c r="H912" s="129"/>
      <c r="I912" s="129"/>
      <c r="J912" s="129"/>
      <c r="K912" s="106"/>
      <c r="L912" s="106"/>
      <c r="M912" s="106"/>
      <c r="N912" s="106"/>
      <c r="O912" s="106"/>
      <c r="P912" s="106"/>
      <c r="Q912" s="105"/>
      <c r="R912" s="105"/>
      <c r="S912" s="105"/>
      <c r="T912" s="105"/>
      <c r="U912" s="105"/>
      <c r="V912" s="105"/>
      <c r="W912" s="105"/>
      <c r="X912" s="105"/>
      <c r="Y912" s="105"/>
      <c r="Z912" s="105"/>
    </row>
    <row r="913" spans="1:26" ht="9.75" customHeight="1">
      <c r="A913" s="121"/>
      <c r="B913" s="129"/>
      <c r="C913" s="129"/>
      <c r="D913" s="129"/>
      <c r="E913" s="129"/>
      <c r="F913" s="129"/>
      <c r="G913" s="129"/>
      <c r="H913" s="129"/>
      <c r="I913" s="129"/>
      <c r="J913" s="129"/>
      <c r="K913" s="106"/>
      <c r="L913" s="106"/>
      <c r="M913" s="106"/>
      <c r="N913" s="106"/>
      <c r="O913" s="106"/>
      <c r="P913" s="106"/>
      <c r="Q913" s="105"/>
      <c r="R913" s="105"/>
      <c r="S913" s="105"/>
      <c r="T913" s="105"/>
      <c r="U913" s="105"/>
      <c r="V913" s="105"/>
      <c r="W913" s="105"/>
      <c r="X913" s="105"/>
      <c r="Y913" s="105"/>
      <c r="Z913" s="105"/>
    </row>
    <row r="914" spans="1:26" ht="9.75" customHeight="1">
      <c r="A914" s="121"/>
      <c r="B914" s="129"/>
      <c r="C914" s="129"/>
      <c r="D914" s="129"/>
      <c r="E914" s="129"/>
      <c r="F914" s="129"/>
      <c r="G914" s="129"/>
      <c r="H914" s="129"/>
      <c r="I914" s="129"/>
      <c r="J914" s="129"/>
      <c r="K914" s="106"/>
      <c r="L914" s="106"/>
      <c r="M914" s="106"/>
      <c r="N914" s="106"/>
      <c r="O914" s="106"/>
      <c r="P914" s="106"/>
      <c r="Q914" s="105"/>
      <c r="R914" s="105"/>
      <c r="S914" s="105"/>
      <c r="T914" s="105"/>
      <c r="U914" s="105"/>
      <c r="V914" s="105"/>
      <c r="W914" s="105"/>
      <c r="X914" s="105"/>
      <c r="Y914" s="105"/>
      <c r="Z914" s="105"/>
    </row>
    <row r="915" spans="1:26" ht="9.75" customHeight="1">
      <c r="A915" s="121"/>
      <c r="B915" s="129"/>
      <c r="C915" s="129"/>
      <c r="D915" s="129"/>
      <c r="E915" s="129"/>
      <c r="F915" s="129"/>
      <c r="G915" s="129"/>
      <c r="H915" s="129"/>
      <c r="I915" s="129"/>
      <c r="J915" s="129"/>
      <c r="K915" s="106"/>
      <c r="L915" s="106"/>
      <c r="M915" s="106"/>
      <c r="N915" s="106"/>
      <c r="O915" s="106"/>
      <c r="P915" s="106"/>
      <c r="Q915" s="105"/>
      <c r="R915" s="105"/>
      <c r="S915" s="105"/>
      <c r="T915" s="105"/>
      <c r="U915" s="105"/>
      <c r="V915" s="105"/>
      <c r="W915" s="105"/>
      <c r="X915" s="105"/>
      <c r="Y915" s="105"/>
      <c r="Z915" s="105"/>
    </row>
    <row r="916" spans="1:26" ht="9.75" customHeight="1">
      <c r="A916" s="121"/>
      <c r="B916" s="129"/>
      <c r="C916" s="129"/>
      <c r="D916" s="129"/>
      <c r="E916" s="129"/>
      <c r="F916" s="129"/>
      <c r="G916" s="129"/>
      <c r="H916" s="129"/>
      <c r="I916" s="129"/>
      <c r="J916" s="129"/>
      <c r="K916" s="106"/>
      <c r="L916" s="106"/>
      <c r="M916" s="106"/>
      <c r="N916" s="106"/>
      <c r="O916" s="106"/>
      <c r="P916" s="106"/>
      <c r="Q916" s="105"/>
      <c r="R916" s="105"/>
      <c r="S916" s="105"/>
      <c r="T916" s="105"/>
      <c r="U916" s="105"/>
      <c r="V916" s="105"/>
      <c r="W916" s="105"/>
      <c r="X916" s="105"/>
      <c r="Y916" s="105"/>
      <c r="Z916" s="105"/>
    </row>
    <row r="917" spans="1:26" ht="9.75" customHeight="1">
      <c r="A917" s="121"/>
      <c r="B917" s="129"/>
      <c r="C917" s="129"/>
      <c r="D917" s="129"/>
      <c r="E917" s="129"/>
      <c r="F917" s="129"/>
      <c r="G917" s="129"/>
      <c r="H917" s="129"/>
      <c r="I917" s="129"/>
      <c r="J917" s="129"/>
      <c r="K917" s="106"/>
      <c r="L917" s="106"/>
      <c r="M917" s="106"/>
      <c r="N917" s="106"/>
      <c r="O917" s="106"/>
      <c r="P917" s="106"/>
      <c r="Q917" s="105"/>
      <c r="R917" s="105"/>
      <c r="S917" s="105"/>
      <c r="T917" s="105"/>
      <c r="U917" s="105"/>
      <c r="V917" s="105"/>
      <c r="W917" s="105"/>
      <c r="X917" s="105"/>
      <c r="Y917" s="105"/>
      <c r="Z917" s="105"/>
    </row>
    <row r="918" spans="1:26" ht="9.75" customHeight="1">
      <c r="A918" s="121"/>
      <c r="B918" s="129"/>
      <c r="C918" s="129"/>
      <c r="D918" s="129"/>
      <c r="E918" s="129"/>
      <c r="F918" s="129"/>
      <c r="G918" s="129"/>
      <c r="H918" s="129"/>
      <c r="I918" s="129"/>
      <c r="J918" s="129"/>
      <c r="K918" s="106"/>
      <c r="L918" s="106"/>
      <c r="M918" s="106"/>
      <c r="N918" s="106"/>
      <c r="O918" s="106"/>
      <c r="P918" s="106"/>
      <c r="Q918" s="105"/>
      <c r="R918" s="105"/>
      <c r="S918" s="105"/>
      <c r="T918" s="105"/>
      <c r="U918" s="105"/>
      <c r="V918" s="105"/>
      <c r="W918" s="105"/>
      <c r="X918" s="105"/>
      <c r="Y918" s="105"/>
      <c r="Z918" s="105"/>
    </row>
    <row r="919" spans="1:26" ht="9.75" customHeight="1">
      <c r="A919" s="121"/>
      <c r="B919" s="129"/>
      <c r="C919" s="129"/>
      <c r="D919" s="129"/>
      <c r="E919" s="129"/>
      <c r="F919" s="129"/>
      <c r="G919" s="129"/>
      <c r="H919" s="129"/>
      <c r="I919" s="129"/>
      <c r="J919" s="129"/>
      <c r="K919" s="106"/>
      <c r="L919" s="106"/>
      <c r="M919" s="106"/>
      <c r="N919" s="106"/>
      <c r="O919" s="106"/>
      <c r="P919" s="106"/>
      <c r="Q919" s="105"/>
      <c r="R919" s="105"/>
      <c r="S919" s="105"/>
      <c r="T919" s="105"/>
      <c r="U919" s="105"/>
      <c r="V919" s="105"/>
      <c r="W919" s="105"/>
      <c r="X919" s="105"/>
      <c r="Y919" s="105"/>
      <c r="Z919" s="105"/>
    </row>
    <row r="920" spans="1:26" ht="9.75" customHeight="1">
      <c r="A920" s="121"/>
      <c r="B920" s="129"/>
      <c r="C920" s="129"/>
      <c r="D920" s="129"/>
      <c r="E920" s="129"/>
      <c r="F920" s="129"/>
      <c r="G920" s="129"/>
      <c r="H920" s="129"/>
      <c r="I920" s="129"/>
      <c r="J920" s="129"/>
      <c r="K920" s="106"/>
      <c r="L920" s="106"/>
      <c r="M920" s="106"/>
      <c r="N920" s="106"/>
      <c r="O920" s="106"/>
      <c r="P920" s="106"/>
      <c r="Q920" s="105"/>
      <c r="R920" s="105"/>
      <c r="S920" s="105"/>
      <c r="T920" s="105"/>
      <c r="U920" s="105"/>
      <c r="V920" s="105"/>
      <c r="W920" s="105"/>
      <c r="X920" s="105"/>
      <c r="Y920" s="105"/>
      <c r="Z920" s="105"/>
    </row>
    <row r="921" spans="1:26" ht="9.75" customHeight="1">
      <c r="A921" s="121"/>
      <c r="B921" s="129"/>
      <c r="C921" s="129"/>
      <c r="D921" s="129"/>
      <c r="E921" s="129"/>
      <c r="F921" s="129"/>
      <c r="G921" s="129"/>
      <c r="H921" s="129"/>
      <c r="I921" s="129"/>
      <c r="J921" s="129"/>
      <c r="K921" s="106"/>
      <c r="L921" s="106"/>
      <c r="M921" s="106"/>
      <c r="N921" s="106"/>
      <c r="O921" s="106"/>
      <c r="P921" s="106"/>
      <c r="Q921" s="105"/>
      <c r="R921" s="105"/>
      <c r="S921" s="105"/>
      <c r="T921" s="105"/>
      <c r="U921" s="105"/>
      <c r="V921" s="105"/>
      <c r="W921" s="105"/>
      <c r="X921" s="105"/>
      <c r="Y921" s="105"/>
      <c r="Z921" s="105"/>
    </row>
    <row r="922" spans="1:26" ht="9.75" customHeight="1">
      <c r="A922" s="121"/>
      <c r="B922" s="129"/>
      <c r="C922" s="129"/>
      <c r="D922" s="129"/>
      <c r="E922" s="129"/>
      <c r="F922" s="129"/>
      <c r="G922" s="129"/>
      <c r="H922" s="129"/>
      <c r="I922" s="129"/>
      <c r="J922" s="129"/>
      <c r="K922" s="106"/>
      <c r="L922" s="106"/>
      <c r="M922" s="106"/>
      <c r="N922" s="106"/>
      <c r="O922" s="106"/>
      <c r="P922" s="106"/>
      <c r="Q922" s="105"/>
      <c r="R922" s="105"/>
      <c r="S922" s="105"/>
      <c r="T922" s="105"/>
      <c r="U922" s="105"/>
      <c r="V922" s="105"/>
      <c r="W922" s="105"/>
      <c r="X922" s="105"/>
      <c r="Y922" s="105"/>
      <c r="Z922" s="105"/>
    </row>
    <row r="923" spans="1:26" ht="9.75" customHeight="1">
      <c r="A923" s="121"/>
      <c r="B923" s="129"/>
      <c r="C923" s="129"/>
      <c r="D923" s="129"/>
      <c r="E923" s="129"/>
      <c r="F923" s="129"/>
      <c r="G923" s="129"/>
      <c r="H923" s="129"/>
      <c r="I923" s="129"/>
      <c r="J923" s="129"/>
      <c r="K923" s="106"/>
      <c r="L923" s="106"/>
      <c r="M923" s="106"/>
      <c r="N923" s="106"/>
      <c r="O923" s="106"/>
      <c r="P923" s="106"/>
      <c r="Q923" s="105"/>
      <c r="R923" s="105"/>
      <c r="S923" s="105"/>
      <c r="T923" s="105"/>
      <c r="U923" s="105"/>
      <c r="V923" s="105"/>
      <c r="W923" s="105"/>
      <c r="X923" s="105"/>
      <c r="Y923" s="105"/>
      <c r="Z923" s="105"/>
    </row>
    <row r="924" spans="1:26" ht="9.75" customHeight="1">
      <c r="A924" s="121"/>
      <c r="B924" s="129"/>
      <c r="C924" s="129"/>
      <c r="D924" s="129"/>
      <c r="E924" s="129"/>
      <c r="F924" s="129"/>
      <c r="G924" s="129"/>
      <c r="H924" s="129"/>
      <c r="I924" s="129"/>
      <c r="J924" s="129"/>
      <c r="K924" s="106"/>
      <c r="L924" s="106"/>
      <c r="M924" s="106"/>
      <c r="N924" s="106"/>
      <c r="O924" s="106"/>
      <c r="P924" s="106"/>
      <c r="Q924" s="105"/>
      <c r="R924" s="105"/>
      <c r="S924" s="105"/>
      <c r="T924" s="105"/>
      <c r="U924" s="105"/>
      <c r="V924" s="105"/>
      <c r="W924" s="105"/>
      <c r="X924" s="105"/>
      <c r="Y924" s="105"/>
      <c r="Z924" s="105"/>
    </row>
    <row r="925" spans="1:26" ht="9.75" customHeight="1">
      <c r="A925" s="121"/>
      <c r="B925" s="129"/>
      <c r="C925" s="129"/>
      <c r="D925" s="129"/>
      <c r="E925" s="129"/>
      <c r="F925" s="129"/>
      <c r="G925" s="129"/>
      <c r="H925" s="129"/>
      <c r="I925" s="129"/>
      <c r="J925" s="129"/>
      <c r="K925" s="106"/>
      <c r="L925" s="106"/>
      <c r="M925" s="106"/>
      <c r="N925" s="106"/>
      <c r="O925" s="106"/>
      <c r="P925" s="106"/>
      <c r="Q925" s="105"/>
      <c r="R925" s="105"/>
      <c r="S925" s="105"/>
      <c r="T925" s="105"/>
      <c r="U925" s="105"/>
      <c r="V925" s="105"/>
      <c r="W925" s="105"/>
      <c r="X925" s="105"/>
      <c r="Y925" s="105"/>
      <c r="Z925" s="105"/>
    </row>
    <row r="926" spans="1:26" ht="9.75" customHeight="1">
      <c r="A926" s="121"/>
      <c r="B926" s="129"/>
      <c r="C926" s="129"/>
      <c r="D926" s="129"/>
      <c r="E926" s="129"/>
      <c r="F926" s="129"/>
      <c r="G926" s="129"/>
      <c r="H926" s="129"/>
      <c r="I926" s="129"/>
      <c r="J926" s="129"/>
      <c r="K926" s="106"/>
      <c r="L926" s="106"/>
      <c r="M926" s="106"/>
      <c r="N926" s="106"/>
      <c r="O926" s="106"/>
      <c r="P926" s="106"/>
      <c r="Q926" s="105"/>
      <c r="R926" s="105"/>
      <c r="S926" s="105"/>
      <c r="T926" s="105"/>
      <c r="U926" s="105"/>
      <c r="V926" s="105"/>
      <c r="W926" s="105"/>
      <c r="X926" s="105"/>
      <c r="Y926" s="105"/>
      <c r="Z926" s="105"/>
    </row>
    <row r="927" spans="1:26" ht="9.75" customHeight="1">
      <c r="A927" s="121"/>
      <c r="B927" s="129"/>
      <c r="C927" s="129"/>
      <c r="D927" s="129"/>
      <c r="E927" s="129"/>
      <c r="F927" s="129"/>
      <c r="G927" s="129"/>
      <c r="H927" s="129"/>
      <c r="I927" s="129"/>
      <c r="J927" s="129"/>
      <c r="K927" s="106"/>
      <c r="L927" s="106"/>
      <c r="M927" s="106"/>
      <c r="N927" s="106"/>
      <c r="O927" s="106"/>
      <c r="P927" s="106"/>
      <c r="Q927" s="105"/>
      <c r="R927" s="105"/>
      <c r="S927" s="105"/>
      <c r="T927" s="105"/>
      <c r="U927" s="105"/>
      <c r="V927" s="105"/>
      <c r="W927" s="105"/>
      <c r="X927" s="105"/>
      <c r="Y927" s="105"/>
      <c r="Z927" s="105"/>
    </row>
    <row r="928" spans="1:26" ht="9.75" customHeight="1">
      <c r="A928" s="121"/>
      <c r="B928" s="129"/>
      <c r="C928" s="129"/>
      <c r="D928" s="129"/>
      <c r="E928" s="129"/>
      <c r="F928" s="129"/>
      <c r="G928" s="129"/>
      <c r="H928" s="129"/>
      <c r="I928" s="129"/>
      <c r="J928" s="129"/>
      <c r="K928" s="106"/>
      <c r="L928" s="106"/>
      <c r="M928" s="106"/>
      <c r="N928" s="106"/>
      <c r="O928" s="106"/>
      <c r="P928" s="106"/>
      <c r="Q928" s="105"/>
      <c r="R928" s="105"/>
      <c r="S928" s="105"/>
      <c r="T928" s="105"/>
      <c r="U928" s="105"/>
      <c r="V928" s="105"/>
      <c r="W928" s="105"/>
      <c r="X928" s="105"/>
      <c r="Y928" s="105"/>
      <c r="Z928" s="105"/>
    </row>
    <row r="929" spans="1:26" ht="9.75" customHeight="1">
      <c r="A929" s="121"/>
      <c r="B929" s="129"/>
      <c r="C929" s="129"/>
      <c r="D929" s="129"/>
      <c r="E929" s="129"/>
      <c r="F929" s="129"/>
      <c r="G929" s="129"/>
      <c r="H929" s="129"/>
      <c r="I929" s="129"/>
      <c r="J929" s="129"/>
      <c r="K929" s="106"/>
      <c r="L929" s="106"/>
      <c r="M929" s="106"/>
      <c r="N929" s="106"/>
      <c r="O929" s="106"/>
      <c r="P929" s="106"/>
      <c r="Q929" s="105"/>
      <c r="R929" s="105"/>
      <c r="S929" s="105"/>
      <c r="T929" s="105"/>
      <c r="U929" s="105"/>
      <c r="V929" s="105"/>
      <c r="W929" s="105"/>
      <c r="X929" s="105"/>
      <c r="Y929" s="105"/>
      <c r="Z929" s="105"/>
    </row>
    <row r="930" spans="1:26" ht="9.75" customHeight="1">
      <c r="A930" s="121"/>
      <c r="B930" s="129"/>
      <c r="C930" s="129"/>
      <c r="D930" s="129"/>
      <c r="E930" s="129"/>
      <c r="F930" s="129"/>
      <c r="G930" s="129"/>
      <c r="H930" s="129"/>
      <c r="I930" s="129"/>
      <c r="J930" s="129"/>
      <c r="K930" s="106"/>
      <c r="L930" s="106"/>
      <c r="M930" s="106"/>
      <c r="N930" s="106"/>
      <c r="O930" s="106"/>
      <c r="P930" s="106"/>
      <c r="Q930" s="105"/>
      <c r="R930" s="105"/>
      <c r="S930" s="105"/>
      <c r="T930" s="105"/>
      <c r="U930" s="105"/>
      <c r="V930" s="105"/>
      <c r="W930" s="105"/>
      <c r="X930" s="105"/>
      <c r="Y930" s="105"/>
      <c r="Z930" s="105"/>
    </row>
    <row r="931" spans="1:26" ht="9.75" customHeight="1">
      <c r="A931" s="121"/>
      <c r="B931" s="129"/>
      <c r="C931" s="129"/>
      <c r="D931" s="129"/>
      <c r="E931" s="129"/>
      <c r="F931" s="129"/>
      <c r="G931" s="129"/>
      <c r="H931" s="129"/>
      <c r="I931" s="129"/>
      <c r="J931" s="129"/>
      <c r="K931" s="106"/>
      <c r="L931" s="106"/>
      <c r="M931" s="106"/>
      <c r="N931" s="106"/>
      <c r="O931" s="106"/>
      <c r="P931" s="106"/>
      <c r="Q931" s="105"/>
      <c r="R931" s="105"/>
      <c r="S931" s="105"/>
      <c r="T931" s="105"/>
      <c r="U931" s="105"/>
      <c r="V931" s="105"/>
      <c r="W931" s="105"/>
      <c r="X931" s="105"/>
      <c r="Y931" s="105"/>
      <c r="Z931" s="105"/>
    </row>
    <row r="932" spans="1:26" ht="9.75" customHeight="1">
      <c r="A932" s="121"/>
      <c r="B932" s="129"/>
      <c r="C932" s="129"/>
      <c r="D932" s="129"/>
      <c r="E932" s="129"/>
      <c r="F932" s="129"/>
      <c r="G932" s="129"/>
      <c r="H932" s="129"/>
      <c r="I932" s="129"/>
      <c r="J932" s="129"/>
      <c r="K932" s="106"/>
      <c r="L932" s="106"/>
      <c r="M932" s="106"/>
      <c r="N932" s="106"/>
      <c r="O932" s="106"/>
      <c r="P932" s="106"/>
      <c r="Q932" s="105"/>
      <c r="R932" s="105"/>
      <c r="S932" s="105"/>
      <c r="T932" s="105"/>
      <c r="U932" s="105"/>
      <c r="V932" s="105"/>
      <c r="W932" s="105"/>
      <c r="X932" s="105"/>
      <c r="Y932" s="105"/>
      <c r="Z932" s="105"/>
    </row>
    <row r="933" spans="1:26" ht="9.75" customHeight="1">
      <c r="A933" s="121"/>
      <c r="B933" s="129"/>
      <c r="C933" s="129"/>
      <c r="D933" s="129"/>
      <c r="E933" s="129"/>
      <c r="F933" s="129"/>
      <c r="G933" s="129"/>
      <c r="H933" s="129"/>
      <c r="I933" s="129"/>
      <c r="J933" s="129"/>
      <c r="K933" s="106"/>
      <c r="L933" s="106"/>
      <c r="M933" s="106"/>
      <c r="N933" s="106"/>
      <c r="O933" s="106"/>
      <c r="P933" s="106"/>
      <c r="Q933" s="105"/>
      <c r="R933" s="105"/>
      <c r="S933" s="105"/>
      <c r="T933" s="105"/>
      <c r="U933" s="105"/>
      <c r="V933" s="105"/>
      <c r="W933" s="105"/>
      <c r="X933" s="105"/>
      <c r="Y933" s="105"/>
      <c r="Z933" s="105"/>
    </row>
    <row r="934" spans="1:26" ht="9.75" customHeight="1">
      <c r="A934" s="121"/>
      <c r="B934" s="129"/>
      <c r="C934" s="129"/>
      <c r="D934" s="129"/>
      <c r="E934" s="129"/>
      <c r="F934" s="129"/>
      <c r="G934" s="129"/>
      <c r="H934" s="129"/>
      <c r="I934" s="129"/>
      <c r="J934" s="129"/>
      <c r="K934" s="106"/>
      <c r="L934" s="106"/>
      <c r="M934" s="106"/>
      <c r="N934" s="106"/>
      <c r="O934" s="106"/>
      <c r="P934" s="106"/>
      <c r="Q934" s="105"/>
      <c r="R934" s="105"/>
      <c r="S934" s="105"/>
      <c r="T934" s="105"/>
      <c r="U934" s="105"/>
      <c r="V934" s="105"/>
      <c r="W934" s="105"/>
      <c r="X934" s="105"/>
      <c r="Y934" s="105"/>
      <c r="Z934" s="105"/>
    </row>
    <row r="935" spans="1:26" ht="9.75" customHeight="1">
      <c r="A935" s="121"/>
      <c r="B935" s="129"/>
      <c r="C935" s="129"/>
      <c r="D935" s="129"/>
      <c r="E935" s="129"/>
      <c r="F935" s="129"/>
      <c r="G935" s="129"/>
      <c r="H935" s="129"/>
      <c r="I935" s="129"/>
      <c r="J935" s="129"/>
      <c r="K935" s="106"/>
      <c r="L935" s="106"/>
      <c r="M935" s="106"/>
      <c r="N935" s="106"/>
      <c r="O935" s="106"/>
      <c r="P935" s="106"/>
      <c r="Q935" s="105"/>
      <c r="R935" s="105"/>
      <c r="S935" s="105"/>
      <c r="T935" s="105"/>
      <c r="U935" s="105"/>
      <c r="V935" s="105"/>
      <c r="W935" s="105"/>
      <c r="X935" s="105"/>
      <c r="Y935" s="105"/>
      <c r="Z935" s="105"/>
    </row>
    <row r="936" spans="1:26" ht="9.75" customHeight="1">
      <c r="A936" s="121"/>
      <c r="B936" s="129"/>
      <c r="C936" s="129"/>
      <c r="D936" s="129"/>
      <c r="E936" s="129"/>
      <c r="F936" s="129"/>
      <c r="G936" s="129"/>
      <c r="H936" s="129"/>
      <c r="I936" s="129"/>
      <c r="J936" s="129"/>
      <c r="K936" s="106"/>
      <c r="L936" s="106"/>
      <c r="M936" s="106"/>
      <c r="N936" s="106"/>
      <c r="O936" s="106"/>
      <c r="P936" s="106"/>
      <c r="Q936" s="105"/>
      <c r="R936" s="105"/>
      <c r="S936" s="105"/>
      <c r="T936" s="105"/>
      <c r="U936" s="105"/>
      <c r="V936" s="105"/>
      <c r="W936" s="105"/>
      <c r="X936" s="105"/>
      <c r="Y936" s="105"/>
      <c r="Z936" s="105"/>
    </row>
    <row r="937" spans="1:26" ht="9.75" customHeight="1">
      <c r="A937" s="121"/>
      <c r="B937" s="129"/>
      <c r="C937" s="129"/>
      <c r="D937" s="129"/>
      <c r="E937" s="129"/>
      <c r="F937" s="129"/>
      <c r="G937" s="129"/>
      <c r="H937" s="129"/>
      <c r="I937" s="129"/>
      <c r="J937" s="129"/>
      <c r="K937" s="106"/>
      <c r="L937" s="106"/>
      <c r="M937" s="106"/>
      <c r="N937" s="106"/>
      <c r="O937" s="106"/>
      <c r="P937" s="106"/>
      <c r="Q937" s="105"/>
      <c r="R937" s="105"/>
      <c r="S937" s="105"/>
      <c r="T937" s="105"/>
      <c r="U937" s="105"/>
      <c r="V937" s="105"/>
      <c r="W937" s="105"/>
      <c r="X937" s="105"/>
      <c r="Y937" s="105"/>
      <c r="Z937" s="105"/>
    </row>
    <row r="938" spans="1:26" ht="9.75" customHeight="1">
      <c r="A938" s="121"/>
      <c r="B938" s="129"/>
      <c r="C938" s="129"/>
      <c r="D938" s="129"/>
      <c r="E938" s="129"/>
      <c r="F938" s="129"/>
      <c r="G938" s="129"/>
      <c r="H938" s="129"/>
      <c r="I938" s="129"/>
      <c r="J938" s="129"/>
      <c r="K938" s="106"/>
      <c r="L938" s="106"/>
      <c r="M938" s="106"/>
      <c r="N938" s="106"/>
      <c r="O938" s="106"/>
      <c r="P938" s="106"/>
      <c r="Q938" s="105"/>
      <c r="R938" s="105"/>
      <c r="S938" s="105"/>
      <c r="T938" s="105"/>
      <c r="U938" s="105"/>
      <c r="V938" s="105"/>
      <c r="W938" s="105"/>
      <c r="X938" s="105"/>
      <c r="Y938" s="105"/>
      <c r="Z938" s="105"/>
    </row>
    <row r="939" spans="1:26" ht="9.75" customHeight="1">
      <c r="A939" s="121"/>
      <c r="B939" s="129"/>
      <c r="C939" s="129"/>
      <c r="D939" s="129"/>
      <c r="E939" s="129"/>
      <c r="F939" s="129"/>
      <c r="G939" s="129"/>
      <c r="H939" s="129"/>
      <c r="I939" s="129"/>
      <c r="J939" s="129"/>
      <c r="K939" s="106"/>
      <c r="L939" s="106"/>
      <c r="M939" s="106"/>
      <c r="N939" s="106"/>
      <c r="O939" s="106"/>
      <c r="P939" s="106"/>
      <c r="Q939" s="105"/>
      <c r="R939" s="105"/>
      <c r="S939" s="105"/>
      <c r="T939" s="105"/>
      <c r="U939" s="105"/>
      <c r="V939" s="105"/>
      <c r="W939" s="105"/>
      <c r="X939" s="105"/>
      <c r="Y939" s="105"/>
      <c r="Z939" s="105"/>
    </row>
    <row r="940" spans="1:26" ht="9.75" customHeight="1">
      <c r="A940" s="121"/>
      <c r="B940" s="129"/>
      <c r="C940" s="129"/>
      <c r="D940" s="129"/>
      <c r="E940" s="129"/>
      <c r="F940" s="129"/>
      <c r="G940" s="129"/>
      <c r="H940" s="129"/>
      <c r="I940" s="129"/>
      <c r="J940" s="129"/>
      <c r="K940" s="106"/>
      <c r="L940" s="106"/>
      <c r="M940" s="106"/>
      <c r="N940" s="106"/>
      <c r="O940" s="106"/>
      <c r="P940" s="106"/>
      <c r="Q940" s="105"/>
      <c r="R940" s="105"/>
      <c r="S940" s="105"/>
      <c r="T940" s="105"/>
      <c r="U940" s="105"/>
      <c r="V940" s="105"/>
      <c r="W940" s="105"/>
      <c r="X940" s="105"/>
      <c r="Y940" s="105"/>
      <c r="Z940" s="105"/>
    </row>
    <row r="941" spans="1:26" ht="9.75" customHeight="1">
      <c r="A941" s="121"/>
      <c r="B941" s="129"/>
      <c r="C941" s="129"/>
      <c r="D941" s="129"/>
      <c r="E941" s="129"/>
      <c r="F941" s="129"/>
      <c r="G941" s="129"/>
      <c r="H941" s="129"/>
      <c r="I941" s="129"/>
      <c r="J941" s="129"/>
      <c r="K941" s="106"/>
      <c r="L941" s="106"/>
      <c r="M941" s="106"/>
      <c r="N941" s="106"/>
      <c r="O941" s="106"/>
      <c r="P941" s="106"/>
      <c r="Q941" s="105"/>
      <c r="R941" s="105"/>
      <c r="S941" s="105"/>
      <c r="T941" s="105"/>
      <c r="U941" s="105"/>
      <c r="V941" s="105"/>
      <c r="W941" s="105"/>
      <c r="X941" s="105"/>
      <c r="Y941" s="105"/>
      <c r="Z941" s="105"/>
    </row>
    <row r="942" spans="1:26" ht="9.75" customHeight="1">
      <c r="A942" s="121"/>
      <c r="B942" s="129"/>
      <c r="C942" s="129"/>
      <c r="D942" s="129"/>
      <c r="E942" s="129"/>
      <c r="F942" s="129"/>
      <c r="G942" s="129"/>
      <c r="H942" s="129"/>
      <c r="I942" s="129"/>
      <c r="J942" s="129"/>
      <c r="K942" s="106"/>
      <c r="L942" s="106"/>
      <c r="M942" s="106"/>
      <c r="N942" s="106"/>
      <c r="O942" s="106"/>
      <c r="P942" s="106"/>
      <c r="Q942" s="105"/>
      <c r="R942" s="105"/>
      <c r="S942" s="105"/>
      <c r="T942" s="105"/>
      <c r="U942" s="105"/>
      <c r="V942" s="105"/>
      <c r="W942" s="105"/>
      <c r="X942" s="105"/>
      <c r="Y942" s="105"/>
      <c r="Z942" s="105"/>
    </row>
    <row r="943" spans="1:26" ht="9.75" customHeight="1">
      <c r="A943" s="121"/>
      <c r="B943" s="129"/>
      <c r="C943" s="129"/>
      <c r="D943" s="129"/>
      <c r="E943" s="129"/>
      <c r="F943" s="129"/>
      <c r="G943" s="129"/>
      <c r="H943" s="129"/>
      <c r="I943" s="129"/>
      <c r="J943" s="129"/>
      <c r="K943" s="106"/>
      <c r="L943" s="106"/>
      <c r="M943" s="106"/>
      <c r="N943" s="106"/>
      <c r="O943" s="106"/>
      <c r="P943" s="106"/>
      <c r="Q943" s="105"/>
      <c r="R943" s="105"/>
      <c r="S943" s="105"/>
      <c r="T943" s="105"/>
      <c r="U943" s="105"/>
      <c r="V943" s="105"/>
      <c r="W943" s="105"/>
      <c r="X943" s="105"/>
      <c r="Y943" s="105"/>
      <c r="Z943" s="105"/>
    </row>
    <row r="944" spans="1:26" ht="9.75" customHeight="1">
      <c r="A944" s="121"/>
      <c r="B944" s="129"/>
      <c r="C944" s="129"/>
      <c r="D944" s="129"/>
      <c r="E944" s="129"/>
      <c r="F944" s="129"/>
      <c r="G944" s="129"/>
      <c r="H944" s="129"/>
      <c r="I944" s="129"/>
      <c r="J944" s="129"/>
      <c r="K944" s="106"/>
      <c r="L944" s="106"/>
      <c r="M944" s="106"/>
      <c r="N944" s="106"/>
      <c r="O944" s="106"/>
      <c r="P944" s="106"/>
      <c r="Q944" s="105"/>
      <c r="R944" s="105"/>
      <c r="S944" s="105"/>
      <c r="T944" s="105"/>
      <c r="U944" s="105"/>
      <c r="V944" s="105"/>
      <c r="W944" s="105"/>
      <c r="X944" s="105"/>
      <c r="Y944" s="105"/>
      <c r="Z944" s="105"/>
    </row>
    <row r="945" spans="1:26" ht="9.75" customHeight="1">
      <c r="A945" s="121"/>
      <c r="B945" s="129"/>
      <c r="C945" s="129"/>
      <c r="D945" s="129"/>
      <c r="E945" s="129"/>
      <c r="F945" s="129"/>
      <c r="G945" s="129"/>
      <c r="H945" s="129"/>
      <c r="I945" s="129"/>
      <c r="J945" s="129"/>
      <c r="K945" s="106"/>
      <c r="L945" s="106"/>
      <c r="M945" s="106"/>
      <c r="N945" s="106"/>
      <c r="O945" s="106"/>
      <c r="P945" s="106"/>
      <c r="Q945" s="105"/>
      <c r="R945" s="105"/>
      <c r="S945" s="105"/>
      <c r="T945" s="105"/>
      <c r="U945" s="105"/>
      <c r="V945" s="105"/>
      <c r="W945" s="105"/>
      <c r="X945" s="105"/>
      <c r="Y945" s="105"/>
      <c r="Z945" s="105"/>
    </row>
    <row r="946" spans="1:26" ht="9.75" customHeight="1">
      <c r="A946" s="121"/>
      <c r="B946" s="129"/>
      <c r="C946" s="129"/>
      <c r="D946" s="129"/>
      <c r="E946" s="129"/>
      <c r="F946" s="129"/>
      <c r="G946" s="129"/>
      <c r="H946" s="129"/>
      <c r="I946" s="129"/>
      <c r="J946" s="129"/>
      <c r="K946" s="106"/>
      <c r="L946" s="106"/>
      <c r="M946" s="106"/>
      <c r="N946" s="106"/>
      <c r="O946" s="106"/>
      <c r="P946" s="106"/>
      <c r="Q946" s="105"/>
      <c r="R946" s="105"/>
      <c r="S946" s="105"/>
      <c r="T946" s="105"/>
      <c r="U946" s="105"/>
      <c r="V946" s="105"/>
      <c r="W946" s="105"/>
      <c r="X946" s="105"/>
      <c r="Y946" s="105"/>
      <c r="Z946" s="105"/>
    </row>
    <row r="947" spans="1:26" ht="9.75" customHeight="1">
      <c r="A947" s="121"/>
      <c r="B947" s="129"/>
      <c r="C947" s="129"/>
      <c r="D947" s="129"/>
      <c r="E947" s="129"/>
      <c r="F947" s="129"/>
      <c r="G947" s="129"/>
      <c r="H947" s="129"/>
      <c r="I947" s="129"/>
      <c r="J947" s="129"/>
      <c r="K947" s="106"/>
      <c r="L947" s="106"/>
      <c r="M947" s="106"/>
      <c r="N947" s="106"/>
      <c r="O947" s="106"/>
      <c r="P947" s="106"/>
      <c r="Q947" s="105"/>
      <c r="R947" s="105"/>
      <c r="S947" s="105"/>
      <c r="T947" s="105"/>
      <c r="U947" s="105"/>
      <c r="V947" s="105"/>
      <c r="W947" s="105"/>
      <c r="X947" s="105"/>
      <c r="Y947" s="105"/>
      <c r="Z947" s="105"/>
    </row>
    <row r="948" spans="1:26" ht="9.75" customHeight="1">
      <c r="A948" s="121"/>
      <c r="B948" s="129"/>
      <c r="C948" s="129"/>
      <c r="D948" s="129"/>
      <c r="E948" s="129"/>
      <c r="F948" s="129"/>
      <c r="G948" s="129"/>
      <c r="H948" s="129"/>
      <c r="I948" s="129"/>
      <c r="J948" s="129"/>
      <c r="K948" s="106"/>
      <c r="L948" s="106"/>
      <c r="M948" s="106"/>
      <c r="N948" s="106"/>
      <c r="O948" s="106"/>
      <c r="P948" s="106"/>
      <c r="Q948" s="105"/>
      <c r="R948" s="105"/>
      <c r="S948" s="105"/>
      <c r="T948" s="105"/>
      <c r="U948" s="105"/>
      <c r="V948" s="105"/>
      <c r="W948" s="105"/>
      <c r="X948" s="105"/>
      <c r="Y948" s="105"/>
      <c r="Z948" s="105"/>
    </row>
    <row r="949" spans="1:26" ht="9.75" customHeight="1">
      <c r="A949" s="121"/>
      <c r="B949" s="129"/>
      <c r="C949" s="129"/>
      <c r="D949" s="129"/>
      <c r="E949" s="129"/>
      <c r="F949" s="129"/>
      <c r="G949" s="129"/>
      <c r="H949" s="129"/>
      <c r="I949" s="129"/>
      <c r="J949" s="129"/>
      <c r="K949" s="106"/>
      <c r="L949" s="106"/>
      <c r="M949" s="106"/>
      <c r="N949" s="106"/>
      <c r="O949" s="106"/>
      <c r="P949" s="106"/>
      <c r="Q949" s="105"/>
      <c r="R949" s="105"/>
      <c r="S949" s="105"/>
      <c r="T949" s="105"/>
      <c r="U949" s="105"/>
      <c r="V949" s="105"/>
      <c r="W949" s="105"/>
      <c r="X949" s="105"/>
      <c r="Y949" s="105"/>
      <c r="Z949" s="105"/>
    </row>
    <row r="950" spans="1:26" ht="9.75" customHeight="1">
      <c r="A950" s="121"/>
      <c r="B950" s="129"/>
      <c r="C950" s="129"/>
      <c r="D950" s="129"/>
      <c r="E950" s="129"/>
      <c r="F950" s="129"/>
      <c r="G950" s="129"/>
      <c r="H950" s="129"/>
      <c r="I950" s="129"/>
      <c r="J950" s="129"/>
      <c r="K950" s="106"/>
      <c r="L950" s="106"/>
      <c r="M950" s="106"/>
      <c r="N950" s="106"/>
      <c r="O950" s="106"/>
      <c r="P950" s="106"/>
      <c r="Q950" s="105"/>
      <c r="R950" s="105"/>
      <c r="S950" s="105"/>
      <c r="T950" s="105"/>
      <c r="U950" s="105"/>
      <c r="V950" s="105"/>
      <c r="W950" s="105"/>
      <c r="X950" s="105"/>
      <c r="Y950" s="105"/>
      <c r="Z950" s="105"/>
    </row>
    <row r="951" spans="1:26" ht="9.75" customHeight="1">
      <c r="A951" s="121"/>
      <c r="B951" s="129"/>
      <c r="C951" s="129"/>
      <c r="D951" s="129"/>
      <c r="E951" s="129"/>
      <c r="F951" s="129"/>
      <c r="G951" s="129"/>
      <c r="H951" s="129"/>
      <c r="I951" s="129"/>
      <c r="J951" s="129"/>
      <c r="K951" s="106"/>
      <c r="L951" s="106"/>
      <c r="M951" s="106"/>
      <c r="N951" s="106"/>
      <c r="O951" s="106"/>
      <c r="P951" s="106"/>
      <c r="Q951" s="105"/>
      <c r="R951" s="105"/>
      <c r="S951" s="105"/>
      <c r="T951" s="105"/>
      <c r="U951" s="105"/>
      <c r="V951" s="105"/>
      <c r="W951" s="105"/>
      <c r="X951" s="105"/>
      <c r="Y951" s="105"/>
      <c r="Z951" s="105"/>
    </row>
    <row r="952" spans="1:26" ht="9.75" customHeight="1">
      <c r="A952" s="121"/>
      <c r="B952" s="129"/>
      <c r="C952" s="129"/>
      <c r="D952" s="129"/>
      <c r="E952" s="129"/>
      <c r="F952" s="129"/>
      <c r="G952" s="129"/>
      <c r="H952" s="129"/>
      <c r="I952" s="129"/>
      <c r="J952" s="129"/>
      <c r="K952" s="106"/>
      <c r="L952" s="106"/>
      <c r="M952" s="106"/>
      <c r="N952" s="106"/>
      <c r="O952" s="106"/>
      <c r="P952" s="106"/>
      <c r="Q952" s="105"/>
      <c r="R952" s="105"/>
      <c r="S952" s="105"/>
      <c r="T952" s="105"/>
      <c r="U952" s="105"/>
      <c r="V952" s="105"/>
      <c r="W952" s="105"/>
      <c r="X952" s="105"/>
      <c r="Y952" s="105"/>
      <c r="Z952" s="105"/>
    </row>
    <row r="953" spans="1:26" ht="9.75" customHeight="1">
      <c r="A953" s="121"/>
      <c r="B953" s="129"/>
      <c r="C953" s="129"/>
      <c r="D953" s="129"/>
      <c r="E953" s="129"/>
      <c r="F953" s="129"/>
      <c r="G953" s="129"/>
      <c r="H953" s="129"/>
      <c r="I953" s="129"/>
      <c r="J953" s="129"/>
      <c r="K953" s="106"/>
      <c r="L953" s="106"/>
      <c r="M953" s="106"/>
      <c r="N953" s="106"/>
      <c r="O953" s="106"/>
      <c r="P953" s="106"/>
      <c r="Q953" s="105"/>
      <c r="R953" s="105"/>
      <c r="S953" s="105"/>
      <c r="T953" s="105"/>
      <c r="U953" s="105"/>
      <c r="V953" s="105"/>
      <c r="W953" s="105"/>
      <c r="X953" s="105"/>
      <c r="Y953" s="105"/>
      <c r="Z953" s="105"/>
    </row>
    <row r="954" spans="1:26" ht="9.75" customHeight="1">
      <c r="A954" s="121"/>
      <c r="B954" s="129"/>
      <c r="C954" s="129"/>
      <c r="D954" s="129"/>
      <c r="E954" s="129"/>
      <c r="F954" s="129"/>
      <c r="G954" s="129"/>
      <c r="H954" s="129"/>
      <c r="I954" s="129"/>
      <c r="J954" s="129"/>
      <c r="K954" s="106"/>
      <c r="L954" s="106"/>
      <c r="M954" s="106"/>
      <c r="N954" s="106"/>
      <c r="O954" s="106"/>
      <c r="P954" s="106"/>
      <c r="Q954" s="105"/>
      <c r="R954" s="105"/>
      <c r="S954" s="105"/>
      <c r="T954" s="105"/>
      <c r="U954" s="105"/>
      <c r="V954" s="105"/>
      <c r="W954" s="105"/>
      <c r="X954" s="105"/>
      <c r="Y954" s="105"/>
      <c r="Z954" s="105"/>
    </row>
    <row r="955" spans="1:26" ht="9.75" customHeight="1">
      <c r="A955" s="121"/>
      <c r="B955" s="129"/>
      <c r="C955" s="129"/>
      <c r="D955" s="129"/>
      <c r="E955" s="129"/>
      <c r="F955" s="129"/>
      <c r="G955" s="129"/>
      <c r="H955" s="129"/>
      <c r="I955" s="129"/>
      <c r="J955" s="129"/>
      <c r="K955" s="106"/>
      <c r="L955" s="106"/>
      <c r="M955" s="106"/>
      <c r="N955" s="106"/>
      <c r="O955" s="106"/>
      <c r="P955" s="106"/>
      <c r="Q955" s="105"/>
      <c r="R955" s="105"/>
      <c r="S955" s="105"/>
      <c r="T955" s="105"/>
      <c r="U955" s="105"/>
      <c r="V955" s="105"/>
      <c r="W955" s="105"/>
      <c r="X955" s="105"/>
      <c r="Y955" s="105"/>
      <c r="Z955" s="105"/>
    </row>
    <row r="956" spans="1:26" ht="9.75" customHeight="1">
      <c r="A956" s="121"/>
      <c r="B956" s="129"/>
      <c r="C956" s="129"/>
      <c r="D956" s="129"/>
      <c r="E956" s="129"/>
      <c r="F956" s="129"/>
      <c r="G956" s="129"/>
      <c r="H956" s="129"/>
      <c r="I956" s="129"/>
      <c r="J956" s="129"/>
      <c r="K956" s="106"/>
      <c r="L956" s="106"/>
      <c r="M956" s="106"/>
      <c r="N956" s="106"/>
      <c r="O956" s="106"/>
      <c r="P956" s="106"/>
      <c r="Q956" s="105"/>
      <c r="R956" s="105"/>
      <c r="S956" s="105"/>
      <c r="T956" s="105"/>
      <c r="U956" s="105"/>
      <c r="V956" s="105"/>
      <c r="W956" s="105"/>
      <c r="X956" s="105"/>
      <c r="Y956" s="105"/>
      <c r="Z956" s="105"/>
    </row>
    <row r="957" spans="1:26" ht="9.75" customHeight="1">
      <c r="A957" s="121"/>
      <c r="B957" s="129"/>
      <c r="C957" s="129"/>
      <c r="D957" s="129"/>
      <c r="E957" s="129"/>
      <c r="F957" s="129"/>
      <c r="G957" s="129"/>
      <c r="H957" s="129"/>
      <c r="I957" s="129"/>
      <c r="J957" s="129"/>
      <c r="K957" s="106"/>
      <c r="L957" s="106"/>
      <c r="M957" s="106"/>
      <c r="N957" s="106"/>
      <c r="O957" s="106"/>
      <c r="P957" s="106"/>
      <c r="Q957" s="105"/>
      <c r="R957" s="105"/>
      <c r="S957" s="105"/>
      <c r="T957" s="105"/>
      <c r="U957" s="105"/>
      <c r="V957" s="105"/>
      <c r="W957" s="105"/>
      <c r="X957" s="105"/>
      <c r="Y957" s="105"/>
      <c r="Z957" s="105"/>
    </row>
    <row r="958" spans="1:26" ht="9.75" customHeight="1">
      <c r="A958" s="121"/>
      <c r="B958" s="129"/>
      <c r="C958" s="129"/>
      <c r="D958" s="129"/>
      <c r="E958" s="129"/>
      <c r="F958" s="129"/>
      <c r="G958" s="129"/>
      <c r="H958" s="129"/>
      <c r="I958" s="129"/>
      <c r="J958" s="129"/>
      <c r="K958" s="106"/>
      <c r="L958" s="106"/>
      <c r="M958" s="106"/>
      <c r="N958" s="106"/>
      <c r="O958" s="106"/>
      <c r="P958" s="106"/>
      <c r="Q958" s="105"/>
      <c r="R958" s="105"/>
      <c r="S958" s="105"/>
      <c r="T958" s="105"/>
      <c r="U958" s="105"/>
      <c r="V958" s="105"/>
      <c r="W958" s="105"/>
      <c r="X958" s="105"/>
      <c r="Y958" s="105"/>
      <c r="Z958" s="105"/>
    </row>
    <row r="959" spans="1:26" ht="9.75" customHeight="1">
      <c r="A959" s="121"/>
      <c r="B959" s="129"/>
      <c r="C959" s="129"/>
      <c r="D959" s="129"/>
      <c r="E959" s="129"/>
      <c r="F959" s="129"/>
      <c r="G959" s="129"/>
      <c r="H959" s="129"/>
      <c r="I959" s="129"/>
      <c r="J959" s="129"/>
      <c r="K959" s="106"/>
      <c r="L959" s="106"/>
      <c r="M959" s="106"/>
      <c r="N959" s="106"/>
      <c r="O959" s="106"/>
      <c r="P959" s="106"/>
      <c r="Q959" s="105"/>
      <c r="R959" s="105"/>
      <c r="S959" s="105"/>
      <c r="T959" s="105"/>
      <c r="U959" s="105"/>
      <c r="V959" s="105"/>
      <c r="W959" s="105"/>
      <c r="X959" s="105"/>
      <c r="Y959" s="105"/>
      <c r="Z959" s="105"/>
    </row>
    <row r="960" spans="1:26" ht="9.75" customHeight="1">
      <c r="A960" s="121"/>
      <c r="B960" s="129"/>
      <c r="C960" s="129"/>
      <c r="D960" s="129"/>
      <c r="E960" s="129"/>
      <c r="F960" s="129"/>
      <c r="G960" s="129"/>
      <c r="H960" s="129"/>
      <c r="I960" s="129"/>
      <c r="J960" s="129"/>
      <c r="K960" s="106"/>
      <c r="L960" s="106"/>
      <c r="M960" s="106"/>
      <c r="N960" s="106"/>
      <c r="O960" s="106"/>
      <c r="P960" s="106"/>
      <c r="Q960" s="105"/>
      <c r="R960" s="105"/>
      <c r="S960" s="105"/>
      <c r="T960" s="105"/>
      <c r="U960" s="105"/>
      <c r="V960" s="105"/>
      <c r="W960" s="105"/>
      <c r="X960" s="105"/>
      <c r="Y960" s="105"/>
      <c r="Z960" s="105"/>
    </row>
    <row r="961" spans="1:26" ht="9.75" customHeight="1">
      <c r="A961" s="121"/>
      <c r="B961" s="129"/>
      <c r="C961" s="129"/>
      <c r="D961" s="129"/>
      <c r="E961" s="129"/>
      <c r="F961" s="129"/>
      <c r="G961" s="129"/>
      <c r="H961" s="129"/>
      <c r="I961" s="129"/>
      <c r="J961" s="129"/>
      <c r="K961" s="106"/>
      <c r="L961" s="106"/>
      <c r="M961" s="106"/>
      <c r="N961" s="106"/>
      <c r="O961" s="106"/>
      <c r="P961" s="106"/>
      <c r="Q961" s="105"/>
      <c r="R961" s="105"/>
      <c r="S961" s="105"/>
      <c r="T961" s="105"/>
      <c r="U961" s="105"/>
      <c r="V961" s="105"/>
      <c r="W961" s="105"/>
      <c r="X961" s="105"/>
      <c r="Y961" s="105"/>
      <c r="Z961" s="105"/>
    </row>
    <row r="962" spans="1:26" ht="9.75" customHeight="1">
      <c r="A962" s="121"/>
      <c r="B962" s="129"/>
      <c r="C962" s="129"/>
      <c r="D962" s="129"/>
      <c r="E962" s="129"/>
      <c r="F962" s="129"/>
      <c r="G962" s="129"/>
      <c r="H962" s="129"/>
      <c r="I962" s="129"/>
      <c r="J962" s="129"/>
      <c r="K962" s="106"/>
      <c r="L962" s="106"/>
      <c r="M962" s="106"/>
      <c r="N962" s="106"/>
      <c r="O962" s="106"/>
      <c r="P962" s="106"/>
      <c r="Q962" s="105"/>
      <c r="R962" s="105"/>
      <c r="S962" s="105"/>
      <c r="T962" s="105"/>
      <c r="U962" s="105"/>
      <c r="V962" s="105"/>
      <c r="W962" s="105"/>
      <c r="X962" s="105"/>
      <c r="Y962" s="105"/>
      <c r="Z962" s="105"/>
    </row>
    <row r="963" spans="1:26" ht="9.75" customHeight="1">
      <c r="A963" s="121"/>
      <c r="B963" s="129"/>
      <c r="C963" s="129"/>
      <c r="D963" s="129"/>
      <c r="E963" s="129"/>
      <c r="F963" s="129"/>
      <c r="G963" s="129"/>
      <c r="H963" s="129"/>
      <c r="I963" s="129"/>
      <c r="J963" s="129"/>
      <c r="K963" s="106"/>
      <c r="L963" s="106"/>
      <c r="M963" s="106"/>
      <c r="N963" s="106"/>
      <c r="O963" s="106"/>
      <c r="P963" s="106"/>
      <c r="Q963" s="105"/>
      <c r="R963" s="105"/>
      <c r="S963" s="105"/>
      <c r="T963" s="105"/>
      <c r="U963" s="105"/>
      <c r="V963" s="105"/>
      <c r="W963" s="105"/>
      <c r="X963" s="105"/>
      <c r="Y963" s="105"/>
      <c r="Z963" s="105"/>
    </row>
    <row r="964" spans="1:26" ht="9.75" customHeight="1">
      <c r="A964" s="121"/>
      <c r="B964" s="129"/>
      <c r="C964" s="129"/>
      <c r="D964" s="129"/>
      <c r="E964" s="129"/>
      <c r="F964" s="129"/>
      <c r="G964" s="129"/>
      <c r="H964" s="129"/>
      <c r="I964" s="129"/>
      <c r="J964" s="129"/>
      <c r="K964" s="106"/>
      <c r="L964" s="106"/>
      <c r="M964" s="106"/>
      <c r="N964" s="106"/>
      <c r="O964" s="106"/>
      <c r="P964" s="106"/>
      <c r="Q964" s="105"/>
      <c r="R964" s="105"/>
      <c r="S964" s="105"/>
      <c r="T964" s="105"/>
      <c r="U964" s="105"/>
      <c r="V964" s="105"/>
      <c r="W964" s="105"/>
      <c r="X964" s="105"/>
      <c r="Y964" s="105"/>
      <c r="Z964" s="105"/>
    </row>
    <row r="965" spans="1:26" ht="9.75" customHeight="1">
      <c r="A965" s="121"/>
      <c r="B965" s="129"/>
      <c r="C965" s="129"/>
      <c r="D965" s="129"/>
      <c r="E965" s="129"/>
      <c r="F965" s="129"/>
      <c r="G965" s="129"/>
      <c r="H965" s="129"/>
      <c r="I965" s="129"/>
      <c r="J965" s="129"/>
      <c r="K965" s="106"/>
      <c r="L965" s="106"/>
      <c r="M965" s="106"/>
      <c r="N965" s="106"/>
      <c r="O965" s="106"/>
      <c r="P965" s="106"/>
      <c r="Q965" s="105"/>
      <c r="R965" s="105"/>
      <c r="S965" s="105"/>
      <c r="T965" s="105"/>
      <c r="U965" s="105"/>
      <c r="V965" s="105"/>
      <c r="W965" s="105"/>
      <c r="X965" s="105"/>
      <c r="Y965" s="105"/>
      <c r="Z965" s="105"/>
    </row>
    <row r="966" spans="1:26" ht="9.75" customHeight="1">
      <c r="A966" s="121"/>
      <c r="B966" s="129"/>
      <c r="C966" s="129"/>
      <c r="D966" s="129"/>
      <c r="E966" s="129"/>
      <c r="F966" s="129"/>
      <c r="G966" s="129"/>
      <c r="H966" s="129"/>
      <c r="I966" s="129"/>
      <c r="J966" s="129"/>
      <c r="K966" s="106"/>
      <c r="L966" s="106"/>
      <c r="M966" s="106"/>
      <c r="N966" s="106"/>
      <c r="O966" s="106"/>
      <c r="P966" s="106"/>
      <c r="Q966" s="105"/>
      <c r="R966" s="105"/>
      <c r="S966" s="105"/>
      <c r="T966" s="105"/>
      <c r="U966" s="105"/>
      <c r="V966" s="105"/>
      <c r="W966" s="105"/>
      <c r="X966" s="105"/>
      <c r="Y966" s="105"/>
      <c r="Z966" s="105"/>
    </row>
    <row r="967" spans="1:26" ht="9.75" customHeight="1">
      <c r="A967" s="121"/>
      <c r="B967" s="129"/>
      <c r="C967" s="129"/>
      <c r="D967" s="129"/>
      <c r="E967" s="129"/>
      <c r="F967" s="129"/>
      <c r="G967" s="129"/>
      <c r="H967" s="129"/>
      <c r="I967" s="129"/>
      <c r="J967" s="129"/>
      <c r="K967" s="106"/>
      <c r="L967" s="106"/>
      <c r="M967" s="106"/>
      <c r="N967" s="106"/>
      <c r="O967" s="106"/>
      <c r="P967" s="106"/>
      <c r="Q967" s="105"/>
      <c r="R967" s="105"/>
      <c r="S967" s="105"/>
      <c r="T967" s="105"/>
      <c r="U967" s="105"/>
      <c r="V967" s="105"/>
      <c r="W967" s="105"/>
      <c r="X967" s="105"/>
      <c r="Y967" s="105"/>
      <c r="Z967" s="105"/>
    </row>
    <row r="968" spans="1:26" ht="9.75" customHeight="1">
      <c r="A968" s="121"/>
      <c r="B968" s="129"/>
      <c r="C968" s="129"/>
      <c r="D968" s="129"/>
      <c r="E968" s="129"/>
      <c r="F968" s="129"/>
      <c r="G968" s="129"/>
      <c r="H968" s="129"/>
      <c r="I968" s="129"/>
      <c r="J968" s="129"/>
      <c r="K968" s="106"/>
      <c r="L968" s="106"/>
      <c r="M968" s="106"/>
      <c r="N968" s="106"/>
      <c r="O968" s="106"/>
      <c r="P968" s="106"/>
      <c r="Q968" s="105"/>
      <c r="R968" s="105"/>
      <c r="S968" s="105"/>
      <c r="T968" s="105"/>
      <c r="U968" s="105"/>
      <c r="V968" s="105"/>
      <c r="W968" s="105"/>
      <c r="X968" s="105"/>
      <c r="Y968" s="105"/>
      <c r="Z968" s="105"/>
    </row>
    <row r="969" spans="1:26" ht="9.75" customHeight="1">
      <c r="A969" s="121"/>
      <c r="B969" s="129"/>
      <c r="C969" s="129"/>
      <c r="D969" s="129"/>
      <c r="E969" s="129"/>
      <c r="F969" s="129"/>
      <c r="G969" s="129"/>
      <c r="H969" s="129"/>
      <c r="I969" s="129"/>
      <c r="J969" s="129"/>
      <c r="K969" s="106"/>
      <c r="L969" s="106"/>
      <c r="M969" s="106"/>
      <c r="N969" s="106"/>
      <c r="O969" s="106"/>
      <c r="P969" s="106"/>
      <c r="Q969" s="105"/>
      <c r="R969" s="105"/>
      <c r="S969" s="105"/>
      <c r="T969" s="105"/>
      <c r="U969" s="105"/>
      <c r="V969" s="105"/>
      <c r="W969" s="105"/>
      <c r="X969" s="105"/>
      <c r="Y969" s="105"/>
      <c r="Z969" s="105"/>
    </row>
    <row r="970" spans="1:26" ht="9.75" customHeight="1">
      <c r="A970" s="121"/>
      <c r="B970" s="129"/>
      <c r="C970" s="129"/>
      <c r="D970" s="129"/>
      <c r="E970" s="129"/>
      <c r="F970" s="129"/>
      <c r="G970" s="129"/>
      <c r="H970" s="129"/>
      <c r="I970" s="129"/>
      <c r="J970" s="129"/>
      <c r="K970" s="106"/>
      <c r="L970" s="106"/>
      <c r="M970" s="106"/>
      <c r="N970" s="106"/>
      <c r="O970" s="106"/>
      <c r="P970" s="106"/>
      <c r="Q970" s="105"/>
      <c r="R970" s="105"/>
      <c r="S970" s="105"/>
      <c r="T970" s="105"/>
      <c r="U970" s="105"/>
      <c r="V970" s="105"/>
      <c r="W970" s="105"/>
      <c r="X970" s="105"/>
      <c r="Y970" s="105"/>
      <c r="Z970" s="105"/>
    </row>
    <row r="971" spans="1:26" ht="9.75" customHeight="1">
      <c r="A971" s="121"/>
      <c r="B971" s="129"/>
      <c r="C971" s="129"/>
      <c r="D971" s="129"/>
      <c r="E971" s="129"/>
      <c r="F971" s="129"/>
      <c r="G971" s="129"/>
      <c r="H971" s="129"/>
      <c r="I971" s="129"/>
      <c r="J971" s="129"/>
      <c r="K971" s="106"/>
      <c r="L971" s="106"/>
      <c r="M971" s="106"/>
      <c r="N971" s="106"/>
      <c r="O971" s="106"/>
      <c r="P971" s="106"/>
      <c r="Q971" s="105"/>
      <c r="R971" s="105"/>
      <c r="S971" s="105"/>
      <c r="T971" s="105"/>
      <c r="U971" s="105"/>
      <c r="V971" s="105"/>
      <c r="W971" s="105"/>
      <c r="X971" s="105"/>
      <c r="Y971" s="105"/>
      <c r="Z971" s="105"/>
    </row>
    <row r="972" spans="1:26" ht="9.75" customHeight="1">
      <c r="A972" s="121"/>
      <c r="B972" s="129"/>
      <c r="C972" s="129"/>
      <c r="D972" s="129"/>
      <c r="E972" s="129"/>
      <c r="F972" s="129"/>
      <c r="G972" s="129"/>
      <c r="H972" s="129"/>
      <c r="I972" s="129"/>
      <c r="J972" s="129"/>
      <c r="K972" s="106"/>
      <c r="L972" s="106"/>
      <c r="M972" s="106"/>
      <c r="N972" s="106"/>
      <c r="O972" s="106"/>
      <c r="P972" s="106"/>
      <c r="Q972" s="105"/>
      <c r="R972" s="105"/>
      <c r="S972" s="105"/>
      <c r="T972" s="105"/>
      <c r="U972" s="105"/>
      <c r="V972" s="105"/>
      <c r="W972" s="105"/>
      <c r="X972" s="105"/>
      <c r="Y972" s="105"/>
      <c r="Z972" s="105"/>
    </row>
    <row r="973" spans="1:26" ht="9.75" customHeight="1">
      <c r="A973" s="121"/>
      <c r="B973" s="129"/>
      <c r="C973" s="129"/>
      <c r="D973" s="129"/>
      <c r="E973" s="129"/>
      <c r="F973" s="129"/>
      <c r="G973" s="129"/>
      <c r="H973" s="129"/>
      <c r="I973" s="129"/>
      <c r="J973" s="129"/>
      <c r="K973" s="106"/>
      <c r="L973" s="106"/>
      <c r="M973" s="106"/>
      <c r="N973" s="106"/>
      <c r="O973" s="106"/>
      <c r="P973" s="106"/>
      <c r="Q973" s="105"/>
      <c r="R973" s="105"/>
      <c r="S973" s="105"/>
      <c r="T973" s="105"/>
      <c r="U973" s="105"/>
      <c r="V973" s="105"/>
      <c r="W973" s="105"/>
      <c r="X973" s="105"/>
      <c r="Y973" s="105"/>
      <c r="Z973" s="105"/>
    </row>
    <row r="974" spans="1:26" ht="9.75" customHeight="1">
      <c r="A974" s="121"/>
      <c r="B974" s="129"/>
      <c r="C974" s="129"/>
      <c r="D974" s="129"/>
      <c r="E974" s="129"/>
      <c r="F974" s="129"/>
      <c r="G974" s="129"/>
      <c r="H974" s="129"/>
      <c r="I974" s="129"/>
      <c r="J974" s="129"/>
      <c r="K974" s="106"/>
      <c r="L974" s="106"/>
      <c r="M974" s="106"/>
      <c r="N974" s="106"/>
      <c r="O974" s="106"/>
      <c r="P974" s="106"/>
      <c r="Q974" s="105"/>
      <c r="R974" s="105"/>
      <c r="S974" s="105"/>
      <c r="T974" s="105"/>
      <c r="U974" s="105"/>
      <c r="V974" s="105"/>
      <c r="W974" s="105"/>
      <c r="X974" s="105"/>
      <c r="Y974" s="105"/>
      <c r="Z974" s="105"/>
    </row>
    <row r="975" spans="1:26" ht="9.75" customHeight="1">
      <c r="A975" s="121"/>
      <c r="B975" s="129"/>
      <c r="C975" s="129"/>
      <c r="D975" s="129"/>
      <c r="E975" s="129"/>
      <c r="F975" s="129"/>
      <c r="G975" s="129"/>
      <c r="H975" s="129"/>
      <c r="I975" s="129"/>
      <c r="J975" s="129"/>
      <c r="K975" s="106"/>
      <c r="L975" s="106"/>
      <c r="M975" s="106"/>
      <c r="N975" s="106"/>
      <c r="O975" s="106"/>
      <c r="P975" s="106"/>
      <c r="Q975" s="105"/>
      <c r="R975" s="105"/>
      <c r="S975" s="105"/>
      <c r="T975" s="105"/>
      <c r="U975" s="105"/>
      <c r="V975" s="105"/>
      <c r="W975" s="105"/>
      <c r="X975" s="105"/>
      <c r="Y975" s="105"/>
      <c r="Z975" s="105"/>
    </row>
    <row r="976" spans="1:26" ht="9.75" customHeight="1">
      <c r="A976" s="121"/>
      <c r="B976" s="129"/>
      <c r="C976" s="129"/>
      <c r="D976" s="129"/>
      <c r="E976" s="129"/>
      <c r="F976" s="129"/>
      <c r="G976" s="129"/>
      <c r="H976" s="129"/>
      <c r="I976" s="129"/>
      <c r="J976" s="129"/>
      <c r="K976" s="106"/>
      <c r="L976" s="106"/>
      <c r="M976" s="106"/>
      <c r="N976" s="106"/>
      <c r="O976" s="106"/>
      <c r="P976" s="106"/>
      <c r="Q976" s="105"/>
      <c r="R976" s="105"/>
      <c r="S976" s="105"/>
      <c r="T976" s="105"/>
      <c r="U976" s="105"/>
      <c r="V976" s="105"/>
      <c r="W976" s="105"/>
      <c r="X976" s="105"/>
      <c r="Y976" s="105"/>
      <c r="Z976" s="105"/>
    </row>
    <row r="977" spans="1:26" ht="9.75" customHeight="1">
      <c r="A977" s="121"/>
      <c r="B977" s="129"/>
      <c r="C977" s="129"/>
      <c r="D977" s="129"/>
      <c r="E977" s="129"/>
      <c r="F977" s="129"/>
      <c r="G977" s="129"/>
      <c r="H977" s="129"/>
      <c r="I977" s="129"/>
      <c r="J977" s="129"/>
      <c r="K977" s="106"/>
      <c r="L977" s="106"/>
      <c r="M977" s="106"/>
      <c r="N977" s="106"/>
      <c r="O977" s="106"/>
      <c r="P977" s="106"/>
      <c r="Q977" s="105"/>
      <c r="R977" s="105"/>
      <c r="S977" s="105"/>
      <c r="T977" s="105"/>
      <c r="U977" s="105"/>
      <c r="V977" s="105"/>
      <c r="W977" s="105"/>
      <c r="X977" s="105"/>
      <c r="Y977" s="105"/>
      <c r="Z977" s="105"/>
    </row>
    <row r="978" spans="1:26" ht="9.75" customHeight="1">
      <c r="A978" s="121"/>
      <c r="B978" s="129"/>
      <c r="C978" s="129"/>
      <c r="D978" s="129"/>
      <c r="E978" s="129"/>
      <c r="F978" s="129"/>
      <c r="G978" s="129"/>
      <c r="H978" s="129"/>
      <c r="I978" s="129"/>
      <c r="J978" s="129"/>
      <c r="K978" s="106"/>
      <c r="L978" s="106"/>
      <c r="M978" s="106"/>
      <c r="N978" s="106"/>
      <c r="O978" s="106"/>
      <c r="P978" s="106"/>
      <c r="Q978" s="105"/>
      <c r="R978" s="105"/>
      <c r="S978" s="105"/>
      <c r="T978" s="105"/>
      <c r="U978" s="105"/>
      <c r="V978" s="105"/>
      <c r="W978" s="105"/>
      <c r="X978" s="105"/>
      <c r="Y978" s="105"/>
      <c r="Z978" s="105"/>
    </row>
    <row r="979" spans="1:26" ht="9.75" customHeight="1">
      <c r="A979" s="121"/>
      <c r="B979" s="129"/>
      <c r="C979" s="129"/>
      <c r="D979" s="129"/>
      <c r="E979" s="129"/>
      <c r="F979" s="129"/>
      <c r="G979" s="129"/>
      <c r="H979" s="129"/>
      <c r="I979" s="129"/>
      <c r="J979" s="129"/>
      <c r="K979" s="106"/>
      <c r="L979" s="106"/>
      <c r="M979" s="106"/>
      <c r="N979" s="106"/>
      <c r="O979" s="106"/>
      <c r="P979" s="106"/>
      <c r="Q979" s="105"/>
      <c r="R979" s="105"/>
      <c r="S979" s="105"/>
      <c r="T979" s="105"/>
      <c r="U979" s="105"/>
      <c r="V979" s="105"/>
      <c r="W979" s="105"/>
      <c r="X979" s="105"/>
      <c r="Y979" s="105"/>
      <c r="Z979" s="105"/>
    </row>
    <row r="980" spans="1:26" ht="9.75" customHeight="1">
      <c r="A980" s="121"/>
      <c r="B980" s="129"/>
      <c r="C980" s="129"/>
      <c r="D980" s="129"/>
      <c r="E980" s="129"/>
      <c r="F980" s="129"/>
      <c r="G980" s="129"/>
      <c r="H980" s="129"/>
      <c r="I980" s="129"/>
      <c r="J980" s="129"/>
      <c r="K980" s="106"/>
      <c r="L980" s="106"/>
      <c r="M980" s="106"/>
      <c r="N980" s="106"/>
      <c r="O980" s="106"/>
      <c r="P980" s="106"/>
      <c r="Q980" s="105"/>
      <c r="R980" s="105"/>
      <c r="S980" s="105"/>
      <c r="T980" s="105"/>
      <c r="U980" s="105"/>
      <c r="V980" s="105"/>
      <c r="W980" s="105"/>
      <c r="X980" s="105"/>
      <c r="Y980" s="105"/>
      <c r="Z980" s="105"/>
    </row>
    <row r="981" spans="1:26" ht="9.75" customHeight="1">
      <c r="A981" s="121"/>
      <c r="B981" s="129"/>
      <c r="C981" s="129"/>
      <c r="D981" s="129"/>
      <c r="E981" s="129"/>
      <c r="F981" s="129"/>
      <c r="G981" s="129"/>
      <c r="H981" s="129"/>
      <c r="I981" s="129"/>
      <c r="J981" s="129"/>
      <c r="K981" s="106"/>
      <c r="L981" s="106"/>
      <c r="M981" s="106"/>
      <c r="N981" s="106"/>
      <c r="O981" s="106"/>
      <c r="P981" s="106"/>
      <c r="Q981" s="105"/>
      <c r="R981" s="105"/>
      <c r="S981" s="105"/>
      <c r="T981" s="105"/>
      <c r="U981" s="105"/>
      <c r="V981" s="105"/>
      <c r="W981" s="105"/>
      <c r="X981" s="105"/>
      <c r="Y981" s="105"/>
      <c r="Z981" s="105"/>
    </row>
    <row r="982" spans="1:26" ht="9.75" customHeight="1">
      <c r="A982" s="121"/>
      <c r="B982" s="129"/>
      <c r="C982" s="129"/>
      <c r="D982" s="129"/>
      <c r="E982" s="129"/>
      <c r="F982" s="129"/>
      <c r="G982" s="129"/>
      <c r="H982" s="129"/>
      <c r="I982" s="129"/>
      <c r="J982" s="129"/>
      <c r="K982" s="106"/>
      <c r="L982" s="106"/>
      <c r="M982" s="106"/>
      <c r="N982" s="106"/>
      <c r="O982" s="106"/>
      <c r="P982" s="106"/>
      <c r="Q982" s="105"/>
      <c r="R982" s="105"/>
      <c r="S982" s="105"/>
      <c r="T982" s="105"/>
      <c r="U982" s="105"/>
      <c r="V982" s="105"/>
      <c r="W982" s="105"/>
      <c r="X982" s="105"/>
      <c r="Y982" s="105"/>
      <c r="Z982" s="105"/>
    </row>
    <row r="983" spans="1:26" ht="9.75" customHeight="1">
      <c r="A983" s="121"/>
      <c r="B983" s="129"/>
      <c r="C983" s="129"/>
      <c r="D983" s="129"/>
      <c r="E983" s="129"/>
      <c r="F983" s="129"/>
      <c r="G983" s="129"/>
      <c r="H983" s="129"/>
      <c r="I983" s="129"/>
      <c r="J983" s="129"/>
      <c r="K983" s="106"/>
      <c r="L983" s="106"/>
      <c r="M983" s="106"/>
      <c r="N983" s="106"/>
      <c r="O983" s="106"/>
      <c r="P983" s="106"/>
      <c r="Q983" s="105"/>
      <c r="R983" s="105"/>
      <c r="S983" s="105"/>
      <c r="T983" s="105"/>
      <c r="U983" s="105"/>
      <c r="V983" s="105"/>
      <c r="W983" s="105"/>
      <c r="X983" s="105"/>
      <c r="Y983" s="105"/>
      <c r="Z983" s="105"/>
    </row>
    <row r="984" spans="1:26" ht="9.75" customHeight="1">
      <c r="A984" s="121"/>
      <c r="B984" s="129"/>
      <c r="C984" s="129"/>
      <c r="D984" s="129"/>
      <c r="E984" s="129"/>
      <c r="F984" s="129"/>
      <c r="G984" s="129"/>
      <c r="H984" s="129"/>
      <c r="I984" s="129"/>
      <c r="J984" s="129"/>
      <c r="K984" s="106"/>
      <c r="L984" s="106"/>
      <c r="M984" s="106"/>
      <c r="N984" s="106"/>
      <c r="O984" s="106"/>
      <c r="P984" s="106"/>
      <c r="Q984" s="105"/>
      <c r="R984" s="105"/>
      <c r="S984" s="105"/>
      <c r="T984" s="105"/>
      <c r="U984" s="105"/>
      <c r="V984" s="105"/>
      <c r="W984" s="105"/>
      <c r="X984" s="105"/>
      <c r="Y984" s="105"/>
      <c r="Z984" s="105"/>
    </row>
    <row r="985" spans="1:26" ht="9.75" customHeight="1">
      <c r="A985" s="121"/>
      <c r="B985" s="129"/>
      <c r="C985" s="129"/>
      <c r="D985" s="129"/>
      <c r="E985" s="129"/>
      <c r="F985" s="129"/>
      <c r="G985" s="129"/>
      <c r="H985" s="129"/>
      <c r="I985" s="129"/>
      <c r="J985" s="129"/>
      <c r="K985" s="106"/>
      <c r="L985" s="106"/>
      <c r="M985" s="106"/>
      <c r="N985" s="106"/>
      <c r="O985" s="106"/>
      <c r="P985" s="106"/>
      <c r="Q985" s="105"/>
      <c r="R985" s="105"/>
      <c r="S985" s="105"/>
      <c r="T985" s="105"/>
      <c r="U985" s="105"/>
      <c r="V985" s="105"/>
      <c r="W985" s="105"/>
      <c r="X985" s="105"/>
      <c r="Y985" s="105"/>
      <c r="Z985" s="105"/>
    </row>
    <row r="986" spans="1:26" ht="9.75" customHeight="1">
      <c r="A986" s="121"/>
      <c r="B986" s="129"/>
      <c r="C986" s="129"/>
      <c r="D986" s="129"/>
      <c r="E986" s="129"/>
      <c r="F986" s="129"/>
      <c r="G986" s="129"/>
      <c r="H986" s="129"/>
      <c r="I986" s="129"/>
      <c r="J986" s="129"/>
      <c r="K986" s="106"/>
      <c r="L986" s="106"/>
      <c r="M986" s="106"/>
      <c r="N986" s="106"/>
      <c r="O986" s="106"/>
      <c r="P986" s="106"/>
      <c r="Q986" s="105"/>
      <c r="R986" s="105"/>
      <c r="S986" s="105"/>
      <c r="T986" s="105"/>
      <c r="U986" s="105"/>
      <c r="V986" s="105"/>
      <c r="W986" s="105"/>
      <c r="X986" s="105"/>
      <c r="Y986" s="105"/>
      <c r="Z986" s="105"/>
    </row>
    <row r="987" spans="1:26" ht="9.75" customHeight="1">
      <c r="A987" s="121"/>
      <c r="B987" s="129"/>
      <c r="C987" s="129"/>
      <c r="D987" s="129"/>
      <c r="E987" s="129"/>
      <c r="F987" s="129"/>
      <c r="G987" s="129"/>
      <c r="H987" s="129"/>
      <c r="I987" s="129"/>
      <c r="J987" s="129"/>
      <c r="K987" s="106"/>
      <c r="L987" s="106"/>
      <c r="M987" s="106"/>
      <c r="N987" s="106"/>
      <c r="O987" s="106"/>
      <c r="P987" s="106"/>
      <c r="Q987" s="105"/>
      <c r="R987" s="105"/>
      <c r="S987" s="105"/>
      <c r="T987" s="105"/>
      <c r="U987" s="105"/>
      <c r="V987" s="105"/>
      <c r="W987" s="105"/>
      <c r="X987" s="105"/>
      <c r="Y987" s="105"/>
      <c r="Z987" s="105"/>
    </row>
    <row r="988" spans="1:26" ht="9.75" customHeight="1">
      <c r="A988" s="121"/>
      <c r="B988" s="129"/>
      <c r="C988" s="129"/>
      <c r="D988" s="129"/>
      <c r="E988" s="129"/>
      <c r="F988" s="129"/>
      <c r="G988" s="129"/>
      <c r="H988" s="129"/>
      <c r="I988" s="129"/>
      <c r="J988" s="129"/>
      <c r="K988" s="106"/>
      <c r="L988" s="106"/>
      <c r="M988" s="106"/>
      <c r="N988" s="106"/>
      <c r="O988" s="106"/>
      <c r="P988" s="106"/>
      <c r="Q988" s="105"/>
      <c r="R988" s="105"/>
      <c r="S988" s="105"/>
      <c r="T988" s="105"/>
      <c r="U988" s="105"/>
      <c r="V988" s="105"/>
      <c r="W988" s="105"/>
      <c r="X988" s="105"/>
      <c r="Y988" s="105"/>
      <c r="Z988" s="105"/>
    </row>
    <row r="989" spans="1:26" ht="9.75" customHeight="1">
      <c r="A989" s="121"/>
      <c r="B989" s="129"/>
      <c r="C989" s="129"/>
      <c r="D989" s="129"/>
      <c r="E989" s="129"/>
      <c r="F989" s="129"/>
      <c r="G989" s="129"/>
      <c r="H989" s="129"/>
      <c r="I989" s="129"/>
      <c r="J989" s="129"/>
      <c r="K989" s="106"/>
      <c r="L989" s="106"/>
      <c r="M989" s="106"/>
      <c r="N989" s="106"/>
      <c r="O989" s="106"/>
      <c r="P989" s="106"/>
      <c r="Q989" s="105"/>
      <c r="R989" s="105"/>
      <c r="S989" s="105"/>
      <c r="T989" s="105"/>
      <c r="U989" s="105"/>
      <c r="V989" s="105"/>
      <c r="W989" s="105"/>
      <c r="X989" s="105"/>
      <c r="Y989" s="105"/>
      <c r="Z989" s="105"/>
    </row>
    <row r="990" spans="1:26" ht="9.75" customHeight="1">
      <c r="A990" s="121"/>
      <c r="B990" s="129"/>
      <c r="C990" s="129"/>
      <c r="D990" s="129"/>
      <c r="E990" s="129"/>
      <c r="F990" s="129"/>
      <c r="G990" s="129"/>
      <c r="H990" s="129"/>
      <c r="I990" s="129"/>
      <c r="J990" s="129"/>
      <c r="K990" s="106"/>
      <c r="L990" s="106"/>
      <c r="M990" s="106"/>
      <c r="N990" s="106"/>
      <c r="O990" s="106"/>
      <c r="P990" s="106"/>
      <c r="Q990" s="105"/>
      <c r="R990" s="105"/>
      <c r="S990" s="105"/>
      <c r="T990" s="105"/>
      <c r="U990" s="105"/>
      <c r="V990" s="105"/>
      <c r="W990" s="105"/>
      <c r="X990" s="105"/>
      <c r="Y990" s="105"/>
      <c r="Z990" s="105"/>
    </row>
    <row r="991" spans="1:26" ht="9.75" customHeight="1">
      <c r="A991" s="121"/>
      <c r="B991" s="129"/>
      <c r="C991" s="129"/>
      <c r="D991" s="129"/>
      <c r="E991" s="129"/>
      <c r="F991" s="129"/>
      <c r="G991" s="129"/>
      <c r="H991" s="129"/>
      <c r="I991" s="129"/>
      <c r="J991" s="129"/>
      <c r="K991" s="106"/>
      <c r="L991" s="106"/>
      <c r="M991" s="106"/>
      <c r="N991" s="106"/>
      <c r="O991" s="106"/>
      <c r="P991" s="106"/>
      <c r="Q991" s="105"/>
      <c r="R991" s="105"/>
      <c r="S991" s="105"/>
      <c r="T991" s="105"/>
      <c r="U991" s="105"/>
      <c r="V991" s="105"/>
      <c r="W991" s="105"/>
      <c r="X991" s="105"/>
      <c r="Y991" s="105"/>
      <c r="Z991" s="105"/>
    </row>
    <row r="992" spans="1:26" ht="9.75" customHeight="1">
      <c r="A992" s="121"/>
      <c r="B992" s="129"/>
      <c r="C992" s="129"/>
      <c r="D992" s="129"/>
      <c r="E992" s="129"/>
      <c r="F992" s="129"/>
      <c r="G992" s="129"/>
      <c r="H992" s="129"/>
      <c r="I992" s="129"/>
      <c r="J992" s="129"/>
      <c r="K992" s="106"/>
      <c r="L992" s="106"/>
      <c r="M992" s="106"/>
      <c r="N992" s="106"/>
      <c r="O992" s="106"/>
      <c r="P992" s="106"/>
      <c r="Q992" s="105"/>
      <c r="R992" s="105"/>
      <c r="S992" s="105"/>
      <c r="T992" s="105"/>
      <c r="U992" s="105"/>
      <c r="V992" s="105"/>
      <c r="W992" s="105"/>
      <c r="X992" s="105"/>
      <c r="Y992" s="105"/>
      <c r="Z992" s="105"/>
    </row>
    <row r="993" spans="1:26" ht="9.75" customHeight="1">
      <c r="A993" s="121"/>
      <c r="B993" s="129"/>
      <c r="C993" s="129"/>
      <c r="D993" s="129"/>
      <c r="E993" s="129"/>
      <c r="F993" s="129"/>
      <c r="G993" s="129"/>
      <c r="H993" s="129"/>
      <c r="I993" s="129"/>
      <c r="J993" s="129"/>
      <c r="K993" s="106"/>
      <c r="L993" s="106"/>
      <c r="M993" s="106"/>
      <c r="N993" s="106"/>
      <c r="O993" s="106"/>
      <c r="P993" s="106"/>
      <c r="Q993" s="105"/>
      <c r="R993" s="105"/>
      <c r="S993" s="105"/>
      <c r="T993" s="105"/>
      <c r="U993" s="105"/>
      <c r="V993" s="105"/>
      <c r="W993" s="105"/>
      <c r="X993" s="105"/>
      <c r="Y993" s="105"/>
      <c r="Z993" s="105"/>
    </row>
    <row r="994" spans="1:26" ht="9.75" customHeight="1">
      <c r="A994" s="121"/>
      <c r="B994" s="129"/>
      <c r="C994" s="129"/>
      <c r="D994" s="129"/>
      <c r="E994" s="129"/>
      <c r="F994" s="129"/>
      <c r="G994" s="129"/>
      <c r="H994" s="129"/>
      <c r="I994" s="129"/>
      <c r="J994" s="129"/>
      <c r="K994" s="106"/>
      <c r="L994" s="106"/>
      <c r="M994" s="106"/>
      <c r="N994" s="106"/>
      <c r="O994" s="106"/>
      <c r="P994" s="106"/>
      <c r="Q994" s="105"/>
      <c r="R994" s="105"/>
      <c r="S994" s="105"/>
      <c r="T994" s="105"/>
      <c r="U994" s="105"/>
      <c r="V994" s="105"/>
      <c r="W994" s="105"/>
      <c r="X994" s="105"/>
      <c r="Y994" s="105"/>
      <c r="Z994" s="105"/>
    </row>
    <row r="995" spans="1:26" ht="9.75" customHeight="1">
      <c r="A995" s="121"/>
      <c r="B995" s="129"/>
      <c r="C995" s="129"/>
      <c r="D995" s="129"/>
      <c r="E995" s="129"/>
      <c r="F995" s="129"/>
      <c r="G995" s="129"/>
      <c r="H995" s="129"/>
      <c r="I995" s="129"/>
      <c r="J995" s="129"/>
      <c r="K995" s="106"/>
      <c r="L995" s="106"/>
      <c r="M995" s="106"/>
      <c r="N995" s="106"/>
      <c r="O995" s="106"/>
      <c r="P995" s="106"/>
      <c r="Q995" s="105"/>
      <c r="R995" s="105"/>
      <c r="S995" s="105"/>
      <c r="T995" s="105"/>
      <c r="U995" s="105"/>
      <c r="V995" s="105"/>
      <c r="W995" s="105"/>
      <c r="X995" s="105"/>
      <c r="Y995" s="105"/>
      <c r="Z995" s="105"/>
    </row>
    <row r="996" spans="1:26" ht="9.75" customHeight="1">
      <c r="A996" s="121"/>
      <c r="B996" s="129"/>
      <c r="C996" s="129"/>
      <c r="D996" s="129"/>
      <c r="E996" s="129"/>
      <c r="F996" s="129"/>
      <c r="G996" s="129"/>
      <c r="H996" s="129"/>
      <c r="I996" s="129"/>
      <c r="J996" s="129"/>
      <c r="K996" s="106"/>
      <c r="L996" s="106"/>
      <c r="M996" s="106"/>
      <c r="N996" s="106"/>
      <c r="O996" s="106"/>
      <c r="P996" s="106"/>
      <c r="Q996" s="105"/>
      <c r="R996" s="105"/>
      <c r="S996" s="105"/>
      <c r="T996" s="105"/>
      <c r="U996" s="105"/>
      <c r="V996" s="105"/>
      <c r="W996" s="105"/>
      <c r="X996" s="105"/>
      <c r="Y996" s="105"/>
      <c r="Z996" s="105"/>
    </row>
    <row r="997" spans="1:26" ht="9.75" customHeight="1">
      <c r="A997" s="121"/>
      <c r="B997" s="129"/>
      <c r="C997" s="129"/>
      <c r="D997" s="129"/>
      <c r="E997" s="129"/>
      <c r="F997" s="129"/>
      <c r="G997" s="129"/>
      <c r="H997" s="129"/>
      <c r="I997" s="129"/>
      <c r="J997" s="129"/>
      <c r="K997" s="106"/>
      <c r="L997" s="106"/>
      <c r="M997" s="106"/>
      <c r="N997" s="106"/>
      <c r="O997" s="106"/>
      <c r="P997" s="106"/>
      <c r="Q997" s="105"/>
      <c r="R997" s="105"/>
      <c r="S997" s="105"/>
      <c r="T997" s="105"/>
      <c r="U997" s="105"/>
      <c r="V997" s="105"/>
      <c r="W997" s="105"/>
      <c r="X997" s="105"/>
      <c r="Y997" s="105"/>
      <c r="Z997" s="105"/>
    </row>
    <row r="998" spans="1:26" ht="9.75" customHeight="1">
      <c r="A998" s="121"/>
      <c r="B998" s="129"/>
      <c r="C998" s="129"/>
      <c r="D998" s="129"/>
      <c r="E998" s="129"/>
      <c r="F998" s="129"/>
      <c r="G998" s="129"/>
      <c r="H998" s="129"/>
      <c r="I998" s="129"/>
      <c r="J998" s="129"/>
      <c r="K998" s="106"/>
      <c r="L998" s="106"/>
      <c r="M998" s="106"/>
      <c r="N998" s="106"/>
      <c r="O998" s="106"/>
      <c r="P998" s="106"/>
      <c r="Q998" s="105"/>
      <c r="R998" s="105"/>
      <c r="S998" s="105"/>
      <c r="T998" s="105"/>
      <c r="U998" s="105"/>
      <c r="V998" s="105"/>
      <c r="W998" s="105"/>
      <c r="X998" s="105"/>
      <c r="Y998" s="105"/>
      <c r="Z998" s="105"/>
    </row>
    <row r="999" spans="1:26" ht="9.75" customHeight="1">
      <c r="A999" s="121"/>
      <c r="B999" s="129"/>
      <c r="C999" s="129"/>
      <c r="D999" s="129"/>
      <c r="E999" s="129"/>
      <c r="F999" s="129"/>
      <c r="G999" s="129"/>
      <c r="H999" s="129"/>
      <c r="I999" s="129"/>
      <c r="J999" s="129"/>
      <c r="K999" s="106"/>
      <c r="L999" s="106"/>
      <c r="M999" s="106"/>
      <c r="N999" s="106"/>
      <c r="O999" s="106"/>
      <c r="P999" s="106"/>
      <c r="Q999" s="105"/>
      <c r="R999" s="105"/>
      <c r="S999" s="105"/>
      <c r="T999" s="105"/>
      <c r="U999" s="105"/>
      <c r="V999" s="105"/>
      <c r="W999" s="105"/>
      <c r="X999" s="105"/>
      <c r="Y999" s="105"/>
      <c r="Z999" s="105"/>
    </row>
    <row r="1000" spans="1:26" ht="9.75" customHeight="1">
      <c r="A1000" s="121"/>
      <c r="B1000" s="129"/>
      <c r="C1000" s="129"/>
      <c r="D1000" s="129"/>
      <c r="E1000" s="129"/>
      <c r="F1000" s="129"/>
      <c r="G1000" s="129"/>
      <c r="H1000" s="129"/>
      <c r="I1000" s="129"/>
      <c r="J1000" s="129"/>
      <c r="K1000" s="106"/>
      <c r="L1000" s="106"/>
      <c r="M1000" s="106"/>
      <c r="N1000" s="106"/>
      <c r="O1000" s="106"/>
      <c r="P1000" s="106"/>
      <c r="Q1000" s="105"/>
      <c r="R1000" s="105"/>
      <c r="S1000" s="105"/>
      <c r="T1000" s="105"/>
      <c r="U1000" s="105"/>
      <c r="V1000" s="105"/>
      <c r="W1000" s="105"/>
      <c r="X1000" s="105"/>
      <c r="Y1000" s="105"/>
      <c r="Z1000" s="105"/>
    </row>
  </sheetData>
  <mergeCells count="24">
    <mergeCell ref="B2:J2"/>
    <mergeCell ref="B3:J3"/>
    <mergeCell ref="B5:J5"/>
    <mergeCell ref="C7:C9"/>
    <mergeCell ref="D7:D9"/>
    <mergeCell ref="E7:F7"/>
    <mergeCell ref="G26:G28"/>
    <mergeCell ref="H26:H28"/>
    <mergeCell ref="I26:I28"/>
    <mergeCell ref="J26:J28"/>
    <mergeCell ref="E27:E28"/>
    <mergeCell ref="F27:F28"/>
    <mergeCell ref="B7:B9"/>
    <mergeCell ref="B26:B28"/>
    <mergeCell ref="C26:C28"/>
    <mergeCell ref="D26:D28"/>
    <mergeCell ref="E26:F26"/>
    <mergeCell ref="A24:K24"/>
    <mergeCell ref="G7:G9"/>
    <mergeCell ref="H7:H9"/>
    <mergeCell ref="I7:I9"/>
    <mergeCell ref="J7:J9"/>
    <mergeCell ref="E8:E9"/>
    <mergeCell ref="F8:F9"/>
  </mergeCells>
  <printOptions horizontalCentered="1" verticalCentered="1"/>
  <pageMargins left="0.19685039370078741" right="0.19685039370078741" top="0.19685039370078741" bottom="0.19685039370078741" header="0" footer="0"/>
  <pageSetup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workbookViewId="0"/>
  </sheetViews>
  <sheetFormatPr baseColWidth="10" defaultColWidth="14.44140625" defaultRowHeight="15" customHeight="1"/>
  <cols>
    <col min="1" max="1" width="5.6640625" customWidth="1"/>
    <col min="2" max="3" width="17.6640625" customWidth="1"/>
    <col min="4" max="4" width="17.5546875" customWidth="1"/>
    <col min="5" max="9" width="17.6640625" customWidth="1"/>
    <col min="10" max="10" width="18.44140625" customWidth="1"/>
    <col min="11" max="11" width="1.5546875" customWidth="1"/>
    <col min="12" max="12" width="11.44140625" customWidth="1"/>
    <col min="13" max="13" width="13.33203125" customWidth="1"/>
    <col min="14" max="26" width="11.44140625" customWidth="1"/>
  </cols>
  <sheetData>
    <row r="1" spans="1:26" ht="12.75" customHeight="1">
      <c r="A1" s="2"/>
      <c r="B1" s="140"/>
      <c r="C1" s="140"/>
      <c r="D1" s="140"/>
      <c r="E1" s="140"/>
      <c r="F1" s="140"/>
      <c r="G1" s="140"/>
      <c r="H1" s="141"/>
      <c r="I1" s="141"/>
      <c r="J1" s="141"/>
      <c r="K1" s="141"/>
      <c r="L1" s="141"/>
      <c r="M1" s="141"/>
      <c r="N1" s="141"/>
      <c r="O1" s="141"/>
      <c r="P1" s="141"/>
      <c r="Q1" s="141"/>
      <c r="R1" s="141"/>
      <c r="S1" s="141"/>
      <c r="T1" s="141"/>
      <c r="U1" s="141"/>
      <c r="V1" s="141"/>
      <c r="W1" s="141"/>
      <c r="X1" s="141"/>
      <c r="Y1" s="141"/>
      <c r="Z1" s="141"/>
    </row>
    <row r="2" spans="1:26" ht="12.75" customHeight="1">
      <c r="A2" s="2"/>
      <c r="B2" s="235" t="s">
        <v>715</v>
      </c>
      <c r="C2" s="209"/>
      <c r="D2" s="209"/>
      <c r="E2" s="209"/>
      <c r="F2" s="209"/>
      <c r="G2" s="209"/>
      <c r="H2" s="209"/>
      <c r="I2" s="209"/>
      <c r="J2" s="210"/>
      <c r="K2" s="141"/>
      <c r="L2" s="141"/>
      <c r="M2" s="141"/>
      <c r="N2" s="141"/>
      <c r="O2" s="141"/>
      <c r="P2" s="141"/>
      <c r="Q2" s="141"/>
      <c r="R2" s="141"/>
      <c r="S2" s="141"/>
      <c r="T2" s="141"/>
      <c r="U2" s="141"/>
      <c r="V2" s="141"/>
      <c r="W2" s="141"/>
      <c r="X2" s="141"/>
      <c r="Y2" s="141"/>
      <c r="Z2" s="141"/>
    </row>
    <row r="3" spans="1:26" ht="12.75" customHeight="1">
      <c r="A3" s="2"/>
      <c r="B3" s="235" t="s">
        <v>743</v>
      </c>
      <c r="C3" s="209"/>
      <c r="D3" s="209"/>
      <c r="E3" s="209"/>
      <c r="F3" s="209"/>
      <c r="G3" s="209"/>
      <c r="H3" s="209"/>
      <c r="I3" s="209"/>
      <c r="J3" s="210"/>
      <c r="K3" s="141"/>
      <c r="L3" s="141"/>
      <c r="M3" s="141"/>
      <c r="N3" s="141"/>
      <c r="O3" s="141"/>
      <c r="P3" s="141"/>
      <c r="Q3" s="141"/>
      <c r="R3" s="141"/>
      <c r="S3" s="141"/>
      <c r="T3" s="141"/>
      <c r="U3" s="141"/>
      <c r="V3" s="141"/>
      <c r="W3" s="141"/>
      <c r="X3" s="141"/>
      <c r="Y3" s="141"/>
      <c r="Z3" s="141"/>
    </row>
    <row r="4" spans="1:26" ht="12.75" customHeight="1">
      <c r="A4" s="2"/>
      <c r="B4" s="142"/>
      <c r="C4" s="142"/>
      <c r="D4" s="142"/>
      <c r="E4" s="142"/>
      <c r="F4" s="142"/>
      <c r="G4" s="143"/>
      <c r="H4" s="144"/>
      <c r="I4" s="144"/>
      <c r="J4" s="144"/>
      <c r="K4" s="145"/>
      <c r="L4" s="145"/>
      <c r="M4" s="145"/>
      <c r="N4" s="141"/>
      <c r="O4" s="141"/>
      <c r="P4" s="141"/>
      <c r="Q4" s="141"/>
      <c r="R4" s="141"/>
      <c r="S4" s="141"/>
      <c r="T4" s="141"/>
      <c r="U4" s="141"/>
      <c r="V4" s="141"/>
      <c r="W4" s="141"/>
      <c r="X4" s="141"/>
      <c r="Y4" s="141"/>
      <c r="Z4" s="141"/>
    </row>
    <row r="5" spans="1:26" ht="12.75" customHeight="1">
      <c r="A5" s="2"/>
      <c r="B5" s="142"/>
      <c r="C5" s="142"/>
      <c r="D5" s="142"/>
      <c r="E5" s="142"/>
      <c r="F5" s="142"/>
      <c r="G5" s="142"/>
      <c r="H5" s="2"/>
      <c r="I5" s="2"/>
      <c r="J5" s="2"/>
      <c r="K5" s="141"/>
      <c r="L5" s="141"/>
      <c r="M5" s="141"/>
      <c r="N5" s="141"/>
      <c r="O5" s="141"/>
      <c r="P5" s="141"/>
      <c r="Q5" s="141"/>
      <c r="R5" s="141"/>
      <c r="S5" s="141"/>
      <c r="T5" s="141"/>
      <c r="U5" s="141"/>
      <c r="V5" s="141"/>
      <c r="W5" s="141"/>
      <c r="X5" s="141"/>
      <c r="Y5" s="141"/>
      <c r="Z5" s="141"/>
    </row>
    <row r="6" spans="1:26" ht="24.75" customHeight="1">
      <c r="A6" s="2"/>
      <c r="B6" s="236" t="s">
        <v>744</v>
      </c>
      <c r="C6" s="236" t="s">
        <v>745</v>
      </c>
      <c r="D6" s="236" t="s">
        <v>746</v>
      </c>
      <c r="E6" s="236" t="s">
        <v>747</v>
      </c>
      <c r="F6" s="234" t="s">
        <v>748</v>
      </c>
      <c r="G6" s="234" t="s">
        <v>749</v>
      </c>
      <c r="H6" s="234" t="s">
        <v>750</v>
      </c>
      <c r="I6" s="234" t="s">
        <v>751</v>
      </c>
      <c r="J6" s="234" t="s">
        <v>752</v>
      </c>
      <c r="K6" s="141"/>
      <c r="L6" s="141"/>
      <c r="M6" s="141"/>
      <c r="N6" s="141"/>
      <c r="O6" s="141"/>
      <c r="P6" s="141"/>
      <c r="Q6" s="141"/>
      <c r="R6" s="141"/>
      <c r="S6" s="141"/>
      <c r="T6" s="141"/>
      <c r="U6" s="141"/>
      <c r="V6" s="141"/>
      <c r="W6" s="141"/>
      <c r="X6" s="141"/>
      <c r="Y6" s="141"/>
      <c r="Z6" s="141"/>
    </row>
    <row r="7" spans="1:26" ht="24.75" customHeight="1">
      <c r="A7" s="2"/>
      <c r="B7" s="214"/>
      <c r="C7" s="214"/>
      <c r="D7" s="214"/>
      <c r="E7" s="214"/>
      <c r="F7" s="214"/>
      <c r="G7" s="214"/>
      <c r="H7" s="214"/>
      <c r="I7" s="214"/>
      <c r="J7" s="214"/>
      <c r="K7" s="141"/>
      <c r="L7" s="141"/>
      <c r="M7" s="141"/>
      <c r="N7" s="141"/>
      <c r="O7" s="141"/>
      <c r="P7" s="141"/>
      <c r="Q7" s="141"/>
      <c r="R7" s="141"/>
      <c r="S7" s="141"/>
      <c r="T7" s="141"/>
      <c r="U7" s="141"/>
      <c r="V7" s="141"/>
      <c r="W7" s="141"/>
      <c r="X7" s="141"/>
      <c r="Y7" s="141"/>
      <c r="Z7" s="141"/>
    </row>
    <row r="8" spans="1:26" ht="12.75" customHeight="1">
      <c r="A8" s="2"/>
      <c r="B8" s="146"/>
      <c r="C8" s="146"/>
      <c r="D8" s="146"/>
      <c r="E8" s="146"/>
      <c r="F8" s="147"/>
      <c r="G8" s="147"/>
      <c r="H8" s="147"/>
      <c r="I8" s="147"/>
      <c r="J8" s="147"/>
      <c r="K8" s="141"/>
      <c r="L8" s="141"/>
      <c r="M8" s="141"/>
      <c r="N8" s="141"/>
      <c r="O8" s="141"/>
      <c r="P8" s="141"/>
      <c r="Q8" s="141"/>
      <c r="R8" s="141"/>
      <c r="S8" s="141"/>
      <c r="T8" s="141"/>
      <c r="U8" s="141"/>
      <c r="V8" s="141"/>
      <c r="W8" s="141"/>
      <c r="X8" s="141"/>
      <c r="Y8" s="141"/>
      <c r="Z8" s="141"/>
    </row>
    <row r="9" spans="1:26" ht="12.75" customHeight="1">
      <c r="A9" s="148"/>
      <c r="B9" s="146">
        <v>42004</v>
      </c>
      <c r="C9" s="149">
        <v>0</v>
      </c>
      <c r="D9" s="149">
        <v>0</v>
      </c>
      <c r="E9" s="149">
        <v>0</v>
      </c>
      <c r="F9" s="149">
        <v>0</v>
      </c>
      <c r="G9" s="149">
        <v>0</v>
      </c>
      <c r="H9" s="149">
        <v>0</v>
      </c>
      <c r="I9" s="149">
        <v>0</v>
      </c>
      <c r="J9" s="149">
        <f t="shared" ref="J9:J17" si="0">F9-G9-I9</f>
        <v>0</v>
      </c>
      <c r="K9" s="141"/>
      <c r="L9" s="141"/>
      <c r="M9" s="141"/>
      <c r="N9" s="141"/>
      <c r="O9" s="141"/>
      <c r="P9" s="141"/>
      <c r="Q9" s="141"/>
      <c r="R9" s="141"/>
      <c r="S9" s="141"/>
      <c r="T9" s="141"/>
      <c r="U9" s="141"/>
      <c r="V9" s="141"/>
      <c r="W9" s="141"/>
      <c r="X9" s="141"/>
      <c r="Y9" s="141"/>
      <c r="Z9" s="141"/>
    </row>
    <row r="10" spans="1:26" ht="12.75" customHeight="1">
      <c r="A10" s="150"/>
      <c r="B10" s="146">
        <v>42369</v>
      </c>
      <c r="C10" s="149">
        <v>0</v>
      </c>
      <c r="D10" s="149">
        <v>0</v>
      </c>
      <c r="E10" s="149">
        <v>0</v>
      </c>
      <c r="F10" s="149">
        <f t="shared" ref="F10:F17" si="1">IF(C10=0,D10-E10,0)</f>
        <v>0</v>
      </c>
      <c r="G10" s="149">
        <v>0</v>
      </c>
      <c r="H10" s="149">
        <v>0</v>
      </c>
      <c r="I10" s="149">
        <v>0</v>
      </c>
      <c r="J10" s="149">
        <f t="shared" si="0"/>
        <v>0</v>
      </c>
      <c r="K10" s="141"/>
      <c r="L10" s="141"/>
      <c r="M10" s="141"/>
      <c r="N10" s="141"/>
      <c r="O10" s="141"/>
      <c r="P10" s="141"/>
      <c r="Q10" s="141"/>
      <c r="R10" s="141"/>
      <c r="S10" s="141"/>
      <c r="T10" s="141"/>
      <c r="U10" s="141"/>
      <c r="V10" s="141"/>
      <c r="W10" s="141"/>
      <c r="X10" s="141"/>
      <c r="Y10" s="141"/>
      <c r="Z10" s="141"/>
    </row>
    <row r="11" spans="1:26" ht="12.75" customHeight="1">
      <c r="A11" s="150"/>
      <c r="B11" s="146">
        <v>42735</v>
      </c>
      <c r="C11" s="149">
        <v>0</v>
      </c>
      <c r="D11" s="149">
        <v>0</v>
      </c>
      <c r="E11" s="149">
        <v>0</v>
      </c>
      <c r="F11" s="149">
        <f t="shared" si="1"/>
        <v>0</v>
      </c>
      <c r="G11" s="149">
        <v>0</v>
      </c>
      <c r="H11" s="149">
        <v>0</v>
      </c>
      <c r="I11" s="149">
        <v>0</v>
      </c>
      <c r="J11" s="149">
        <f t="shared" si="0"/>
        <v>0</v>
      </c>
      <c r="K11" s="141"/>
      <c r="L11" s="141"/>
      <c r="M11" s="141"/>
      <c r="N11" s="141"/>
      <c r="O11" s="141"/>
      <c r="P11" s="141"/>
      <c r="Q11" s="141"/>
      <c r="R11" s="141"/>
      <c r="S11" s="141"/>
      <c r="T11" s="141"/>
      <c r="U11" s="141"/>
      <c r="V11" s="141"/>
      <c r="W11" s="141"/>
      <c r="X11" s="141"/>
      <c r="Y11" s="141"/>
      <c r="Z11" s="141"/>
    </row>
    <row r="12" spans="1:26" ht="12.75" customHeight="1">
      <c r="A12" s="150"/>
      <c r="B12" s="146">
        <v>43100</v>
      </c>
      <c r="C12" s="149">
        <v>0</v>
      </c>
      <c r="D12" s="149">
        <v>0</v>
      </c>
      <c r="E12" s="149">
        <v>0</v>
      </c>
      <c r="F12" s="149">
        <f t="shared" si="1"/>
        <v>0</v>
      </c>
      <c r="G12" s="149">
        <v>0</v>
      </c>
      <c r="H12" s="149">
        <v>0</v>
      </c>
      <c r="I12" s="149">
        <v>0</v>
      </c>
      <c r="J12" s="149">
        <f t="shared" si="0"/>
        <v>0</v>
      </c>
      <c r="K12" s="141"/>
      <c r="L12" s="141"/>
      <c r="M12" s="141"/>
      <c r="N12" s="141"/>
      <c r="O12" s="141"/>
      <c r="P12" s="141"/>
      <c r="Q12" s="141"/>
      <c r="R12" s="141"/>
      <c r="S12" s="141"/>
      <c r="T12" s="141"/>
      <c r="U12" s="141"/>
      <c r="V12" s="141"/>
      <c r="W12" s="141"/>
      <c r="X12" s="141"/>
      <c r="Y12" s="141"/>
      <c r="Z12" s="141"/>
    </row>
    <row r="13" spans="1:26" ht="12.75" customHeight="1">
      <c r="A13" s="150"/>
      <c r="B13" s="146">
        <v>43465</v>
      </c>
      <c r="C13" s="149">
        <v>0</v>
      </c>
      <c r="D13" s="149">
        <v>0</v>
      </c>
      <c r="E13" s="149">
        <v>0</v>
      </c>
      <c r="F13" s="149">
        <f t="shared" si="1"/>
        <v>0</v>
      </c>
      <c r="G13" s="149">
        <v>0</v>
      </c>
      <c r="H13" s="149">
        <v>0</v>
      </c>
      <c r="I13" s="149">
        <v>0</v>
      </c>
      <c r="J13" s="149">
        <f t="shared" si="0"/>
        <v>0</v>
      </c>
      <c r="K13" s="141"/>
      <c r="L13" s="141"/>
      <c r="M13" s="141"/>
      <c r="N13" s="141"/>
      <c r="O13" s="141"/>
      <c r="P13" s="141"/>
      <c r="Q13" s="141"/>
      <c r="R13" s="141"/>
      <c r="S13" s="141"/>
      <c r="T13" s="141"/>
      <c r="U13" s="141"/>
      <c r="V13" s="141"/>
      <c r="W13" s="141"/>
      <c r="X13" s="141"/>
      <c r="Y13" s="141"/>
      <c r="Z13" s="141"/>
    </row>
    <row r="14" spans="1:26" ht="12.75" customHeight="1">
      <c r="A14" s="150"/>
      <c r="B14" s="146">
        <v>43830</v>
      </c>
      <c r="C14" s="149">
        <v>0</v>
      </c>
      <c r="D14" s="149">
        <v>0</v>
      </c>
      <c r="E14" s="149">
        <v>0</v>
      </c>
      <c r="F14" s="149">
        <f t="shared" si="1"/>
        <v>0</v>
      </c>
      <c r="G14" s="151">
        <v>0</v>
      </c>
      <c r="H14" s="149">
        <v>0</v>
      </c>
      <c r="I14" s="149">
        <v>0</v>
      </c>
      <c r="J14" s="149">
        <f t="shared" si="0"/>
        <v>0</v>
      </c>
      <c r="K14" s="141"/>
      <c r="L14" s="141"/>
      <c r="M14" s="141"/>
      <c r="N14" s="141"/>
      <c r="O14" s="141"/>
      <c r="P14" s="141"/>
      <c r="Q14" s="141"/>
      <c r="R14" s="141"/>
      <c r="S14" s="141"/>
      <c r="T14" s="141"/>
      <c r="U14" s="141"/>
      <c r="V14" s="141"/>
      <c r="W14" s="141"/>
      <c r="X14" s="141"/>
      <c r="Y14" s="141"/>
      <c r="Z14" s="141"/>
    </row>
    <row r="15" spans="1:26" ht="12.75" customHeight="1">
      <c r="A15" s="150"/>
      <c r="B15" s="146">
        <v>44196</v>
      </c>
      <c r="C15" s="149">
        <v>0</v>
      </c>
      <c r="D15" s="149">
        <v>0</v>
      </c>
      <c r="E15" s="149">
        <v>0</v>
      </c>
      <c r="F15" s="149">
        <f t="shared" si="1"/>
        <v>0</v>
      </c>
      <c r="G15" s="149">
        <v>0</v>
      </c>
      <c r="H15" s="149">
        <v>0</v>
      </c>
      <c r="I15" s="149">
        <v>0</v>
      </c>
      <c r="J15" s="149">
        <f t="shared" si="0"/>
        <v>0</v>
      </c>
      <c r="K15" s="141"/>
      <c r="L15" s="141"/>
      <c r="M15" s="141"/>
      <c r="N15" s="141"/>
      <c r="O15" s="141"/>
      <c r="P15" s="141"/>
      <c r="Q15" s="141"/>
      <c r="R15" s="141"/>
      <c r="S15" s="141"/>
      <c r="T15" s="141"/>
      <c r="U15" s="141"/>
      <c r="V15" s="141"/>
      <c r="W15" s="141"/>
      <c r="X15" s="141"/>
      <c r="Y15" s="141"/>
      <c r="Z15" s="141"/>
    </row>
    <row r="16" spans="1:26" ht="12.75" customHeight="1">
      <c r="A16" s="150"/>
      <c r="B16" s="146">
        <v>44561</v>
      </c>
      <c r="C16" s="149">
        <v>0</v>
      </c>
      <c r="D16" s="149">
        <v>0</v>
      </c>
      <c r="E16" s="149">
        <v>0</v>
      </c>
      <c r="F16" s="149">
        <f t="shared" si="1"/>
        <v>0</v>
      </c>
      <c r="G16" s="149">
        <v>0</v>
      </c>
      <c r="H16" s="149">
        <v>0</v>
      </c>
      <c r="I16" s="149">
        <v>0</v>
      </c>
      <c r="J16" s="149">
        <f t="shared" si="0"/>
        <v>0</v>
      </c>
      <c r="K16" s="141"/>
      <c r="L16" s="141"/>
      <c r="M16" s="141"/>
      <c r="N16" s="141"/>
      <c r="O16" s="141"/>
      <c r="P16" s="141"/>
      <c r="Q16" s="141"/>
      <c r="R16" s="141"/>
      <c r="S16" s="141"/>
      <c r="T16" s="141"/>
      <c r="U16" s="141"/>
      <c r="V16" s="141"/>
      <c r="W16" s="141"/>
      <c r="X16" s="141"/>
      <c r="Y16" s="141"/>
      <c r="Z16" s="141"/>
    </row>
    <row r="17" spans="1:26" ht="12.75" customHeight="1">
      <c r="A17" s="150"/>
      <c r="B17" s="146">
        <v>44926</v>
      </c>
      <c r="C17" s="149">
        <v>0</v>
      </c>
      <c r="D17" s="149">
        <v>0</v>
      </c>
      <c r="E17" s="149">
        <v>0</v>
      </c>
      <c r="F17" s="149">
        <f t="shared" si="1"/>
        <v>0</v>
      </c>
      <c r="G17" s="149">
        <v>0</v>
      </c>
      <c r="H17" s="149">
        <v>0</v>
      </c>
      <c r="I17" s="149">
        <v>0</v>
      </c>
      <c r="J17" s="149">
        <f t="shared" si="0"/>
        <v>0</v>
      </c>
      <c r="K17" s="141"/>
      <c r="L17" s="141"/>
      <c r="M17" s="141"/>
      <c r="N17" s="141"/>
      <c r="O17" s="141"/>
      <c r="P17" s="141"/>
      <c r="Q17" s="141"/>
      <c r="R17" s="141"/>
      <c r="S17" s="141"/>
      <c r="T17" s="141"/>
      <c r="U17" s="141"/>
      <c r="V17" s="141"/>
      <c r="W17" s="141"/>
      <c r="X17" s="141"/>
      <c r="Y17" s="141"/>
      <c r="Z17" s="141"/>
    </row>
    <row r="18" spans="1:26" ht="12.75" customHeight="1">
      <c r="A18" s="141"/>
      <c r="B18" s="141"/>
      <c r="C18" s="141"/>
      <c r="D18" s="141"/>
      <c r="E18" s="141"/>
      <c r="F18" s="141"/>
      <c r="G18" s="141"/>
      <c r="H18" s="141"/>
      <c r="I18" s="141"/>
      <c r="J18" s="141"/>
      <c r="K18" s="141"/>
      <c r="L18" s="152"/>
      <c r="M18" s="141"/>
      <c r="N18" s="141"/>
      <c r="O18" s="141"/>
      <c r="P18" s="141"/>
      <c r="Q18" s="141"/>
      <c r="R18" s="141"/>
      <c r="S18" s="141"/>
      <c r="T18" s="141"/>
      <c r="U18" s="141"/>
      <c r="V18" s="141"/>
      <c r="W18" s="141"/>
      <c r="X18" s="141"/>
      <c r="Y18" s="141"/>
      <c r="Z18" s="141"/>
    </row>
    <row r="19" spans="1:26" ht="12.75" customHeight="1">
      <c r="A19" s="153"/>
      <c r="B19" s="154" t="s">
        <v>603</v>
      </c>
      <c r="C19" s="154"/>
      <c r="D19" s="154"/>
      <c r="E19" s="154"/>
      <c r="F19" s="155"/>
      <c r="G19" s="155"/>
      <c r="H19" s="156"/>
      <c r="I19" s="156"/>
      <c r="J19" s="156"/>
      <c r="K19" s="141"/>
      <c r="L19" s="141"/>
      <c r="M19" s="141"/>
      <c r="N19" s="141"/>
      <c r="O19" s="141"/>
      <c r="P19" s="141"/>
      <c r="Q19" s="141"/>
      <c r="R19" s="141"/>
      <c r="S19" s="141"/>
      <c r="T19" s="141"/>
      <c r="U19" s="141"/>
      <c r="V19" s="141"/>
      <c r="W19" s="141"/>
      <c r="X19" s="141"/>
      <c r="Y19" s="141"/>
      <c r="Z19" s="141"/>
    </row>
    <row r="20" spans="1:26" ht="12.75" customHeight="1">
      <c r="A20" s="2"/>
      <c r="B20" s="157"/>
      <c r="C20" s="157"/>
      <c r="D20" s="157"/>
      <c r="E20" s="157"/>
      <c r="F20" s="157"/>
      <c r="G20" s="157"/>
      <c r="H20" s="2"/>
      <c r="I20" s="2"/>
      <c r="J20" s="2"/>
      <c r="K20" s="141"/>
      <c r="L20" s="141"/>
      <c r="M20" s="141"/>
      <c r="N20" s="141"/>
      <c r="O20" s="141"/>
      <c r="P20" s="141"/>
      <c r="Q20" s="141"/>
      <c r="R20" s="141"/>
      <c r="S20" s="141"/>
      <c r="T20" s="141"/>
      <c r="U20" s="141"/>
      <c r="V20" s="141"/>
      <c r="W20" s="141"/>
      <c r="X20" s="141"/>
      <c r="Y20" s="141"/>
      <c r="Z20" s="141"/>
    </row>
    <row r="21" spans="1:26" ht="12.75" customHeight="1">
      <c r="A21" s="2"/>
      <c r="B21" s="157"/>
      <c r="C21" s="157"/>
      <c r="D21" s="157"/>
      <c r="E21" s="157"/>
      <c r="F21" s="157"/>
      <c r="G21" s="157"/>
      <c r="H21" s="2"/>
      <c r="I21" s="2"/>
      <c r="J21" s="2"/>
      <c r="K21" s="141"/>
      <c r="L21" s="141"/>
      <c r="M21" s="141"/>
      <c r="N21" s="141"/>
      <c r="O21" s="141"/>
      <c r="P21" s="141"/>
      <c r="Q21" s="141"/>
      <c r="R21" s="141"/>
      <c r="S21" s="141"/>
      <c r="T21" s="141"/>
      <c r="U21" s="141"/>
      <c r="V21" s="141"/>
      <c r="W21" s="141"/>
      <c r="X21" s="141"/>
      <c r="Y21" s="141"/>
      <c r="Z21" s="141"/>
    </row>
    <row r="22" spans="1:26" ht="12.75" customHeight="1">
      <c r="A22" s="2"/>
      <c r="B22" s="157"/>
      <c r="C22" s="157"/>
      <c r="D22" s="157"/>
      <c r="E22" s="157"/>
      <c r="F22" s="157"/>
      <c r="G22" s="157"/>
      <c r="H22" s="2"/>
      <c r="I22" s="2"/>
      <c r="J22" s="2"/>
      <c r="K22" s="141"/>
      <c r="L22" s="141"/>
      <c r="M22" s="141"/>
      <c r="N22" s="141"/>
      <c r="O22" s="141"/>
      <c r="P22" s="141"/>
      <c r="Q22" s="141"/>
      <c r="R22" s="141"/>
      <c r="S22" s="141"/>
      <c r="T22" s="141"/>
      <c r="U22" s="141"/>
      <c r="V22" s="141"/>
      <c r="W22" s="141"/>
      <c r="X22" s="141"/>
      <c r="Y22" s="141"/>
      <c r="Z22" s="141"/>
    </row>
    <row r="23" spans="1:26" ht="12.75" customHeight="1">
      <c r="A23" s="2"/>
      <c r="B23" s="157"/>
      <c r="C23" s="157"/>
      <c r="D23" s="157"/>
      <c r="E23" s="157"/>
      <c r="F23" s="157"/>
      <c r="G23" s="157"/>
      <c r="H23" s="2"/>
      <c r="I23" s="2"/>
      <c r="J23" s="2"/>
      <c r="K23" s="141"/>
      <c r="L23" s="141"/>
      <c r="M23" s="141"/>
      <c r="N23" s="141"/>
      <c r="O23" s="141"/>
      <c r="P23" s="141"/>
      <c r="Q23" s="141"/>
      <c r="R23" s="141"/>
      <c r="S23" s="141"/>
      <c r="T23" s="141"/>
      <c r="U23" s="141"/>
      <c r="V23" s="141"/>
      <c r="W23" s="141"/>
      <c r="X23" s="141"/>
      <c r="Y23" s="141"/>
      <c r="Z23" s="141"/>
    </row>
    <row r="24" spans="1:26" ht="12.75" customHeight="1">
      <c r="A24" s="2"/>
      <c r="B24" s="157"/>
      <c r="C24" s="157"/>
      <c r="D24" s="157"/>
      <c r="E24" s="157"/>
      <c r="F24" s="157"/>
      <c r="G24" s="157"/>
      <c r="H24" s="2"/>
      <c r="I24" s="2"/>
      <c r="J24" s="2"/>
      <c r="K24" s="141"/>
      <c r="L24" s="141"/>
      <c r="M24" s="141"/>
      <c r="N24" s="141"/>
      <c r="O24" s="141"/>
      <c r="P24" s="141"/>
      <c r="Q24" s="141"/>
      <c r="R24" s="141"/>
      <c r="S24" s="141"/>
      <c r="T24" s="141"/>
      <c r="U24" s="141"/>
      <c r="V24" s="141"/>
      <c r="W24" s="141"/>
      <c r="X24" s="141"/>
      <c r="Y24" s="141"/>
      <c r="Z24" s="141"/>
    </row>
    <row r="25" spans="1:26" ht="12.75" customHeight="1">
      <c r="A25" s="2"/>
      <c r="B25" s="157"/>
      <c r="C25" s="157"/>
      <c r="D25" s="157"/>
      <c r="E25" s="157"/>
      <c r="F25" s="157"/>
      <c r="G25" s="157"/>
      <c r="H25" s="2"/>
      <c r="I25" s="2"/>
      <c r="J25" s="2"/>
      <c r="K25" s="141"/>
      <c r="L25" s="141"/>
      <c r="M25" s="141"/>
      <c r="N25" s="141"/>
      <c r="O25" s="141"/>
      <c r="P25" s="141"/>
      <c r="Q25" s="141"/>
      <c r="R25" s="141"/>
      <c r="S25" s="141"/>
      <c r="T25" s="141"/>
      <c r="U25" s="141"/>
      <c r="V25" s="141"/>
      <c r="W25" s="141"/>
      <c r="X25" s="141"/>
      <c r="Y25" s="141"/>
      <c r="Z25" s="141"/>
    </row>
    <row r="26" spans="1:26" ht="12.75" customHeight="1">
      <c r="A26" s="2"/>
      <c r="B26" s="157"/>
      <c r="C26" s="157"/>
      <c r="D26" s="157"/>
      <c r="E26" s="157"/>
      <c r="F26" s="157"/>
      <c r="G26" s="157"/>
      <c r="H26" s="2"/>
      <c r="I26" s="2"/>
      <c r="J26" s="2"/>
      <c r="K26" s="141"/>
      <c r="L26" s="141"/>
      <c r="M26" s="141"/>
      <c r="N26" s="141"/>
      <c r="O26" s="141"/>
      <c r="P26" s="141"/>
      <c r="Q26" s="141"/>
      <c r="R26" s="141"/>
      <c r="S26" s="141"/>
      <c r="T26" s="141"/>
      <c r="U26" s="141"/>
      <c r="V26" s="141"/>
      <c r="W26" s="141"/>
      <c r="X26" s="141"/>
      <c r="Y26" s="141"/>
      <c r="Z26" s="141"/>
    </row>
    <row r="27" spans="1:26" ht="12.75" customHeight="1">
      <c r="A27" s="2"/>
      <c r="B27" s="157"/>
      <c r="C27" s="157"/>
      <c r="D27" s="157"/>
      <c r="E27" s="157"/>
      <c r="F27" s="157"/>
      <c r="G27" s="157"/>
      <c r="H27" s="2"/>
      <c r="I27" s="2"/>
      <c r="J27" s="2"/>
      <c r="K27" s="141"/>
      <c r="L27" s="141"/>
      <c r="M27" s="141"/>
      <c r="N27" s="141"/>
      <c r="O27" s="141"/>
      <c r="P27" s="141"/>
      <c r="Q27" s="141"/>
      <c r="R27" s="141"/>
      <c r="S27" s="141"/>
      <c r="T27" s="141"/>
      <c r="U27" s="141"/>
      <c r="V27" s="141"/>
      <c r="W27" s="141"/>
      <c r="X27" s="141"/>
      <c r="Y27" s="141"/>
      <c r="Z27" s="141"/>
    </row>
    <row r="28" spans="1:26" ht="12.75" customHeight="1">
      <c r="A28" s="2"/>
      <c r="B28" s="157"/>
      <c r="C28" s="157"/>
      <c r="D28" s="157"/>
      <c r="E28" s="157"/>
      <c r="F28" s="157"/>
      <c r="G28" s="157"/>
      <c r="H28" s="2"/>
      <c r="I28" s="2"/>
      <c r="J28" s="2"/>
      <c r="K28" s="141"/>
      <c r="L28" s="141"/>
      <c r="M28" s="141"/>
      <c r="N28" s="141"/>
      <c r="O28" s="141"/>
      <c r="P28" s="141"/>
      <c r="Q28" s="141"/>
      <c r="R28" s="141"/>
      <c r="S28" s="141"/>
      <c r="T28" s="141"/>
      <c r="U28" s="141"/>
      <c r="V28" s="141"/>
      <c r="W28" s="141"/>
      <c r="X28" s="141"/>
      <c r="Y28" s="141"/>
      <c r="Z28" s="141"/>
    </row>
    <row r="29" spans="1:26" ht="12.75" customHeight="1">
      <c r="A29" s="2"/>
      <c r="B29" s="157"/>
      <c r="C29" s="157"/>
      <c r="D29" s="157"/>
      <c r="E29" s="157"/>
      <c r="F29" s="157"/>
      <c r="G29" s="157"/>
      <c r="H29" s="2"/>
      <c r="I29" s="2"/>
      <c r="J29" s="2"/>
      <c r="K29" s="141"/>
      <c r="L29" s="141"/>
      <c r="M29" s="141"/>
      <c r="N29" s="141"/>
      <c r="O29" s="141"/>
      <c r="P29" s="141"/>
      <c r="Q29" s="141"/>
      <c r="R29" s="141"/>
      <c r="S29" s="141"/>
      <c r="T29" s="141"/>
      <c r="U29" s="141"/>
      <c r="V29" s="141"/>
      <c r="W29" s="141"/>
      <c r="X29" s="141"/>
      <c r="Y29" s="141"/>
      <c r="Z29" s="141"/>
    </row>
    <row r="30" spans="1:26" ht="12.75" customHeight="1">
      <c r="A30" s="2"/>
      <c r="B30" s="157"/>
      <c r="C30" s="157"/>
      <c r="D30" s="157"/>
      <c r="E30" s="157"/>
      <c r="F30" s="157"/>
      <c r="G30" s="157"/>
      <c r="H30" s="2"/>
      <c r="I30" s="2"/>
      <c r="J30" s="2"/>
      <c r="K30" s="141"/>
      <c r="L30" s="141"/>
      <c r="M30" s="141"/>
      <c r="N30" s="141"/>
      <c r="O30" s="141"/>
      <c r="P30" s="141"/>
      <c r="Q30" s="141"/>
      <c r="R30" s="141"/>
      <c r="S30" s="141"/>
      <c r="T30" s="141"/>
      <c r="U30" s="141"/>
      <c r="V30" s="141"/>
      <c r="W30" s="141"/>
      <c r="X30" s="141"/>
      <c r="Y30" s="141"/>
      <c r="Z30" s="141"/>
    </row>
    <row r="31" spans="1:26" ht="12.75" customHeight="1">
      <c r="A31" s="2"/>
      <c r="B31" s="157"/>
      <c r="C31" s="157"/>
      <c r="D31" s="157"/>
      <c r="E31" s="157"/>
      <c r="F31" s="157"/>
      <c r="G31" s="157"/>
      <c r="H31" s="2"/>
      <c r="I31" s="2"/>
      <c r="J31" s="2"/>
      <c r="K31" s="141"/>
      <c r="L31" s="141"/>
      <c r="M31" s="141"/>
      <c r="N31" s="141"/>
      <c r="O31" s="141"/>
      <c r="P31" s="141"/>
      <c r="Q31" s="141"/>
      <c r="R31" s="141"/>
      <c r="S31" s="141"/>
      <c r="T31" s="141"/>
      <c r="U31" s="141"/>
      <c r="V31" s="141"/>
      <c r="W31" s="141"/>
      <c r="X31" s="141"/>
      <c r="Y31" s="141"/>
      <c r="Z31" s="141"/>
    </row>
    <row r="32" spans="1:26" ht="12.75" customHeight="1">
      <c r="A32" s="2"/>
      <c r="B32" s="157"/>
      <c r="C32" s="157"/>
      <c r="D32" s="157"/>
      <c r="E32" s="157"/>
      <c r="F32" s="157"/>
      <c r="G32" s="157"/>
      <c r="H32" s="2"/>
      <c r="I32" s="2"/>
      <c r="J32" s="2"/>
      <c r="K32" s="141"/>
      <c r="L32" s="141"/>
      <c r="M32" s="141"/>
      <c r="N32" s="141"/>
      <c r="O32" s="141"/>
      <c r="P32" s="141"/>
      <c r="Q32" s="141"/>
      <c r="R32" s="141"/>
      <c r="S32" s="141"/>
      <c r="T32" s="141"/>
      <c r="U32" s="141"/>
      <c r="V32" s="141"/>
      <c r="W32" s="141"/>
      <c r="X32" s="141"/>
      <c r="Y32" s="141"/>
      <c r="Z32" s="141"/>
    </row>
    <row r="33" spans="1:26" ht="12.75" customHeight="1">
      <c r="A33" s="2"/>
      <c r="B33" s="157"/>
      <c r="C33" s="157"/>
      <c r="D33" s="157"/>
      <c r="E33" s="157"/>
      <c r="F33" s="157"/>
      <c r="G33" s="157"/>
      <c r="H33" s="2"/>
      <c r="I33" s="2"/>
      <c r="J33" s="2"/>
      <c r="K33" s="141"/>
      <c r="L33" s="141"/>
      <c r="M33" s="141"/>
      <c r="N33" s="141"/>
      <c r="O33" s="141"/>
      <c r="P33" s="141"/>
      <c r="Q33" s="141"/>
      <c r="R33" s="141"/>
      <c r="S33" s="141"/>
      <c r="T33" s="141"/>
      <c r="U33" s="141"/>
      <c r="V33" s="141"/>
      <c r="W33" s="141"/>
      <c r="X33" s="141"/>
      <c r="Y33" s="141"/>
      <c r="Z33" s="141"/>
    </row>
    <row r="34" spans="1:26" ht="12.75" customHeight="1">
      <c r="A34" s="2"/>
      <c r="B34" s="157"/>
      <c r="C34" s="157"/>
      <c r="D34" s="157"/>
      <c r="E34" s="157"/>
      <c r="F34" s="157"/>
      <c r="G34" s="157"/>
      <c r="H34" s="2"/>
      <c r="I34" s="2"/>
      <c r="J34" s="2"/>
      <c r="K34" s="141"/>
      <c r="L34" s="141"/>
      <c r="M34" s="141"/>
      <c r="N34" s="141"/>
      <c r="O34" s="141"/>
      <c r="P34" s="141"/>
      <c r="Q34" s="141"/>
      <c r="R34" s="141"/>
      <c r="S34" s="141"/>
      <c r="T34" s="141"/>
      <c r="U34" s="141"/>
      <c r="V34" s="141"/>
      <c r="W34" s="141"/>
      <c r="X34" s="141"/>
      <c r="Y34" s="141"/>
      <c r="Z34" s="141"/>
    </row>
    <row r="35" spans="1:26" ht="12.75" customHeight="1">
      <c r="A35" s="2"/>
      <c r="B35" s="157"/>
      <c r="C35" s="157"/>
      <c r="D35" s="157"/>
      <c r="E35" s="157"/>
      <c r="F35" s="157"/>
      <c r="G35" s="157"/>
      <c r="H35" s="2"/>
      <c r="I35" s="2"/>
      <c r="J35" s="2"/>
      <c r="K35" s="141"/>
      <c r="L35" s="141"/>
      <c r="M35" s="141"/>
      <c r="N35" s="141"/>
      <c r="O35" s="141"/>
      <c r="P35" s="141"/>
      <c r="Q35" s="141"/>
      <c r="R35" s="141"/>
      <c r="S35" s="141"/>
      <c r="T35" s="141"/>
      <c r="U35" s="141"/>
      <c r="V35" s="141"/>
      <c r="W35" s="141"/>
      <c r="X35" s="141"/>
      <c r="Y35" s="141"/>
      <c r="Z35" s="141"/>
    </row>
    <row r="36" spans="1:26" ht="12.75" customHeight="1">
      <c r="A36" s="2"/>
      <c r="B36" s="157"/>
      <c r="C36" s="157"/>
      <c r="D36" s="157"/>
      <c r="E36" s="157"/>
      <c r="F36" s="157"/>
      <c r="G36" s="157"/>
      <c r="H36" s="2"/>
      <c r="I36" s="2"/>
      <c r="J36" s="2"/>
      <c r="K36" s="141"/>
      <c r="L36" s="141"/>
      <c r="M36" s="141"/>
      <c r="N36" s="141"/>
      <c r="O36" s="141"/>
      <c r="P36" s="141"/>
      <c r="Q36" s="141"/>
      <c r="R36" s="141"/>
      <c r="S36" s="141"/>
      <c r="T36" s="141"/>
      <c r="U36" s="141"/>
      <c r="V36" s="141"/>
      <c r="W36" s="141"/>
      <c r="X36" s="141"/>
      <c r="Y36" s="141"/>
      <c r="Z36" s="141"/>
    </row>
    <row r="37" spans="1:26" ht="12.75" customHeight="1">
      <c r="A37" s="2"/>
      <c r="B37" s="157"/>
      <c r="C37" s="157"/>
      <c r="D37" s="157"/>
      <c r="E37" s="157"/>
      <c r="F37" s="157"/>
      <c r="G37" s="157"/>
      <c r="H37" s="2"/>
      <c r="I37" s="2"/>
      <c r="J37" s="2"/>
      <c r="K37" s="141"/>
      <c r="L37" s="141"/>
      <c r="M37" s="141"/>
      <c r="N37" s="141"/>
      <c r="O37" s="141"/>
      <c r="P37" s="141"/>
      <c r="Q37" s="141"/>
      <c r="R37" s="141"/>
      <c r="S37" s="141"/>
      <c r="T37" s="141"/>
      <c r="U37" s="141"/>
      <c r="V37" s="141"/>
      <c r="W37" s="141"/>
      <c r="X37" s="141"/>
      <c r="Y37" s="141"/>
      <c r="Z37" s="141"/>
    </row>
    <row r="38" spans="1:26" ht="12.75" customHeight="1">
      <c r="A38" s="2"/>
      <c r="B38" s="157"/>
      <c r="C38" s="157"/>
      <c r="D38" s="157"/>
      <c r="E38" s="157"/>
      <c r="F38" s="157"/>
      <c r="G38" s="157"/>
      <c r="H38" s="2"/>
      <c r="I38" s="2"/>
      <c r="J38" s="2"/>
      <c r="K38" s="141"/>
      <c r="L38" s="141"/>
      <c r="M38" s="141"/>
      <c r="N38" s="141"/>
      <c r="O38" s="141"/>
      <c r="P38" s="141"/>
      <c r="Q38" s="141"/>
      <c r="R38" s="141"/>
      <c r="S38" s="141"/>
      <c r="T38" s="141"/>
      <c r="U38" s="141"/>
      <c r="V38" s="141"/>
      <c r="W38" s="141"/>
      <c r="X38" s="141"/>
      <c r="Y38" s="141"/>
      <c r="Z38" s="141"/>
    </row>
    <row r="39" spans="1:26" ht="12.75" customHeight="1">
      <c r="A39" s="2"/>
      <c r="B39" s="157"/>
      <c r="C39" s="157"/>
      <c r="D39" s="157"/>
      <c r="E39" s="157"/>
      <c r="F39" s="157"/>
      <c r="G39" s="157"/>
      <c r="H39" s="2"/>
      <c r="I39" s="2"/>
      <c r="J39" s="2"/>
      <c r="K39" s="141"/>
      <c r="L39" s="141"/>
      <c r="M39" s="141"/>
      <c r="N39" s="141"/>
      <c r="O39" s="141"/>
      <c r="P39" s="141"/>
      <c r="Q39" s="141"/>
      <c r="R39" s="141"/>
      <c r="S39" s="141"/>
      <c r="T39" s="141"/>
      <c r="U39" s="141"/>
      <c r="V39" s="141"/>
      <c r="W39" s="141"/>
      <c r="X39" s="141"/>
      <c r="Y39" s="141"/>
      <c r="Z39" s="141"/>
    </row>
    <row r="40" spans="1:26" ht="12.75" customHeight="1">
      <c r="A40" s="2"/>
      <c r="B40" s="157"/>
      <c r="C40" s="157"/>
      <c r="D40" s="157"/>
      <c r="E40" s="157"/>
      <c r="F40" s="157"/>
      <c r="G40" s="157"/>
      <c r="H40" s="2"/>
      <c r="I40" s="2"/>
      <c r="J40" s="2"/>
      <c r="K40" s="141"/>
      <c r="L40" s="141"/>
      <c r="M40" s="141"/>
      <c r="N40" s="141"/>
      <c r="O40" s="141"/>
      <c r="P40" s="141"/>
      <c r="Q40" s="141"/>
      <c r="R40" s="141"/>
      <c r="S40" s="141"/>
      <c r="T40" s="141"/>
      <c r="U40" s="141"/>
      <c r="V40" s="141"/>
      <c r="W40" s="141"/>
      <c r="X40" s="141"/>
      <c r="Y40" s="141"/>
      <c r="Z40" s="141"/>
    </row>
    <row r="41" spans="1:26" ht="12.75" customHeight="1">
      <c r="A41" s="2"/>
      <c r="B41" s="157"/>
      <c r="C41" s="157"/>
      <c r="D41" s="157"/>
      <c r="E41" s="157"/>
      <c r="F41" s="157"/>
      <c r="G41" s="157"/>
      <c r="H41" s="2"/>
      <c r="I41" s="2"/>
      <c r="J41" s="2"/>
      <c r="K41" s="141"/>
      <c r="L41" s="141"/>
      <c r="M41" s="141"/>
      <c r="N41" s="141"/>
      <c r="O41" s="141"/>
      <c r="P41" s="141"/>
      <c r="Q41" s="141"/>
      <c r="R41" s="141"/>
      <c r="S41" s="141"/>
      <c r="T41" s="141"/>
      <c r="U41" s="141"/>
      <c r="V41" s="141"/>
      <c r="W41" s="141"/>
      <c r="X41" s="141"/>
      <c r="Y41" s="141"/>
      <c r="Z41" s="141"/>
    </row>
    <row r="42" spans="1:26" ht="12.75" customHeight="1">
      <c r="A42" s="2"/>
      <c r="B42" s="157"/>
      <c r="C42" s="157"/>
      <c r="D42" s="157"/>
      <c r="E42" s="157"/>
      <c r="F42" s="157"/>
      <c r="G42" s="157"/>
      <c r="H42" s="2"/>
      <c r="I42" s="2"/>
      <c r="J42" s="2"/>
      <c r="K42" s="141"/>
      <c r="L42" s="141"/>
      <c r="M42" s="141"/>
      <c r="N42" s="141"/>
      <c r="O42" s="141"/>
      <c r="P42" s="141"/>
      <c r="Q42" s="141"/>
      <c r="R42" s="141"/>
      <c r="S42" s="141"/>
      <c r="T42" s="141"/>
      <c r="U42" s="141"/>
      <c r="V42" s="141"/>
      <c r="W42" s="141"/>
      <c r="X42" s="141"/>
      <c r="Y42" s="141"/>
      <c r="Z42" s="141"/>
    </row>
    <row r="43" spans="1:26" ht="12.75" customHeight="1">
      <c r="A43" s="2"/>
      <c r="B43" s="157"/>
      <c r="C43" s="157"/>
      <c r="D43" s="157"/>
      <c r="E43" s="157"/>
      <c r="F43" s="157"/>
      <c r="G43" s="157"/>
      <c r="H43" s="2"/>
      <c r="I43" s="2"/>
      <c r="J43" s="2"/>
      <c r="K43" s="141"/>
      <c r="L43" s="141"/>
      <c r="M43" s="141"/>
      <c r="N43" s="141"/>
      <c r="O43" s="141"/>
      <c r="P43" s="141"/>
      <c r="Q43" s="141"/>
      <c r="R43" s="141"/>
      <c r="S43" s="141"/>
      <c r="T43" s="141"/>
      <c r="U43" s="141"/>
      <c r="V43" s="141"/>
      <c r="W43" s="141"/>
      <c r="X43" s="141"/>
      <c r="Y43" s="141"/>
      <c r="Z43" s="141"/>
    </row>
    <row r="44" spans="1:26" ht="12.75" customHeight="1">
      <c r="A44" s="2"/>
      <c r="B44" s="157"/>
      <c r="C44" s="157"/>
      <c r="D44" s="157"/>
      <c r="E44" s="157"/>
      <c r="F44" s="157"/>
      <c r="G44" s="157"/>
      <c r="H44" s="2"/>
      <c r="I44" s="2"/>
      <c r="J44" s="2"/>
      <c r="K44" s="141"/>
      <c r="L44" s="141"/>
      <c r="M44" s="141"/>
      <c r="N44" s="141"/>
      <c r="O44" s="141"/>
      <c r="P44" s="141"/>
      <c r="Q44" s="141"/>
      <c r="R44" s="141"/>
      <c r="S44" s="141"/>
      <c r="T44" s="141"/>
      <c r="U44" s="141"/>
      <c r="V44" s="141"/>
      <c r="W44" s="141"/>
      <c r="X44" s="141"/>
      <c r="Y44" s="141"/>
      <c r="Z44" s="141"/>
    </row>
    <row r="45" spans="1:26" ht="12.75" customHeight="1">
      <c r="A45" s="2"/>
      <c r="B45" s="157"/>
      <c r="C45" s="157"/>
      <c r="D45" s="157"/>
      <c r="E45" s="157"/>
      <c r="F45" s="157"/>
      <c r="G45" s="157"/>
      <c r="H45" s="2"/>
      <c r="I45" s="2"/>
      <c r="J45" s="2"/>
      <c r="K45" s="141"/>
      <c r="L45" s="141"/>
      <c r="M45" s="141"/>
      <c r="N45" s="141"/>
      <c r="O45" s="141"/>
      <c r="P45" s="141"/>
      <c r="Q45" s="141"/>
      <c r="R45" s="141"/>
      <c r="S45" s="141"/>
      <c r="T45" s="141"/>
      <c r="U45" s="141"/>
      <c r="V45" s="141"/>
      <c r="W45" s="141"/>
      <c r="X45" s="141"/>
      <c r="Y45" s="141"/>
      <c r="Z45" s="141"/>
    </row>
    <row r="46" spans="1:26" ht="12.75" customHeight="1">
      <c r="A46" s="2"/>
      <c r="B46" s="157"/>
      <c r="C46" s="157"/>
      <c r="D46" s="157"/>
      <c r="E46" s="157"/>
      <c r="F46" s="157"/>
      <c r="G46" s="157"/>
      <c r="H46" s="2"/>
      <c r="I46" s="2"/>
      <c r="J46" s="2"/>
      <c r="K46" s="141"/>
      <c r="L46" s="141"/>
      <c r="M46" s="141"/>
      <c r="N46" s="141"/>
      <c r="O46" s="141"/>
      <c r="P46" s="141"/>
      <c r="Q46" s="141"/>
      <c r="R46" s="141"/>
      <c r="S46" s="141"/>
      <c r="T46" s="141"/>
      <c r="U46" s="141"/>
      <c r="V46" s="141"/>
      <c r="W46" s="141"/>
      <c r="X46" s="141"/>
      <c r="Y46" s="141"/>
      <c r="Z46" s="141"/>
    </row>
    <row r="47" spans="1:26" ht="12.75" customHeight="1">
      <c r="A47" s="2"/>
      <c r="B47" s="157"/>
      <c r="C47" s="157"/>
      <c r="D47" s="157"/>
      <c r="E47" s="157"/>
      <c r="F47" s="157"/>
      <c r="G47" s="157"/>
      <c r="H47" s="2"/>
      <c r="I47" s="2"/>
      <c r="J47" s="2"/>
      <c r="K47" s="141"/>
      <c r="L47" s="141"/>
      <c r="M47" s="141"/>
      <c r="N47" s="141"/>
      <c r="O47" s="141"/>
      <c r="P47" s="141"/>
      <c r="Q47" s="141"/>
      <c r="R47" s="141"/>
      <c r="S47" s="141"/>
      <c r="T47" s="141"/>
      <c r="U47" s="141"/>
      <c r="V47" s="141"/>
      <c r="W47" s="141"/>
      <c r="X47" s="141"/>
      <c r="Y47" s="141"/>
      <c r="Z47" s="141"/>
    </row>
    <row r="48" spans="1:26" ht="12.75" customHeight="1">
      <c r="A48" s="2"/>
      <c r="B48" s="157"/>
      <c r="C48" s="157"/>
      <c r="D48" s="157"/>
      <c r="E48" s="157"/>
      <c r="F48" s="157"/>
      <c r="G48" s="157"/>
      <c r="H48" s="2"/>
      <c r="I48" s="2"/>
      <c r="J48" s="2"/>
      <c r="K48" s="141"/>
      <c r="L48" s="141"/>
      <c r="M48" s="141"/>
      <c r="N48" s="141"/>
      <c r="O48" s="141"/>
      <c r="P48" s="141"/>
      <c r="Q48" s="141"/>
      <c r="R48" s="141"/>
      <c r="S48" s="141"/>
      <c r="T48" s="141"/>
      <c r="U48" s="141"/>
      <c r="V48" s="141"/>
      <c r="W48" s="141"/>
      <c r="X48" s="141"/>
      <c r="Y48" s="141"/>
      <c r="Z48" s="141"/>
    </row>
    <row r="49" spans="1:26" ht="12.75" customHeight="1">
      <c r="A49" s="2"/>
      <c r="B49" s="157"/>
      <c r="C49" s="157"/>
      <c r="D49" s="157"/>
      <c r="E49" s="157"/>
      <c r="F49" s="157"/>
      <c r="G49" s="157"/>
      <c r="H49" s="2"/>
      <c r="I49" s="2"/>
      <c r="J49" s="2"/>
      <c r="K49" s="141"/>
      <c r="L49" s="141"/>
      <c r="M49" s="141"/>
      <c r="N49" s="141"/>
      <c r="O49" s="141"/>
      <c r="P49" s="141"/>
      <c r="Q49" s="141"/>
      <c r="R49" s="141"/>
      <c r="S49" s="141"/>
      <c r="T49" s="141"/>
      <c r="U49" s="141"/>
      <c r="V49" s="141"/>
      <c r="W49" s="141"/>
      <c r="X49" s="141"/>
      <c r="Y49" s="141"/>
      <c r="Z49" s="141"/>
    </row>
    <row r="50" spans="1:26" ht="12.75" customHeight="1">
      <c r="A50" s="2"/>
      <c r="B50" s="157"/>
      <c r="C50" s="157"/>
      <c r="D50" s="157"/>
      <c r="E50" s="157"/>
      <c r="F50" s="157"/>
      <c r="G50" s="157"/>
      <c r="H50" s="2"/>
      <c r="I50" s="2"/>
      <c r="J50" s="2"/>
      <c r="K50" s="141"/>
      <c r="L50" s="141"/>
      <c r="M50" s="141"/>
      <c r="N50" s="141"/>
      <c r="O50" s="141"/>
      <c r="P50" s="141"/>
      <c r="Q50" s="141"/>
      <c r="R50" s="141"/>
      <c r="S50" s="141"/>
      <c r="T50" s="141"/>
      <c r="U50" s="141"/>
      <c r="V50" s="141"/>
      <c r="W50" s="141"/>
      <c r="X50" s="141"/>
      <c r="Y50" s="141"/>
      <c r="Z50" s="141"/>
    </row>
    <row r="51" spans="1:26" ht="12.75" customHeight="1">
      <c r="A51" s="2"/>
      <c r="B51" s="157"/>
      <c r="C51" s="157"/>
      <c r="D51" s="157"/>
      <c r="E51" s="157"/>
      <c r="F51" s="157"/>
      <c r="G51" s="157"/>
      <c r="H51" s="2"/>
      <c r="I51" s="2"/>
      <c r="J51" s="2"/>
      <c r="K51" s="141"/>
      <c r="L51" s="141"/>
      <c r="M51" s="141"/>
      <c r="N51" s="141"/>
      <c r="O51" s="141"/>
      <c r="P51" s="141"/>
      <c r="Q51" s="141"/>
      <c r="R51" s="141"/>
      <c r="S51" s="141"/>
      <c r="T51" s="141"/>
      <c r="U51" s="141"/>
      <c r="V51" s="141"/>
      <c r="W51" s="141"/>
      <c r="X51" s="141"/>
      <c r="Y51" s="141"/>
      <c r="Z51" s="141"/>
    </row>
    <row r="52" spans="1:26" ht="12.75" customHeight="1">
      <c r="A52" s="2"/>
      <c r="B52" s="157"/>
      <c r="C52" s="157"/>
      <c r="D52" s="157"/>
      <c r="E52" s="157"/>
      <c r="F52" s="157"/>
      <c r="G52" s="157"/>
      <c r="H52" s="2"/>
      <c r="I52" s="2"/>
      <c r="J52" s="2"/>
      <c r="K52" s="141"/>
      <c r="L52" s="141"/>
      <c r="M52" s="141"/>
      <c r="N52" s="141"/>
      <c r="O52" s="141"/>
      <c r="P52" s="141"/>
      <c r="Q52" s="141"/>
      <c r="R52" s="141"/>
      <c r="S52" s="141"/>
      <c r="T52" s="141"/>
      <c r="U52" s="141"/>
      <c r="V52" s="141"/>
      <c r="W52" s="141"/>
      <c r="X52" s="141"/>
      <c r="Y52" s="141"/>
      <c r="Z52" s="141"/>
    </row>
    <row r="53" spans="1:26" ht="12.75" customHeight="1">
      <c r="A53" s="2"/>
      <c r="B53" s="157"/>
      <c r="C53" s="157"/>
      <c r="D53" s="157"/>
      <c r="E53" s="157"/>
      <c r="F53" s="157"/>
      <c r="G53" s="157"/>
      <c r="H53" s="2"/>
      <c r="I53" s="2"/>
      <c r="J53" s="2"/>
      <c r="K53" s="141"/>
      <c r="L53" s="141"/>
      <c r="M53" s="141"/>
      <c r="N53" s="141"/>
      <c r="O53" s="141"/>
      <c r="P53" s="141"/>
      <c r="Q53" s="141"/>
      <c r="R53" s="141"/>
      <c r="S53" s="141"/>
      <c r="T53" s="141"/>
      <c r="U53" s="141"/>
      <c r="V53" s="141"/>
      <c r="W53" s="141"/>
      <c r="X53" s="141"/>
      <c r="Y53" s="141"/>
      <c r="Z53" s="141"/>
    </row>
    <row r="54" spans="1:26" ht="12.75" customHeight="1">
      <c r="A54" s="2"/>
      <c r="B54" s="157"/>
      <c r="C54" s="157"/>
      <c r="D54" s="157"/>
      <c r="E54" s="157"/>
      <c r="F54" s="157"/>
      <c r="G54" s="157"/>
      <c r="H54" s="2"/>
      <c r="I54" s="2"/>
      <c r="J54" s="2"/>
      <c r="K54" s="141"/>
      <c r="L54" s="141"/>
      <c r="M54" s="141"/>
      <c r="N54" s="141"/>
      <c r="O54" s="141"/>
      <c r="P54" s="141"/>
      <c r="Q54" s="141"/>
      <c r="R54" s="141"/>
      <c r="S54" s="141"/>
      <c r="T54" s="141"/>
      <c r="U54" s="141"/>
      <c r="V54" s="141"/>
      <c r="W54" s="141"/>
      <c r="X54" s="141"/>
      <c r="Y54" s="141"/>
      <c r="Z54" s="141"/>
    </row>
    <row r="55" spans="1:26" ht="12.75" customHeight="1">
      <c r="A55" s="2"/>
      <c r="B55" s="157"/>
      <c r="C55" s="157"/>
      <c r="D55" s="157"/>
      <c r="E55" s="157"/>
      <c r="F55" s="157"/>
      <c r="G55" s="157"/>
      <c r="H55" s="2"/>
      <c r="I55" s="2"/>
      <c r="J55" s="2"/>
      <c r="K55" s="141"/>
      <c r="L55" s="141"/>
      <c r="M55" s="141"/>
      <c r="N55" s="141"/>
      <c r="O55" s="141"/>
      <c r="P55" s="141"/>
      <c r="Q55" s="141"/>
      <c r="R55" s="141"/>
      <c r="S55" s="141"/>
      <c r="T55" s="141"/>
      <c r="U55" s="141"/>
      <c r="V55" s="141"/>
      <c r="W55" s="141"/>
      <c r="X55" s="141"/>
      <c r="Y55" s="141"/>
      <c r="Z55" s="141"/>
    </row>
    <row r="56" spans="1:26" ht="12.75" customHeight="1">
      <c r="A56" s="2"/>
      <c r="B56" s="157"/>
      <c r="C56" s="157"/>
      <c r="D56" s="157"/>
      <c r="E56" s="157"/>
      <c r="F56" s="157"/>
      <c r="G56" s="157"/>
      <c r="H56" s="2"/>
      <c r="I56" s="2"/>
      <c r="J56" s="2"/>
      <c r="K56" s="141"/>
      <c r="L56" s="141"/>
      <c r="M56" s="141"/>
      <c r="N56" s="141"/>
      <c r="O56" s="141"/>
      <c r="P56" s="141"/>
      <c r="Q56" s="141"/>
      <c r="R56" s="141"/>
      <c r="S56" s="141"/>
      <c r="T56" s="141"/>
      <c r="U56" s="141"/>
      <c r="V56" s="141"/>
      <c r="W56" s="141"/>
      <c r="X56" s="141"/>
      <c r="Y56" s="141"/>
      <c r="Z56" s="141"/>
    </row>
    <row r="57" spans="1:26" ht="12.75" customHeight="1">
      <c r="A57" s="2"/>
      <c r="B57" s="157"/>
      <c r="C57" s="157"/>
      <c r="D57" s="157"/>
      <c r="E57" s="157"/>
      <c r="F57" s="157"/>
      <c r="G57" s="157"/>
      <c r="H57" s="2"/>
      <c r="I57" s="2"/>
      <c r="J57" s="2"/>
      <c r="K57" s="141"/>
      <c r="L57" s="141"/>
      <c r="M57" s="141"/>
      <c r="N57" s="141"/>
      <c r="O57" s="141"/>
      <c r="P57" s="141"/>
      <c r="Q57" s="141"/>
      <c r="R57" s="141"/>
      <c r="S57" s="141"/>
      <c r="T57" s="141"/>
      <c r="U57" s="141"/>
      <c r="V57" s="141"/>
      <c r="W57" s="141"/>
      <c r="X57" s="141"/>
      <c r="Y57" s="141"/>
      <c r="Z57" s="141"/>
    </row>
    <row r="58" spans="1:26" ht="12.75" customHeight="1">
      <c r="A58" s="2"/>
      <c r="B58" s="157"/>
      <c r="C58" s="157"/>
      <c r="D58" s="157"/>
      <c r="E58" s="157"/>
      <c r="F58" s="157"/>
      <c r="G58" s="157"/>
      <c r="H58" s="2"/>
      <c r="I58" s="2"/>
      <c r="J58" s="2"/>
      <c r="K58" s="141"/>
      <c r="L58" s="141"/>
      <c r="M58" s="141"/>
      <c r="N58" s="141"/>
      <c r="O58" s="141"/>
      <c r="P58" s="141"/>
      <c r="Q58" s="141"/>
      <c r="R58" s="141"/>
      <c r="S58" s="141"/>
      <c r="T58" s="141"/>
      <c r="U58" s="141"/>
      <c r="V58" s="141"/>
      <c r="W58" s="141"/>
      <c r="X58" s="141"/>
      <c r="Y58" s="141"/>
      <c r="Z58" s="141"/>
    </row>
    <row r="59" spans="1:26" ht="12.75" customHeight="1">
      <c r="A59" s="2"/>
      <c r="B59" s="157"/>
      <c r="C59" s="157"/>
      <c r="D59" s="157"/>
      <c r="E59" s="157"/>
      <c r="F59" s="157"/>
      <c r="G59" s="157"/>
      <c r="H59" s="2"/>
      <c r="I59" s="2"/>
      <c r="J59" s="2"/>
      <c r="K59" s="141"/>
      <c r="L59" s="141"/>
      <c r="M59" s="141"/>
      <c r="N59" s="141"/>
      <c r="O59" s="141"/>
      <c r="P59" s="141"/>
      <c r="Q59" s="141"/>
      <c r="R59" s="141"/>
      <c r="S59" s="141"/>
      <c r="T59" s="141"/>
      <c r="U59" s="141"/>
      <c r="V59" s="141"/>
      <c r="W59" s="141"/>
      <c r="X59" s="141"/>
      <c r="Y59" s="141"/>
      <c r="Z59" s="141"/>
    </row>
    <row r="60" spans="1:26" ht="12.75" customHeight="1">
      <c r="A60" s="2"/>
      <c r="B60" s="157"/>
      <c r="C60" s="157"/>
      <c r="D60" s="157"/>
      <c r="E60" s="157"/>
      <c r="F60" s="157"/>
      <c r="G60" s="157"/>
      <c r="H60" s="2"/>
      <c r="I60" s="2"/>
      <c r="J60" s="2"/>
      <c r="K60" s="141"/>
      <c r="L60" s="141"/>
      <c r="M60" s="141"/>
      <c r="N60" s="141"/>
      <c r="O60" s="141"/>
      <c r="P60" s="141"/>
      <c r="Q60" s="141"/>
      <c r="R60" s="141"/>
      <c r="S60" s="141"/>
      <c r="T60" s="141"/>
      <c r="U60" s="141"/>
      <c r="V60" s="141"/>
      <c r="W60" s="141"/>
      <c r="X60" s="141"/>
      <c r="Y60" s="141"/>
      <c r="Z60" s="141"/>
    </row>
    <row r="61" spans="1:26" ht="12.75" customHeight="1">
      <c r="A61" s="2"/>
      <c r="B61" s="157"/>
      <c r="C61" s="157"/>
      <c r="D61" s="157"/>
      <c r="E61" s="157"/>
      <c r="F61" s="157"/>
      <c r="G61" s="157"/>
      <c r="H61" s="2"/>
      <c r="I61" s="2"/>
      <c r="J61" s="2"/>
      <c r="K61" s="141"/>
      <c r="L61" s="141"/>
      <c r="M61" s="141"/>
      <c r="N61" s="141"/>
      <c r="O61" s="141"/>
      <c r="P61" s="141"/>
      <c r="Q61" s="141"/>
      <c r="R61" s="141"/>
      <c r="S61" s="141"/>
      <c r="T61" s="141"/>
      <c r="U61" s="141"/>
      <c r="V61" s="141"/>
      <c r="W61" s="141"/>
      <c r="X61" s="141"/>
      <c r="Y61" s="141"/>
      <c r="Z61" s="141"/>
    </row>
    <row r="62" spans="1:26" ht="12.75" customHeight="1">
      <c r="A62" s="2"/>
      <c r="B62" s="157"/>
      <c r="C62" s="157"/>
      <c r="D62" s="157"/>
      <c r="E62" s="157"/>
      <c r="F62" s="157"/>
      <c r="G62" s="157"/>
      <c r="H62" s="2"/>
      <c r="I62" s="2"/>
      <c r="J62" s="2"/>
      <c r="K62" s="141"/>
      <c r="L62" s="141"/>
      <c r="M62" s="141"/>
      <c r="N62" s="141"/>
      <c r="O62" s="141"/>
      <c r="P62" s="141"/>
      <c r="Q62" s="141"/>
      <c r="R62" s="141"/>
      <c r="S62" s="141"/>
      <c r="T62" s="141"/>
      <c r="U62" s="141"/>
      <c r="V62" s="141"/>
      <c r="W62" s="141"/>
      <c r="X62" s="141"/>
      <c r="Y62" s="141"/>
      <c r="Z62" s="141"/>
    </row>
    <row r="63" spans="1:26" ht="12.75" customHeight="1">
      <c r="A63" s="2"/>
      <c r="B63" s="157"/>
      <c r="C63" s="157"/>
      <c r="D63" s="157"/>
      <c r="E63" s="157"/>
      <c r="F63" s="157"/>
      <c r="G63" s="157"/>
      <c r="H63" s="2"/>
      <c r="I63" s="2"/>
      <c r="J63" s="2"/>
      <c r="K63" s="141"/>
      <c r="L63" s="141"/>
      <c r="M63" s="141"/>
      <c r="N63" s="141"/>
      <c r="O63" s="141"/>
      <c r="P63" s="141"/>
      <c r="Q63" s="141"/>
      <c r="R63" s="141"/>
      <c r="S63" s="141"/>
      <c r="T63" s="141"/>
      <c r="U63" s="141"/>
      <c r="V63" s="141"/>
      <c r="W63" s="141"/>
      <c r="X63" s="141"/>
      <c r="Y63" s="141"/>
      <c r="Z63" s="141"/>
    </row>
    <row r="64" spans="1:26" ht="12.75" customHeight="1">
      <c r="A64" s="2"/>
      <c r="B64" s="157"/>
      <c r="C64" s="157"/>
      <c r="D64" s="157"/>
      <c r="E64" s="157"/>
      <c r="F64" s="157"/>
      <c r="G64" s="157"/>
      <c r="H64" s="2"/>
      <c r="I64" s="2"/>
      <c r="J64" s="2"/>
      <c r="K64" s="141"/>
      <c r="L64" s="141"/>
      <c r="M64" s="141"/>
      <c r="N64" s="141"/>
      <c r="O64" s="141"/>
      <c r="P64" s="141"/>
      <c r="Q64" s="141"/>
      <c r="R64" s="141"/>
      <c r="S64" s="141"/>
      <c r="T64" s="141"/>
      <c r="U64" s="141"/>
      <c r="V64" s="141"/>
      <c r="W64" s="141"/>
      <c r="X64" s="141"/>
      <c r="Y64" s="141"/>
      <c r="Z64" s="141"/>
    </row>
    <row r="65" spans="1:26" ht="12.75" customHeight="1">
      <c r="A65" s="2"/>
      <c r="B65" s="157"/>
      <c r="C65" s="157"/>
      <c r="D65" s="157"/>
      <c r="E65" s="157"/>
      <c r="F65" s="157"/>
      <c r="G65" s="157"/>
      <c r="H65" s="2"/>
      <c r="I65" s="2"/>
      <c r="J65" s="2"/>
      <c r="K65" s="141"/>
      <c r="L65" s="141"/>
      <c r="M65" s="141"/>
      <c r="N65" s="141"/>
      <c r="O65" s="141"/>
      <c r="P65" s="141"/>
      <c r="Q65" s="141"/>
      <c r="R65" s="141"/>
      <c r="S65" s="141"/>
      <c r="T65" s="141"/>
      <c r="U65" s="141"/>
      <c r="V65" s="141"/>
      <c r="W65" s="141"/>
      <c r="X65" s="141"/>
      <c r="Y65" s="141"/>
      <c r="Z65" s="141"/>
    </row>
    <row r="66" spans="1:26" ht="12.75" customHeight="1">
      <c r="A66" s="2"/>
      <c r="B66" s="157"/>
      <c r="C66" s="157"/>
      <c r="D66" s="157"/>
      <c r="E66" s="157"/>
      <c r="F66" s="157"/>
      <c r="G66" s="157"/>
      <c r="H66" s="2"/>
      <c r="I66" s="2"/>
      <c r="J66" s="2"/>
      <c r="K66" s="141"/>
      <c r="L66" s="141"/>
      <c r="M66" s="141"/>
      <c r="N66" s="141"/>
      <c r="O66" s="141"/>
      <c r="P66" s="141"/>
      <c r="Q66" s="141"/>
      <c r="R66" s="141"/>
      <c r="S66" s="141"/>
      <c r="T66" s="141"/>
      <c r="U66" s="141"/>
      <c r="V66" s="141"/>
      <c r="W66" s="141"/>
      <c r="X66" s="141"/>
      <c r="Y66" s="141"/>
      <c r="Z66" s="141"/>
    </row>
    <row r="67" spans="1:26" ht="12.75" customHeight="1">
      <c r="A67" s="2"/>
      <c r="B67" s="157"/>
      <c r="C67" s="157"/>
      <c r="D67" s="157"/>
      <c r="E67" s="157"/>
      <c r="F67" s="157"/>
      <c r="G67" s="157"/>
      <c r="H67" s="2"/>
      <c r="I67" s="2"/>
      <c r="J67" s="2"/>
      <c r="K67" s="141"/>
      <c r="L67" s="141"/>
      <c r="M67" s="141"/>
      <c r="N67" s="141"/>
      <c r="O67" s="141"/>
      <c r="P67" s="141"/>
      <c r="Q67" s="141"/>
      <c r="R67" s="141"/>
      <c r="S67" s="141"/>
      <c r="T67" s="141"/>
      <c r="U67" s="141"/>
      <c r="V67" s="141"/>
      <c r="W67" s="141"/>
      <c r="X67" s="141"/>
      <c r="Y67" s="141"/>
      <c r="Z67" s="141"/>
    </row>
    <row r="68" spans="1:26" ht="12.75" customHeight="1">
      <c r="A68" s="2"/>
      <c r="B68" s="157"/>
      <c r="C68" s="157"/>
      <c r="D68" s="157"/>
      <c r="E68" s="157"/>
      <c r="F68" s="157"/>
      <c r="G68" s="157"/>
      <c r="H68" s="2"/>
      <c r="I68" s="2"/>
      <c r="J68" s="2"/>
      <c r="K68" s="141"/>
      <c r="L68" s="141"/>
      <c r="M68" s="141"/>
      <c r="N68" s="141"/>
      <c r="O68" s="141"/>
      <c r="P68" s="141"/>
      <c r="Q68" s="141"/>
      <c r="R68" s="141"/>
      <c r="S68" s="141"/>
      <c r="T68" s="141"/>
      <c r="U68" s="141"/>
      <c r="V68" s="141"/>
      <c r="W68" s="141"/>
      <c r="X68" s="141"/>
      <c r="Y68" s="141"/>
      <c r="Z68" s="141"/>
    </row>
    <row r="69" spans="1:26" ht="12.75" customHeight="1">
      <c r="A69" s="2"/>
      <c r="B69" s="157"/>
      <c r="C69" s="157"/>
      <c r="D69" s="157"/>
      <c r="E69" s="157"/>
      <c r="F69" s="157"/>
      <c r="G69" s="157"/>
      <c r="H69" s="2"/>
      <c r="I69" s="2"/>
      <c r="J69" s="2"/>
      <c r="K69" s="141"/>
      <c r="L69" s="141"/>
      <c r="M69" s="141"/>
      <c r="N69" s="141"/>
      <c r="O69" s="141"/>
      <c r="P69" s="141"/>
      <c r="Q69" s="141"/>
      <c r="R69" s="141"/>
      <c r="S69" s="141"/>
      <c r="T69" s="141"/>
      <c r="U69" s="141"/>
      <c r="V69" s="141"/>
      <c r="W69" s="141"/>
      <c r="X69" s="141"/>
      <c r="Y69" s="141"/>
      <c r="Z69" s="141"/>
    </row>
    <row r="70" spans="1:26" ht="12.75" customHeight="1">
      <c r="A70" s="2"/>
      <c r="B70" s="157"/>
      <c r="C70" s="157"/>
      <c r="D70" s="157"/>
      <c r="E70" s="157"/>
      <c r="F70" s="157"/>
      <c r="G70" s="157"/>
      <c r="H70" s="2"/>
      <c r="I70" s="2"/>
      <c r="J70" s="2"/>
      <c r="K70" s="141"/>
      <c r="L70" s="141"/>
      <c r="M70" s="141"/>
      <c r="N70" s="141"/>
      <c r="O70" s="141"/>
      <c r="P70" s="141"/>
      <c r="Q70" s="141"/>
      <c r="R70" s="141"/>
      <c r="S70" s="141"/>
      <c r="T70" s="141"/>
      <c r="U70" s="141"/>
      <c r="V70" s="141"/>
      <c r="W70" s="141"/>
      <c r="X70" s="141"/>
      <c r="Y70" s="141"/>
      <c r="Z70" s="141"/>
    </row>
    <row r="71" spans="1:26" ht="12.75" customHeight="1">
      <c r="A71" s="2"/>
      <c r="B71" s="157"/>
      <c r="C71" s="157"/>
      <c r="D71" s="157"/>
      <c r="E71" s="157"/>
      <c r="F71" s="157"/>
      <c r="G71" s="157"/>
      <c r="H71" s="2"/>
      <c r="I71" s="2"/>
      <c r="J71" s="2"/>
      <c r="K71" s="141"/>
      <c r="L71" s="141"/>
      <c r="M71" s="141"/>
      <c r="N71" s="141"/>
      <c r="O71" s="141"/>
      <c r="P71" s="141"/>
      <c r="Q71" s="141"/>
      <c r="R71" s="141"/>
      <c r="S71" s="141"/>
      <c r="T71" s="141"/>
      <c r="U71" s="141"/>
      <c r="V71" s="141"/>
      <c r="W71" s="141"/>
      <c r="X71" s="141"/>
      <c r="Y71" s="141"/>
      <c r="Z71" s="141"/>
    </row>
    <row r="72" spans="1:26" ht="12.75" customHeight="1">
      <c r="A72" s="2"/>
      <c r="B72" s="157"/>
      <c r="C72" s="157"/>
      <c r="D72" s="157"/>
      <c r="E72" s="157"/>
      <c r="F72" s="157"/>
      <c r="G72" s="157"/>
      <c r="H72" s="2"/>
      <c r="I72" s="2"/>
      <c r="J72" s="2"/>
      <c r="K72" s="141"/>
      <c r="L72" s="141"/>
      <c r="M72" s="141"/>
      <c r="N72" s="141"/>
      <c r="O72" s="141"/>
      <c r="P72" s="141"/>
      <c r="Q72" s="141"/>
      <c r="R72" s="141"/>
      <c r="S72" s="141"/>
      <c r="T72" s="141"/>
      <c r="U72" s="141"/>
      <c r="V72" s="141"/>
      <c r="W72" s="141"/>
      <c r="X72" s="141"/>
      <c r="Y72" s="141"/>
      <c r="Z72" s="141"/>
    </row>
    <row r="73" spans="1:26" ht="12.75" customHeight="1">
      <c r="A73" s="2"/>
      <c r="B73" s="157"/>
      <c r="C73" s="157"/>
      <c r="D73" s="157"/>
      <c r="E73" s="157"/>
      <c r="F73" s="157"/>
      <c r="G73" s="157"/>
      <c r="H73" s="2"/>
      <c r="I73" s="2"/>
      <c r="J73" s="2"/>
      <c r="K73" s="141"/>
      <c r="L73" s="141"/>
      <c r="M73" s="141"/>
      <c r="N73" s="141"/>
      <c r="O73" s="141"/>
      <c r="P73" s="141"/>
      <c r="Q73" s="141"/>
      <c r="R73" s="141"/>
      <c r="S73" s="141"/>
      <c r="T73" s="141"/>
      <c r="U73" s="141"/>
      <c r="V73" s="141"/>
      <c r="W73" s="141"/>
      <c r="X73" s="141"/>
      <c r="Y73" s="141"/>
      <c r="Z73" s="141"/>
    </row>
    <row r="74" spans="1:26" ht="12.75" customHeight="1">
      <c r="A74" s="2"/>
      <c r="B74" s="157"/>
      <c r="C74" s="157"/>
      <c r="D74" s="157"/>
      <c r="E74" s="157"/>
      <c r="F74" s="157"/>
      <c r="G74" s="157"/>
      <c r="H74" s="2"/>
      <c r="I74" s="2"/>
      <c r="J74" s="2"/>
      <c r="K74" s="141"/>
      <c r="L74" s="141"/>
      <c r="M74" s="141"/>
      <c r="N74" s="141"/>
      <c r="O74" s="141"/>
      <c r="P74" s="141"/>
      <c r="Q74" s="141"/>
      <c r="R74" s="141"/>
      <c r="S74" s="141"/>
      <c r="T74" s="141"/>
      <c r="U74" s="141"/>
      <c r="V74" s="141"/>
      <c r="W74" s="141"/>
      <c r="X74" s="141"/>
      <c r="Y74" s="141"/>
      <c r="Z74" s="141"/>
    </row>
    <row r="75" spans="1:26" ht="12.75" customHeight="1">
      <c r="A75" s="2"/>
      <c r="B75" s="157"/>
      <c r="C75" s="157"/>
      <c r="D75" s="157"/>
      <c r="E75" s="157"/>
      <c r="F75" s="157"/>
      <c r="G75" s="157"/>
      <c r="H75" s="2"/>
      <c r="I75" s="2"/>
      <c r="J75" s="2"/>
      <c r="K75" s="141"/>
      <c r="L75" s="141"/>
      <c r="M75" s="141"/>
      <c r="N75" s="141"/>
      <c r="O75" s="141"/>
      <c r="P75" s="141"/>
      <c r="Q75" s="141"/>
      <c r="R75" s="141"/>
      <c r="S75" s="141"/>
      <c r="T75" s="141"/>
      <c r="U75" s="141"/>
      <c r="V75" s="141"/>
      <c r="W75" s="141"/>
      <c r="X75" s="141"/>
      <c r="Y75" s="141"/>
      <c r="Z75" s="141"/>
    </row>
    <row r="76" spans="1:26" ht="12.75" customHeight="1">
      <c r="A76" s="2"/>
      <c r="B76" s="157"/>
      <c r="C76" s="157"/>
      <c r="D76" s="157"/>
      <c r="E76" s="157"/>
      <c r="F76" s="157"/>
      <c r="G76" s="157"/>
      <c r="H76" s="2"/>
      <c r="I76" s="2"/>
      <c r="J76" s="2"/>
      <c r="K76" s="141"/>
      <c r="L76" s="141"/>
      <c r="M76" s="141"/>
      <c r="N76" s="141"/>
      <c r="O76" s="141"/>
      <c r="P76" s="141"/>
      <c r="Q76" s="141"/>
      <c r="R76" s="141"/>
      <c r="S76" s="141"/>
      <c r="T76" s="141"/>
      <c r="U76" s="141"/>
      <c r="V76" s="141"/>
      <c r="W76" s="141"/>
      <c r="X76" s="141"/>
      <c r="Y76" s="141"/>
      <c r="Z76" s="141"/>
    </row>
    <row r="77" spans="1:26" ht="12.75" customHeight="1">
      <c r="A77" s="2"/>
      <c r="B77" s="157"/>
      <c r="C77" s="157"/>
      <c r="D77" s="157"/>
      <c r="E77" s="157"/>
      <c r="F77" s="157"/>
      <c r="G77" s="157"/>
      <c r="H77" s="2"/>
      <c r="I77" s="2"/>
      <c r="J77" s="2"/>
      <c r="K77" s="141"/>
      <c r="L77" s="141"/>
      <c r="M77" s="141"/>
      <c r="N77" s="141"/>
      <c r="O77" s="141"/>
      <c r="P77" s="141"/>
      <c r="Q77" s="141"/>
      <c r="R77" s="141"/>
      <c r="S77" s="141"/>
      <c r="T77" s="141"/>
      <c r="U77" s="141"/>
      <c r="V77" s="141"/>
      <c r="W77" s="141"/>
      <c r="X77" s="141"/>
      <c r="Y77" s="141"/>
      <c r="Z77" s="141"/>
    </row>
    <row r="78" spans="1:26" ht="12.75" customHeight="1">
      <c r="A78" s="2"/>
      <c r="B78" s="157"/>
      <c r="C78" s="157"/>
      <c r="D78" s="157"/>
      <c r="E78" s="157"/>
      <c r="F78" s="157"/>
      <c r="G78" s="157"/>
      <c r="H78" s="2"/>
      <c r="I78" s="2"/>
      <c r="J78" s="2"/>
      <c r="K78" s="141"/>
      <c r="L78" s="141"/>
      <c r="M78" s="141"/>
      <c r="N78" s="141"/>
      <c r="O78" s="141"/>
      <c r="P78" s="141"/>
      <c r="Q78" s="141"/>
      <c r="R78" s="141"/>
      <c r="S78" s="141"/>
      <c r="T78" s="141"/>
      <c r="U78" s="141"/>
      <c r="V78" s="141"/>
      <c r="W78" s="141"/>
      <c r="X78" s="141"/>
      <c r="Y78" s="141"/>
      <c r="Z78" s="141"/>
    </row>
    <row r="79" spans="1:26" ht="12.75" customHeight="1">
      <c r="A79" s="2"/>
      <c r="B79" s="157"/>
      <c r="C79" s="157"/>
      <c r="D79" s="157"/>
      <c r="E79" s="157"/>
      <c r="F79" s="157"/>
      <c r="G79" s="157"/>
      <c r="H79" s="2"/>
      <c r="I79" s="2"/>
      <c r="J79" s="2"/>
      <c r="K79" s="141"/>
      <c r="L79" s="141"/>
      <c r="M79" s="141"/>
      <c r="N79" s="141"/>
      <c r="O79" s="141"/>
      <c r="P79" s="141"/>
      <c r="Q79" s="141"/>
      <c r="R79" s="141"/>
      <c r="S79" s="141"/>
      <c r="T79" s="141"/>
      <c r="U79" s="141"/>
      <c r="V79" s="141"/>
      <c r="W79" s="141"/>
      <c r="X79" s="141"/>
      <c r="Y79" s="141"/>
      <c r="Z79" s="141"/>
    </row>
    <row r="80" spans="1:26" ht="12.75" customHeight="1">
      <c r="A80" s="2"/>
      <c r="B80" s="157"/>
      <c r="C80" s="157"/>
      <c r="D80" s="157"/>
      <c r="E80" s="157"/>
      <c r="F80" s="157"/>
      <c r="G80" s="157"/>
      <c r="H80" s="2"/>
      <c r="I80" s="2"/>
      <c r="J80" s="2"/>
      <c r="K80" s="141"/>
      <c r="L80" s="141"/>
      <c r="M80" s="141"/>
      <c r="N80" s="141"/>
      <c r="O80" s="141"/>
      <c r="P80" s="141"/>
      <c r="Q80" s="141"/>
      <c r="R80" s="141"/>
      <c r="S80" s="141"/>
      <c r="T80" s="141"/>
      <c r="U80" s="141"/>
      <c r="V80" s="141"/>
      <c r="W80" s="141"/>
      <c r="X80" s="141"/>
      <c r="Y80" s="141"/>
      <c r="Z80" s="141"/>
    </row>
    <row r="81" spans="1:26" ht="12.75" customHeight="1">
      <c r="A81" s="2"/>
      <c r="B81" s="157"/>
      <c r="C81" s="157"/>
      <c r="D81" s="157"/>
      <c r="E81" s="157"/>
      <c r="F81" s="157"/>
      <c r="G81" s="157"/>
      <c r="H81" s="2"/>
      <c r="I81" s="2"/>
      <c r="J81" s="2"/>
      <c r="K81" s="141"/>
      <c r="L81" s="141"/>
      <c r="M81" s="141"/>
      <c r="N81" s="141"/>
      <c r="O81" s="141"/>
      <c r="P81" s="141"/>
      <c r="Q81" s="141"/>
      <c r="R81" s="141"/>
      <c r="S81" s="141"/>
      <c r="T81" s="141"/>
      <c r="U81" s="141"/>
      <c r="V81" s="141"/>
      <c r="W81" s="141"/>
      <c r="X81" s="141"/>
      <c r="Y81" s="141"/>
      <c r="Z81" s="141"/>
    </row>
    <row r="82" spans="1:26" ht="12.75" customHeight="1">
      <c r="A82" s="2"/>
      <c r="B82" s="157"/>
      <c r="C82" s="157"/>
      <c r="D82" s="157"/>
      <c r="E82" s="157"/>
      <c r="F82" s="157"/>
      <c r="G82" s="157"/>
      <c r="H82" s="2"/>
      <c r="I82" s="2"/>
      <c r="J82" s="2"/>
      <c r="K82" s="141"/>
      <c r="L82" s="141"/>
      <c r="M82" s="141"/>
      <c r="N82" s="141"/>
      <c r="O82" s="141"/>
      <c r="P82" s="141"/>
      <c r="Q82" s="141"/>
      <c r="R82" s="141"/>
      <c r="S82" s="141"/>
      <c r="T82" s="141"/>
      <c r="U82" s="141"/>
      <c r="V82" s="141"/>
      <c r="W82" s="141"/>
      <c r="X82" s="141"/>
      <c r="Y82" s="141"/>
      <c r="Z82" s="141"/>
    </row>
    <row r="83" spans="1:26" ht="12.75" customHeight="1">
      <c r="A83" s="2"/>
      <c r="B83" s="157"/>
      <c r="C83" s="157"/>
      <c r="D83" s="157"/>
      <c r="E83" s="157"/>
      <c r="F83" s="157"/>
      <c r="G83" s="157"/>
      <c r="H83" s="2"/>
      <c r="I83" s="2"/>
      <c r="J83" s="2"/>
      <c r="K83" s="141"/>
      <c r="L83" s="141"/>
      <c r="M83" s="141"/>
      <c r="N83" s="141"/>
      <c r="O83" s="141"/>
      <c r="P83" s="141"/>
      <c r="Q83" s="141"/>
      <c r="R83" s="141"/>
      <c r="S83" s="141"/>
      <c r="T83" s="141"/>
      <c r="U83" s="141"/>
      <c r="V83" s="141"/>
      <c r="W83" s="141"/>
      <c r="X83" s="141"/>
      <c r="Y83" s="141"/>
      <c r="Z83" s="141"/>
    </row>
    <row r="84" spans="1:26" ht="12.75" customHeight="1">
      <c r="A84" s="2"/>
      <c r="B84" s="157"/>
      <c r="C84" s="157"/>
      <c r="D84" s="157"/>
      <c r="E84" s="157"/>
      <c r="F84" s="157"/>
      <c r="G84" s="157"/>
      <c r="H84" s="2"/>
      <c r="I84" s="2"/>
      <c r="J84" s="2"/>
      <c r="K84" s="141"/>
      <c r="L84" s="141"/>
      <c r="M84" s="141"/>
      <c r="N84" s="141"/>
      <c r="O84" s="141"/>
      <c r="P84" s="141"/>
      <c r="Q84" s="141"/>
      <c r="R84" s="141"/>
      <c r="S84" s="141"/>
      <c r="T84" s="141"/>
      <c r="U84" s="141"/>
      <c r="V84" s="141"/>
      <c r="W84" s="141"/>
      <c r="X84" s="141"/>
      <c r="Y84" s="141"/>
      <c r="Z84" s="141"/>
    </row>
    <row r="85" spans="1:26" ht="12.75" customHeight="1">
      <c r="A85" s="2"/>
      <c r="B85" s="157"/>
      <c r="C85" s="157"/>
      <c r="D85" s="157"/>
      <c r="E85" s="157"/>
      <c r="F85" s="157"/>
      <c r="G85" s="157"/>
      <c r="H85" s="2"/>
      <c r="I85" s="2"/>
      <c r="J85" s="2"/>
      <c r="K85" s="141"/>
      <c r="L85" s="141"/>
      <c r="M85" s="141"/>
      <c r="N85" s="141"/>
      <c r="O85" s="141"/>
      <c r="P85" s="141"/>
      <c r="Q85" s="141"/>
      <c r="R85" s="141"/>
      <c r="S85" s="141"/>
      <c r="T85" s="141"/>
      <c r="U85" s="141"/>
      <c r="V85" s="141"/>
      <c r="W85" s="141"/>
      <c r="X85" s="141"/>
      <c r="Y85" s="141"/>
      <c r="Z85" s="141"/>
    </row>
    <row r="86" spans="1:26" ht="12.75" customHeight="1">
      <c r="A86" s="2"/>
      <c r="B86" s="157"/>
      <c r="C86" s="157"/>
      <c r="D86" s="157"/>
      <c r="E86" s="157"/>
      <c r="F86" s="157"/>
      <c r="G86" s="157"/>
      <c r="H86" s="2"/>
      <c r="I86" s="2"/>
      <c r="J86" s="2"/>
      <c r="K86" s="141"/>
      <c r="L86" s="141"/>
      <c r="M86" s="141"/>
      <c r="N86" s="141"/>
      <c r="O86" s="141"/>
      <c r="P86" s="141"/>
      <c r="Q86" s="141"/>
      <c r="R86" s="141"/>
      <c r="S86" s="141"/>
      <c r="T86" s="141"/>
      <c r="U86" s="141"/>
      <c r="V86" s="141"/>
      <c r="W86" s="141"/>
      <c r="X86" s="141"/>
      <c r="Y86" s="141"/>
      <c r="Z86" s="141"/>
    </row>
    <row r="87" spans="1:26" ht="12.75" customHeight="1">
      <c r="A87" s="2"/>
      <c r="B87" s="157"/>
      <c r="C87" s="157"/>
      <c r="D87" s="157"/>
      <c r="E87" s="157"/>
      <c r="F87" s="157"/>
      <c r="G87" s="157"/>
      <c r="H87" s="2"/>
      <c r="I87" s="2"/>
      <c r="J87" s="2"/>
      <c r="K87" s="141"/>
      <c r="L87" s="141"/>
      <c r="M87" s="141"/>
      <c r="N87" s="141"/>
      <c r="O87" s="141"/>
      <c r="P87" s="141"/>
      <c r="Q87" s="141"/>
      <c r="R87" s="141"/>
      <c r="S87" s="141"/>
      <c r="T87" s="141"/>
      <c r="U87" s="141"/>
      <c r="V87" s="141"/>
      <c r="W87" s="141"/>
      <c r="X87" s="141"/>
      <c r="Y87" s="141"/>
      <c r="Z87" s="141"/>
    </row>
    <row r="88" spans="1:26" ht="12.75" customHeight="1">
      <c r="A88" s="2"/>
      <c r="B88" s="157"/>
      <c r="C88" s="157"/>
      <c r="D88" s="157"/>
      <c r="E88" s="157"/>
      <c r="F88" s="157"/>
      <c r="G88" s="157"/>
      <c r="H88" s="2"/>
      <c r="I88" s="2"/>
      <c r="J88" s="2"/>
      <c r="K88" s="141"/>
      <c r="L88" s="141"/>
      <c r="M88" s="141"/>
      <c r="N88" s="141"/>
      <c r="O88" s="141"/>
      <c r="P88" s="141"/>
      <c r="Q88" s="141"/>
      <c r="R88" s="141"/>
      <c r="S88" s="141"/>
      <c r="T88" s="141"/>
      <c r="U88" s="141"/>
      <c r="V88" s="141"/>
      <c r="W88" s="141"/>
      <c r="X88" s="141"/>
      <c r="Y88" s="141"/>
      <c r="Z88" s="141"/>
    </row>
    <row r="89" spans="1:26" ht="12.75" customHeight="1">
      <c r="A89" s="2"/>
      <c r="B89" s="157"/>
      <c r="C89" s="157"/>
      <c r="D89" s="157"/>
      <c r="E89" s="157"/>
      <c r="F89" s="157"/>
      <c r="G89" s="157"/>
      <c r="H89" s="2"/>
      <c r="I89" s="2"/>
      <c r="J89" s="2"/>
      <c r="K89" s="141"/>
      <c r="L89" s="141"/>
      <c r="M89" s="141"/>
      <c r="N89" s="141"/>
      <c r="O89" s="141"/>
      <c r="P89" s="141"/>
      <c r="Q89" s="141"/>
      <c r="R89" s="141"/>
      <c r="S89" s="141"/>
      <c r="T89" s="141"/>
      <c r="U89" s="141"/>
      <c r="V89" s="141"/>
      <c r="W89" s="141"/>
      <c r="X89" s="141"/>
      <c r="Y89" s="141"/>
      <c r="Z89" s="141"/>
    </row>
    <row r="90" spans="1:26" ht="12.75" customHeight="1">
      <c r="A90" s="2"/>
      <c r="B90" s="157"/>
      <c r="C90" s="157"/>
      <c r="D90" s="157"/>
      <c r="E90" s="157"/>
      <c r="F90" s="157"/>
      <c r="G90" s="157"/>
      <c r="H90" s="2"/>
      <c r="I90" s="2"/>
      <c r="J90" s="2"/>
      <c r="K90" s="141"/>
      <c r="L90" s="141"/>
      <c r="M90" s="141"/>
      <c r="N90" s="141"/>
      <c r="O90" s="141"/>
      <c r="P90" s="141"/>
      <c r="Q90" s="141"/>
      <c r="R90" s="141"/>
      <c r="S90" s="141"/>
      <c r="T90" s="141"/>
      <c r="U90" s="141"/>
      <c r="V90" s="141"/>
      <c r="W90" s="141"/>
      <c r="X90" s="141"/>
      <c r="Y90" s="141"/>
      <c r="Z90" s="141"/>
    </row>
    <row r="91" spans="1:26" ht="12.75" customHeight="1">
      <c r="A91" s="2"/>
      <c r="B91" s="157"/>
      <c r="C91" s="157"/>
      <c r="D91" s="157"/>
      <c r="E91" s="157"/>
      <c r="F91" s="157"/>
      <c r="G91" s="157"/>
      <c r="H91" s="2"/>
      <c r="I91" s="2"/>
      <c r="J91" s="2"/>
      <c r="K91" s="141"/>
      <c r="L91" s="141"/>
      <c r="M91" s="141"/>
      <c r="N91" s="141"/>
      <c r="O91" s="141"/>
      <c r="P91" s="141"/>
      <c r="Q91" s="141"/>
      <c r="R91" s="141"/>
      <c r="S91" s="141"/>
      <c r="T91" s="141"/>
      <c r="U91" s="141"/>
      <c r="V91" s="141"/>
      <c r="W91" s="141"/>
      <c r="X91" s="141"/>
      <c r="Y91" s="141"/>
      <c r="Z91" s="141"/>
    </row>
    <row r="92" spans="1:26" ht="12.75" customHeight="1">
      <c r="A92" s="2"/>
      <c r="B92" s="157"/>
      <c r="C92" s="157"/>
      <c r="D92" s="157"/>
      <c r="E92" s="157"/>
      <c r="F92" s="157"/>
      <c r="G92" s="157"/>
      <c r="H92" s="2"/>
      <c r="I92" s="2"/>
      <c r="J92" s="2"/>
      <c r="K92" s="141"/>
      <c r="L92" s="141"/>
      <c r="M92" s="141"/>
      <c r="N92" s="141"/>
      <c r="O92" s="141"/>
      <c r="P92" s="141"/>
      <c r="Q92" s="141"/>
      <c r="R92" s="141"/>
      <c r="S92" s="141"/>
      <c r="T92" s="141"/>
      <c r="U92" s="141"/>
      <c r="V92" s="141"/>
      <c r="W92" s="141"/>
      <c r="X92" s="141"/>
      <c r="Y92" s="141"/>
      <c r="Z92" s="141"/>
    </row>
    <row r="93" spans="1:26" ht="12.75" customHeight="1">
      <c r="A93" s="2"/>
      <c r="B93" s="157"/>
      <c r="C93" s="157"/>
      <c r="D93" s="157"/>
      <c r="E93" s="157"/>
      <c r="F93" s="157"/>
      <c r="G93" s="157"/>
      <c r="H93" s="2"/>
      <c r="I93" s="2"/>
      <c r="J93" s="2"/>
      <c r="K93" s="141"/>
      <c r="L93" s="141"/>
      <c r="M93" s="141"/>
      <c r="N93" s="141"/>
      <c r="O93" s="141"/>
      <c r="P93" s="141"/>
      <c r="Q93" s="141"/>
      <c r="R93" s="141"/>
      <c r="S93" s="141"/>
      <c r="T93" s="141"/>
      <c r="U93" s="141"/>
      <c r="V93" s="141"/>
      <c r="W93" s="141"/>
      <c r="X93" s="141"/>
      <c r="Y93" s="141"/>
      <c r="Z93" s="141"/>
    </row>
    <row r="94" spans="1:26" ht="12.75" customHeight="1">
      <c r="A94" s="2"/>
      <c r="B94" s="157"/>
      <c r="C94" s="157"/>
      <c r="D94" s="157"/>
      <c r="E94" s="157"/>
      <c r="F94" s="157"/>
      <c r="G94" s="157"/>
      <c r="H94" s="2"/>
      <c r="I94" s="2"/>
      <c r="J94" s="2"/>
      <c r="K94" s="141"/>
      <c r="L94" s="141"/>
      <c r="M94" s="141"/>
      <c r="N94" s="141"/>
      <c r="O94" s="141"/>
      <c r="P94" s="141"/>
      <c r="Q94" s="141"/>
      <c r="R94" s="141"/>
      <c r="S94" s="141"/>
      <c r="T94" s="141"/>
      <c r="U94" s="141"/>
      <c r="V94" s="141"/>
      <c r="W94" s="141"/>
      <c r="X94" s="141"/>
      <c r="Y94" s="141"/>
      <c r="Z94" s="141"/>
    </row>
    <row r="95" spans="1:26" ht="12.75" customHeight="1">
      <c r="A95" s="2"/>
      <c r="B95" s="157"/>
      <c r="C95" s="157"/>
      <c r="D95" s="157"/>
      <c r="E95" s="157"/>
      <c r="F95" s="157"/>
      <c r="G95" s="157"/>
      <c r="H95" s="2"/>
      <c r="I95" s="2"/>
      <c r="J95" s="2"/>
      <c r="K95" s="141"/>
      <c r="L95" s="141"/>
      <c r="M95" s="141"/>
      <c r="N95" s="141"/>
      <c r="O95" s="141"/>
      <c r="P95" s="141"/>
      <c r="Q95" s="141"/>
      <c r="R95" s="141"/>
      <c r="S95" s="141"/>
      <c r="T95" s="141"/>
      <c r="U95" s="141"/>
      <c r="V95" s="141"/>
      <c r="W95" s="141"/>
      <c r="X95" s="141"/>
      <c r="Y95" s="141"/>
      <c r="Z95" s="141"/>
    </row>
    <row r="96" spans="1:26" ht="12.75" customHeight="1">
      <c r="A96" s="2"/>
      <c r="B96" s="157"/>
      <c r="C96" s="157"/>
      <c r="D96" s="157"/>
      <c r="E96" s="157"/>
      <c r="F96" s="157"/>
      <c r="G96" s="157"/>
      <c r="H96" s="2"/>
      <c r="I96" s="2"/>
      <c r="J96" s="2"/>
      <c r="K96" s="141"/>
      <c r="L96" s="141"/>
      <c r="M96" s="141"/>
      <c r="N96" s="141"/>
      <c r="O96" s="141"/>
      <c r="P96" s="141"/>
      <c r="Q96" s="141"/>
      <c r="R96" s="141"/>
      <c r="S96" s="141"/>
      <c r="T96" s="141"/>
      <c r="U96" s="141"/>
      <c r="V96" s="141"/>
      <c r="W96" s="141"/>
      <c r="X96" s="141"/>
      <c r="Y96" s="141"/>
      <c r="Z96" s="141"/>
    </row>
    <row r="97" spans="1:26" ht="12.75" customHeight="1">
      <c r="A97" s="2"/>
      <c r="B97" s="157"/>
      <c r="C97" s="157"/>
      <c r="D97" s="157"/>
      <c r="E97" s="157"/>
      <c r="F97" s="157"/>
      <c r="G97" s="157"/>
      <c r="H97" s="2"/>
      <c r="I97" s="2"/>
      <c r="J97" s="2"/>
      <c r="K97" s="141"/>
      <c r="L97" s="141"/>
      <c r="M97" s="141"/>
      <c r="N97" s="141"/>
      <c r="O97" s="141"/>
      <c r="P97" s="141"/>
      <c r="Q97" s="141"/>
      <c r="R97" s="141"/>
      <c r="S97" s="141"/>
      <c r="T97" s="141"/>
      <c r="U97" s="141"/>
      <c r="V97" s="141"/>
      <c r="W97" s="141"/>
      <c r="X97" s="141"/>
      <c r="Y97" s="141"/>
      <c r="Z97" s="141"/>
    </row>
    <row r="98" spans="1:26" ht="12.75" customHeight="1">
      <c r="A98" s="2"/>
      <c r="B98" s="157"/>
      <c r="C98" s="157"/>
      <c r="D98" s="157"/>
      <c r="E98" s="157"/>
      <c r="F98" s="157"/>
      <c r="G98" s="157"/>
      <c r="H98" s="2"/>
      <c r="I98" s="2"/>
      <c r="J98" s="2"/>
      <c r="K98" s="141"/>
      <c r="L98" s="141"/>
      <c r="M98" s="141"/>
      <c r="N98" s="141"/>
      <c r="O98" s="141"/>
      <c r="P98" s="141"/>
      <c r="Q98" s="141"/>
      <c r="R98" s="141"/>
      <c r="S98" s="141"/>
      <c r="T98" s="141"/>
      <c r="U98" s="141"/>
      <c r="V98" s="141"/>
      <c r="W98" s="141"/>
      <c r="X98" s="141"/>
      <c r="Y98" s="141"/>
      <c r="Z98" s="141"/>
    </row>
    <row r="99" spans="1:26" ht="12.75" customHeight="1">
      <c r="A99" s="2"/>
      <c r="B99" s="157"/>
      <c r="C99" s="157"/>
      <c r="D99" s="157"/>
      <c r="E99" s="157"/>
      <c r="F99" s="157"/>
      <c r="G99" s="157"/>
      <c r="H99" s="2"/>
      <c r="I99" s="2"/>
      <c r="J99" s="2"/>
      <c r="K99" s="141"/>
      <c r="L99" s="141"/>
      <c r="M99" s="141"/>
      <c r="N99" s="141"/>
      <c r="O99" s="141"/>
      <c r="P99" s="141"/>
      <c r="Q99" s="141"/>
      <c r="R99" s="141"/>
      <c r="S99" s="141"/>
      <c r="T99" s="141"/>
      <c r="U99" s="141"/>
      <c r="V99" s="141"/>
      <c r="W99" s="141"/>
      <c r="X99" s="141"/>
      <c r="Y99" s="141"/>
      <c r="Z99" s="141"/>
    </row>
    <row r="100" spans="1:26" ht="12.75" customHeight="1">
      <c r="A100" s="2"/>
      <c r="B100" s="157"/>
      <c r="C100" s="157"/>
      <c r="D100" s="157"/>
      <c r="E100" s="157"/>
      <c r="F100" s="157"/>
      <c r="G100" s="157"/>
      <c r="H100" s="2"/>
      <c r="I100" s="2"/>
      <c r="J100" s="2"/>
      <c r="K100" s="141"/>
      <c r="L100" s="141"/>
      <c r="M100" s="141"/>
      <c r="N100" s="141"/>
      <c r="O100" s="141"/>
      <c r="P100" s="141"/>
      <c r="Q100" s="141"/>
      <c r="R100" s="141"/>
      <c r="S100" s="141"/>
      <c r="T100" s="141"/>
      <c r="U100" s="141"/>
      <c r="V100" s="141"/>
      <c r="W100" s="141"/>
      <c r="X100" s="141"/>
      <c r="Y100" s="141"/>
      <c r="Z100" s="141"/>
    </row>
    <row r="101" spans="1:26" ht="12.75" customHeight="1">
      <c r="A101" s="2"/>
      <c r="B101" s="157"/>
      <c r="C101" s="157"/>
      <c r="D101" s="157"/>
      <c r="E101" s="157"/>
      <c r="F101" s="157"/>
      <c r="G101" s="157"/>
      <c r="H101" s="2"/>
      <c r="I101" s="2"/>
      <c r="J101" s="2"/>
      <c r="K101" s="141"/>
      <c r="L101" s="141"/>
      <c r="M101" s="141"/>
      <c r="N101" s="141"/>
      <c r="O101" s="141"/>
      <c r="P101" s="141"/>
      <c r="Q101" s="141"/>
      <c r="R101" s="141"/>
      <c r="S101" s="141"/>
      <c r="T101" s="141"/>
      <c r="U101" s="141"/>
      <c r="V101" s="141"/>
      <c r="W101" s="141"/>
      <c r="X101" s="141"/>
      <c r="Y101" s="141"/>
      <c r="Z101" s="141"/>
    </row>
    <row r="102" spans="1:26" ht="12.75" customHeight="1">
      <c r="A102" s="2"/>
      <c r="B102" s="157"/>
      <c r="C102" s="157"/>
      <c r="D102" s="157"/>
      <c r="E102" s="157"/>
      <c r="F102" s="157"/>
      <c r="G102" s="157"/>
      <c r="H102" s="2"/>
      <c r="I102" s="2"/>
      <c r="J102" s="2"/>
      <c r="K102" s="141"/>
      <c r="L102" s="141"/>
      <c r="M102" s="141"/>
      <c r="N102" s="141"/>
      <c r="O102" s="141"/>
      <c r="P102" s="141"/>
      <c r="Q102" s="141"/>
      <c r="R102" s="141"/>
      <c r="S102" s="141"/>
      <c r="T102" s="141"/>
      <c r="U102" s="141"/>
      <c r="V102" s="141"/>
      <c r="W102" s="141"/>
      <c r="X102" s="141"/>
      <c r="Y102" s="141"/>
      <c r="Z102" s="141"/>
    </row>
    <row r="103" spans="1:26" ht="12.75" customHeight="1">
      <c r="A103" s="2"/>
      <c r="B103" s="157"/>
      <c r="C103" s="157"/>
      <c r="D103" s="157"/>
      <c r="E103" s="157"/>
      <c r="F103" s="157"/>
      <c r="G103" s="157"/>
      <c r="H103" s="2"/>
      <c r="I103" s="2"/>
      <c r="J103" s="2"/>
      <c r="K103" s="141"/>
      <c r="L103" s="141"/>
      <c r="M103" s="141"/>
      <c r="N103" s="141"/>
      <c r="O103" s="141"/>
      <c r="P103" s="141"/>
      <c r="Q103" s="141"/>
      <c r="R103" s="141"/>
      <c r="S103" s="141"/>
      <c r="T103" s="141"/>
      <c r="U103" s="141"/>
      <c r="V103" s="141"/>
      <c r="W103" s="141"/>
      <c r="X103" s="141"/>
      <c r="Y103" s="141"/>
      <c r="Z103" s="141"/>
    </row>
    <row r="104" spans="1:26" ht="12.75" customHeight="1">
      <c r="A104" s="2"/>
      <c r="B104" s="157"/>
      <c r="C104" s="157"/>
      <c r="D104" s="157"/>
      <c r="E104" s="157"/>
      <c r="F104" s="157"/>
      <c r="G104" s="157"/>
      <c r="H104" s="2"/>
      <c r="I104" s="2"/>
      <c r="J104" s="2"/>
      <c r="K104" s="141"/>
      <c r="L104" s="141"/>
      <c r="M104" s="141"/>
      <c r="N104" s="141"/>
      <c r="O104" s="141"/>
      <c r="P104" s="141"/>
      <c r="Q104" s="141"/>
      <c r="R104" s="141"/>
      <c r="S104" s="141"/>
      <c r="T104" s="141"/>
      <c r="U104" s="141"/>
      <c r="V104" s="141"/>
      <c r="W104" s="141"/>
      <c r="X104" s="141"/>
      <c r="Y104" s="141"/>
      <c r="Z104" s="141"/>
    </row>
    <row r="105" spans="1:26" ht="12.75" customHeight="1">
      <c r="A105" s="2"/>
      <c r="B105" s="157"/>
      <c r="C105" s="157"/>
      <c r="D105" s="157"/>
      <c r="E105" s="157"/>
      <c r="F105" s="157"/>
      <c r="G105" s="157"/>
      <c r="H105" s="2"/>
      <c r="I105" s="2"/>
      <c r="J105" s="2"/>
      <c r="K105" s="141"/>
      <c r="L105" s="141"/>
      <c r="M105" s="141"/>
      <c r="N105" s="141"/>
      <c r="O105" s="141"/>
      <c r="P105" s="141"/>
      <c r="Q105" s="141"/>
      <c r="R105" s="141"/>
      <c r="S105" s="141"/>
      <c r="T105" s="141"/>
      <c r="U105" s="141"/>
      <c r="V105" s="141"/>
      <c r="W105" s="141"/>
      <c r="X105" s="141"/>
      <c r="Y105" s="141"/>
      <c r="Z105" s="141"/>
    </row>
    <row r="106" spans="1:26" ht="12.75" customHeight="1">
      <c r="A106" s="2"/>
      <c r="B106" s="157"/>
      <c r="C106" s="157"/>
      <c r="D106" s="157"/>
      <c r="E106" s="157"/>
      <c r="F106" s="157"/>
      <c r="G106" s="157"/>
      <c r="H106" s="2"/>
      <c r="I106" s="2"/>
      <c r="J106" s="2"/>
      <c r="K106" s="141"/>
      <c r="L106" s="141"/>
      <c r="M106" s="141"/>
      <c r="N106" s="141"/>
      <c r="O106" s="141"/>
      <c r="P106" s="141"/>
      <c r="Q106" s="141"/>
      <c r="R106" s="141"/>
      <c r="S106" s="141"/>
      <c r="T106" s="141"/>
      <c r="U106" s="141"/>
      <c r="V106" s="141"/>
      <c r="W106" s="141"/>
      <c r="X106" s="141"/>
      <c r="Y106" s="141"/>
      <c r="Z106" s="141"/>
    </row>
    <row r="107" spans="1:26" ht="12.75" customHeight="1">
      <c r="A107" s="2"/>
      <c r="B107" s="157"/>
      <c r="C107" s="157"/>
      <c r="D107" s="157"/>
      <c r="E107" s="157"/>
      <c r="F107" s="157"/>
      <c r="G107" s="157"/>
      <c r="H107" s="2"/>
      <c r="I107" s="2"/>
      <c r="J107" s="2"/>
      <c r="K107" s="141"/>
      <c r="L107" s="141"/>
      <c r="M107" s="141"/>
      <c r="N107" s="141"/>
      <c r="O107" s="141"/>
      <c r="P107" s="141"/>
      <c r="Q107" s="141"/>
      <c r="R107" s="141"/>
      <c r="S107" s="141"/>
      <c r="T107" s="141"/>
      <c r="U107" s="141"/>
      <c r="V107" s="141"/>
      <c r="W107" s="141"/>
      <c r="X107" s="141"/>
      <c r="Y107" s="141"/>
      <c r="Z107" s="141"/>
    </row>
    <row r="108" spans="1:26" ht="12.75" customHeight="1">
      <c r="A108" s="2"/>
      <c r="B108" s="157"/>
      <c r="C108" s="157"/>
      <c r="D108" s="157"/>
      <c r="E108" s="157"/>
      <c r="F108" s="157"/>
      <c r="G108" s="157"/>
      <c r="H108" s="2"/>
      <c r="I108" s="2"/>
      <c r="J108" s="2"/>
      <c r="K108" s="141"/>
      <c r="L108" s="141"/>
      <c r="M108" s="141"/>
      <c r="N108" s="141"/>
      <c r="O108" s="141"/>
      <c r="P108" s="141"/>
      <c r="Q108" s="141"/>
      <c r="R108" s="141"/>
      <c r="S108" s="141"/>
      <c r="T108" s="141"/>
      <c r="U108" s="141"/>
      <c r="V108" s="141"/>
      <c r="W108" s="141"/>
      <c r="X108" s="141"/>
      <c r="Y108" s="141"/>
      <c r="Z108" s="141"/>
    </row>
    <row r="109" spans="1:26" ht="12.75" customHeight="1">
      <c r="A109" s="2"/>
      <c r="B109" s="157"/>
      <c r="C109" s="157"/>
      <c r="D109" s="157"/>
      <c r="E109" s="157"/>
      <c r="F109" s="157"/>
      <c r="G109" s="157"/>
      <c r="H109" s="2"/>
      <c r="I109" s="2"/>
      <c r="J109" s="2"/>
      <c r="K109" s="141"/>
      <c r="L109" s="141"/>
      <c r="M109" s="141"/>
      <c r="N109" s="141"/>
      <c r="O109" s="141"/>
      <c r="P109" s="141"/>
      <c r="Q109" s="141"/>
      <c r="R109" s="141"/>
      <c r="S109" s="141"/>
      <c r="T109" s="141"/>
      <c r="U109" s="141"/>
      <c r="V109" s="141"/>
      <c r="W109" s="141"/>
      <c r="X109" s="141"/>
      <c r="Y109" s="141"/>
      <c r="Z109" s="141"/>
    </row>
    <row r="110" spans="1:26" ht="12.75" customHeight="1">
      <c r="A110" s="2"/>
      <c r="B110" s="157"/>
      <c r="C110" s="157"/>
      <c r="D110" s="157"/>
      <c r="E110" s="157"/>
      <c r="F110" s="157"/>
      <c r="G110" s="157"/>
      <c r="H110" s="2"/>
      <c r="I110" s="2"/>
      <c r="J110" s="2"/>
      <c r="K110" s="141"/>
      <c r="L110" s="141"/>
      <c r="M110" s="141"/>
      <c r="N110" s="141"/>
      <c r="O110" s="141"/>
      <c r="P110" s="141"/>
      <c r="Q110" s="141"/>
      <c r="R110" s="141"/>
      <c r="S110" s="141"/>
      <c r="T110" s="141"/>
      <c r="U110" s="141"/>
      <c r="V110" s="141"/>
      <c r="W110" s="141"/>
      <c r="X110" s="141"/>
      <c r="Y110" s="141"/>
      <c r="Z110" s="141"/>
    </row>
    <row r="111" spans="1:26" ht="12.75" customHeight="1">
      <c r="A111" s="2"/>
      <c r="B111" s="157"/>
      <c r="C111" s="157"/>
      <c r="D111" s="157"/>
      <c r="E111" s="157"/>
      <c r="F111" s="157"/>
      <c r="G111" s="157"/>
      <c r="H111" s="2"/>
      <c r="I111" s="2"/>
      <c r="J111" s="2"/>
      <c r="K111" s="141"/>
      <c r="L111" s="141"/>
      <c r="M111" s="141"/>
      <c r="N111" s="141"/>
      <c r="O111" s="141"/>
      <c r="P111" s="141"/>
      <c r="Q111" s="141"/>
      <c r="R111" s="141"/>
      <c r="S111" s="141"/>
      <c r="T111" s="141"/>
      <c r="U111" s="141"/>
      <c r="V111" s="141"/>
      <c r="W111" s="141"/>
      <c r="X111" s="141"/>
      <c r="Y111" s="141"/>
      <c r="Z111" s="141"/>
    </row>
    <row r="112" spans="1:26" ht="12.75" customHeight="1">
      <c r="A112" s="2"/>
      <c r="B112" s="157"/>
      <c r="C112" s="157"/>
      <c r="D112" s="157"/>
      <c r="E112" s="157"/>
      <c r="F112" s="157"/>
      <c r="G112" s="157"/>
      <c r="H112" s="2"/>
      <c r="I112" s="2"/>
      <c r="J112" s="2"/>
      <c r="K112" s="141"/>
      <c r="L112" s="141"/>
      <c r="M112" s="141"/>
      <c r="N112" s="141"/>
      <c r="O112" s="141"/>
      <c r="P112" s="141"/>
      <c r="Q112" s="141"/>
      <c r="R112" s="141"/>
      <c r="S112" s="141"/>
      <c r="T112" s="141"/>
      <c r="U112" s="141"/>
      <c r="V112" s="141"/>
      <c r="W112" s="141"/>
      <c r="X112" s="141"/>
      <c r="Y112" s="141"/>
      <c r="Z112" s="141"/>
    </row>
    <row r="113" spans="1:26" ht="12.75" customHeight="1">
      <c r="A113" s="2"/>
      <c r="B113" s="157"/>
      <c r="C113" s="157"/>
      <c r="D113" s="157"/>
      <c r="E113" s="157"/>
      <c r="F113" s="157"/>
      <c r="G113" s="157"/>
      <c r="H113" s="2"/>
      <c r="I113" s="2"/>
      <c r="J113" s="2"/>
      <c r="K113" s="141"/>
      <c r="L113" s="141"/>
      <c r="M113" s="141"/>
      <c r="N113" s="141"/>
      <c r="O113" s="141"/>
      <c r="P113" s="141"/>
      <c r="Q113" s="141"/>
      <c r="R113" s="141"/>
      <c r="S113" s="141"/>
      <c r="T113" s="141"/>
      <c r="U113" s="141"/>
      <c r="V113" s="141"/>
      <c r="W113" s="141"/>
      <c r="X113" s="141"/>
      <c r="Y113" s="141"/>
      <c r="Z113" s="141"/>
    </row>
    <row r="114" spans="1:26" ht="12.75" customHeight="1">
      <c r="A114" s="2"/>
      <c r="B114" s="157"/>
      <c r="C114" s="157"/>
      <c r="D114" s="157"/>
      <c r="E114" s="157"/>
      <c r="F114" s="157"/>
      <c r="G114" s="157"/>
      <c r="H114" s="2"/>
      <c r="I114" s="2"/>
      <c r="J114" s="2"/>
      <c r="K114" s="141"/>
      <c r="L114" s="141"/>
      <c r="M114" s="141"/>
      <c r="N114" s="141"/>
      <c r="O114" s="141"/>
      <c r="P114" s="141"/>
      <c r="Q114" s="141"/>
      <c r="R114" s="141"/>
      <c r="S114" s="141"/>
      <c r="T114" s="141"/>
      <c r="U114" s="141"/>
      <c r="V114" s="141"/>
      <c r="W114" s="141"/>
      <c r="X114" s="141"/>
      <c r="Y114" s="141"/>
      <c r="Z114" s="141"/>
    </row>
    <row r="115" spans="1:26" ht="12.75" customHeight="1">
      <c r="A115" s="2"/>
      <c r="B115" s="157"/>
      <c r="C115" s="157"/>
      <c r="D115" s="157"/>
      <c r="E115" s="157"/>
      <c r="F115" s="157"/>
      <c r="G115" s="157"/>
      <c r="H115" s="2"/>
      <c r="I115" s="2"/>
      <c r="J115" s="2"/>
      <c r="K115" s="141"/>
      <c r="L115" s="141"/>
      <c r="M115" s="141"/>
      <c r="N115" s="141"/>
      <c r="O115" s="141"/>
      <c r="P115" s="141"/>
      <c r="Q115" s="141"/>
      <c r="R115" s="141"/>
      <c r="S115" s="141"/>
      <c r="T115" s="141"/>
      <c r="U115" s="141"/>
      <c r="V115" s="141"/>
      <c r="W115" s="141"/>
      <c r="X115" s="141"/>
      <c r="Y115" s="141"/>
      <c r="Z115" s="141"/>
    </row>
    <row r="116" spans="1:26" ht="12.75" customHeight="1">
      <c r="A116" s="2"/>
      <c r="B116" s="157"/>
      <c r="C116" s="157"/>
      <c r="D116" s="157"/>
      <c r="E116" s="157"/>
      <c r="F116" s="157"/>
      <c r="G116" s="157"/>
      <c r="H116" s="2"/>
      <c r="I116" s="2"/>
      <c r="J116" s="2"/>
      <c r="K116" s="141"/>
      <c r="L116" s="141"/>
      <c r="M116" s="141"/>
      <c r="N116" s="141"/>
      <c r="O116" s="141"/>
      <c r="P116" s="141"/>
      <c r="Q116" s="141"/>
      <c r="R116" s="141"/>
      <c r="S116" s="141"/>
      <c r="T116" s="141"/>
      <c r="U116" s="141"/>
      <c r="V116" s="141"/>
      <c r="W116" s="141"/>
      <c r="X116" s="141"/>
      <c r="Y116" s="141"/>
      <c r="Z116" s="141"/>
    </row>
    <row r="117" spans="1:26" ht="12.75" customHeight="1">
      <c r="A117" s="2"/>
      <c r="B117" s="157"/>
      <c r="C117" s="157"/>
      <c r="D117" s="157"/>
      <c r="E117" s="157"/>
      <c r="F117" s="157"/>
      <c r="G117" s="157"/>
      <c r="H117" s="2"/>
      <c r="I117" s="2"/>
      <c r="J117" s="2"/>
      <c r="K117" s="141"/>
      <c r="L117" s="141"/>
      <c r="M117" s="141"/>
      <c r="N117" s="141"/>
      <c r="O117" s="141"/>
      <c r="P117" s="141"/>
      <c r="Q117" s="141"/>
      <c r="R117" s="141"/>
      <c r="S117" s="141"/>
      <c r="T117" s="141"/>
      <c r="U117" s="141"/>
      <c r="V117" s="141"/>
      <c r="W117" s="141"/>
      <c r="X117" s="141"/>
      <c r="Y117" s="141"/>
      <c r="Z117" s="141"/>
    </row>
    <row r="118" spans="1:26" ht="12.75" customHeight="1">
      <c r="A118" s="2"/>
      <c r="B118" s="157"/>
      <c r="C118" s="157"/>
      <c r="D118" s="157"/>
      <c r="E118" s="157"/>
      <c r="F118" s="157"/>
      <c r="G118" s="157"/>
      <c r="H118" s="2"/>
      <c r="I118" s="2"/>
      <c r="J118" s="2"/>
      <c r="K118" s="141"/>
      <c r="L118" s="141"/>
      <c r="M118" s="141"/>
      <c r="N118" s="141"/>
      <c r="O118" s="141"/>
      <c r="P118" s="141"/>
      <c r="Q118" s="141"/>
      <c r="R118" s="141"/>
      <c r="S118" s="141"/>
      <c r="T118" s="141"/>
      <c r="U118" s="141"/>
      <c r="V118" s="141"/>
      <c r="W118" s="141"/>
      <c r="X118" s="141"/>
      <c r="Y118" s="141"/>
      <c r="Z118" s="141"/>
    </row>
    <row r="119" spans="1:26" ht="12.75" customHeight="1">
      <c r="A119" s="2"/>
      <c r="B119" s="157"/>
      <c r="C119" s="157"/>
      <c r="D119" s="157"/>
      <c r="E119" s="157"/>
      <c r="F119" s="157"/>
      <c r="G119" s="157"/>
      <c r="H119" s="2"/>
      <c r="I119" s="2"/>
      <c r="J119" s="2"/>
      <c r="K119" s="141"/>
      <c r="L119" s="141"/>
      <c r="M119" s="141"/>
      <c r="N119" s="141"/>
      <c r="O119" s="141"/>
      <c r="P119" s="141"/>
      <c r="Q119" s="141"/>
      <c r="R119" s="141"/>
      <c r="S119" s="141"/>
      <c r="T119" s="141"/>
      <c r="U119" s="141"/>
      <c r="V119" s="141"/>
      <c r="W119" s="141"/>
      <c r="X119" s="141"/>
      <c r="Y119" s="141"/>
      <c r="Z119" s="141"/>
    </row>
    <row r="120" spans="1:26" ht="12.75" customHeight="1">
      <c r="A120" s="2"/>
      <c r="B120" s="157"/>
      <c r="C120" s="157"/>
      <c r="D120" s="157"/>
      <c r="E120" s="157"/>
      <c r="F120" s="157"/>
      <c r="G120" s="157"/>
      <c r="H120" s="2"/>
      <c r="I120" s="2"/>
      <c r="J120" s="2"/>
      <c r="K120" s="141"/>
      <c r="L120" s="141"/>
      <c r="M120" s="141"/>
      <c r="N120" s="141"/>
      <c r="O120" s="141"/>
      <c r="P120" s="141"/>
      <c r="Q120" s="141"/>
      <c r="R120" s="141"/>
      <c r="S120" s="141"/>
      <c r="T120" s="141"/>
      <c r="U120" s="141"/>
      <c r="V120" s="141"/>
      <c r="W120" s="141"/>
      <c r="X120" s="141"/>
      <c r="Y120" s="141"/>
      <c r="Z120" s="141"/>
    </row>
    <row r="121" spans="1:26" ht="12.75" customHeight="1">
      <c r="A121" s="2"/>
      <c r="B121" s="157"/>
      <c r="C121" s="157"/>
      <c r="D121" s="157"/>
      <c r="E121" s="157"/>
      <c r="F121" s="157"/>
      <c r="G121" s="157"/>
      <c r="H121" s="2"/>
      <c r="I121" s="2"/>
      <c r="J121" s="2"/>
      <c r="K121" s="141"/>
      <c r="L121" s="141"/>
      <c r="M121" s="141"/>
      <c r="N121" s="141"/>
      <c r="O121" s="141"/>
      <c r="P121" s="141"/>
      <c r="Q121" s="141"/>
      <c r="R121" s="141"/>
      <c r="S121" s="141"/>
      <c r="T121" s="141"/>
      <c r="U121" s="141"/>
      <c r="V121" s="141"/>
      <c r="W121" s="141"/>
      <c r="X121" s="141"/>
      <c r="Y121" s="141"/>
      <c r="Z121" s="141"/>
    </row>
    <row r="122" spans="1:26" ht="12.75" customHeight="1">
      <c r="A122" s="2"/>
      <c r="B122" s="157"/>
      <c r="C122" s="157"/>
      <c r="D122" s="157"/>
      <c r="E122" s="157"/>
      <c r="F122" s="157"/>
      <c r="G122" s="157"/>
      <c r="H122" s="2"/>
      <c r="I122" s="2"/>
      <c r="J122" s="2"/>
      <c r="K122" s="141"/>
      <c r="L122" s="141"/>
      <c r="M122" s="141"/>
      <c r="N122" s="141"/>
      <c r="O122" s="141"/>
      <c r="P122" s="141"/>
      <c r="Q122" s="141"/>
      <c r="R122" s="141"/>
      <c r="S122" s="141"/>
      <c r="T122" s="141"/>
      <c r="U122" s="141"/>
      <c r="V122" s="141"/>
      <c r="W122" s="141"/>
      <c r="X122" s="141"/>
      <c r="Y122" s="141"/>
      <c r="Z122" s="141"/>
    </row>
    <row r="123" spans="1:26" ht="12.75" customHeight="1">
      <c r="A123" s="2"/>
      <c r="B123" s="157"/>
      <c r="C123" s="157"/>
      <c r="D123" s="157"/>
      <c r="E123" s="157"/>
      <c r="F123" s="157"/>
      <c r="G123" s="157"/>
      <c r="H123" s="2"/>
      <c r="I123" s="2"/>
      <c r="J123" s="2"/>
      <c r="K123" s="141"/>
      <c r="L123" s="141"/>
      <c r="M123" s="141"/>
      <c r="N123" s="141"/>
      <c r="O123" s="141"/>
      <c r="P123" s="141"/>
      <c r="Q123" s="141"/>
      <c r="R123" s="141"/>
      <c r="S123" s="141"/>
      <c r="T123" s="141"/>
      <c r="U123" s="141"/>
      <c r="V123" s="141"/>
      <c r="W123" s="141"/>
      <c r="X123" s="141"/>
      <c r="Y123" s="141"/>
      <c r="Z123" s="141"/>
    </row>
    <row r="124" spans="1:26" ht="12.75" customHeight="1">
      <c r="A124" s="2"/>
      <c r="B124" s="157"/>
      <c r="C124" s="157"/>
      <c r="D124" s="157"/>
      <c r="E124" s="157"/>
      <c r="F124" s="157"/>
      <c r="G124" s="157"/>
      <c r="H124" s="2"/>
      <c r="I124" s="2"/>
      <c r="J124" s="2"/>
      <c r="K124" s="141"/>
      <c r="L124" s="141"/>
      <c r="M124" s="141"/>
      <c r="N124" s="141"/>
      <c r="O124" s="141"/>
      <c r="P124" s="141"/>
      <c r="Q124" s="141"/>
      <c r="R124" s="141"/>
      <c r="S124" s="141"/>
      <c r="T124" s="141"/>
      <c r="U124" s="141"/>
      <c r="V124" s="141"/>
      <c r="W124" s="141"/>
      <c r="X124" s="141"/>
      <c r="Y124" s="141"/>
      <c r="Z124" s="141"/>
    </row>
    <row r="125" spans="1:26" ht="12.75" customHeight="1">
      <c r="A125" s="2"/>
      <c r="B125" s="157"/>
      <c r="C125" s="157"/>
      <c r="D125" s="157"/>
      <c r="E125" s="157"/>
      <c r="F125" s="157"/>
      <c r="G125" s="157"/>
      <c r="H125" s="2"/>
      <c r="I125" s="2"/>
      <c r="J125" s="2"/>
      <c r="K125" s="141"/>
      <c r="L125" s="141"/>
      <c r="M125" s="141"/>
      <c r="N125" s="141"/>
      <c r="O125" s="141"/>
      <c r="P125" s="141"/>
      <c r="Q125" s="141"/>
      <c r="R125" s="141"/>
      <c r="S125" s="141"/>
      <c r="T125" s="141"/>
      <c r="U125" s="141"/>
      <c r="V125" s="141"/>
      <c r="W125" s="141"/>
      <c r="X125" s="141"/>
      <c r="Y125" s="141"/>
      <c r="Z125" s="141"/>
    </row>
    <row r="126" spans="1:26" ht="12.75" customHeight="1">
      <c r="A126" s="2"/>
      <c r="B126" s="157"/>
      <c r="C126" s="157"/>
      <c r="D126" s="157"/>
      <c r="E126" s="157"/>
      <c r="F126" s="157"/>
      <c r="G126" s="157"/>
      <c r="H126" s="2"/>
      <c r="I126" s="2"/>
      <c r="J126" s="2"/>
      <c r="K126" s="141"/>
      <c r="L126" s="141"/>
      <c r="M126" s="141"/>
      <c r="N126" s="141"/>
      <c r="O126" s="141"/>
      <c r="P126" s="141"/>
      <c r="Q126" s="141"/>
      <c r="R126" s="141"/>
      <c r="S126" s="141"/>
      <c r="T126" s="141"/>
      <c r="U126" s="141"/>
      <c r="V126" s="141"/>
      <c r="W126" s="141"/>
      <c r="X126" s="141"/>
      <c r="Y126" s="141"/>
      <c r="Z126" s="141"/>
    </row>
    <row r="127" spans="1:26" ht="12.75" customHeight="1">
      <c r="A127" s="2"/>
      <c r="B127" s="157"/>
      <c r="C127" s="157"/>
      <c r="D127" s="157"/>
      <c r="E127" s="157"/>
      <c r="F127" s="157"/>
      <c r="G127" s="157"/>
      <c r="H127" s="2"/>
      <c r="I127" s="2"/>
      <c r="J127" s="2"/>
      <c r="K127" s="141"/>
      <c r="L127" s="141"/>
      <c r="M127" s="141"/>
      <c r="N127" s="141"/>
      <c r="O127" s="141"/>
      <c r="P127" s="141"/>
      <c r="Q127" s="141"/>
      <c r="R127" s="141"/>
      <c r="S127" s="141"/>
      <c r="T127" s="141"/>
      <c r="U127" s="141"/>
      <c r="V127" s="141"/>
      <c r="W127" s="141"/>
      <c r="X127" s="141"/>
      <c r="Y127" s="141"/>
      <c r="Z127" s="141"/>
    </row>
    <row r="128" spans="1:26" ht="12.75" customHeight="1">
      <c r="A128" s="2"/>
      <c r="B128" s="157"/>
      <c r="C128" s="157"/>
      <c r="D128" s="157"/>
      <c r="E128" s="157"/>
      <c r="F128" s="157"/>
      <c r="G128" s="157"/>
      <c r="H128" s="2"/>
      <c r="I128" s="2"/>
      <c r="J128" s="2"/>
      <c r="K128" s="141"/>
      <c r="L128" s="141"/>
      <c r="M128" s="141"/>
      <c r="N128" s="141"/>
      <c r="O128" s="141"/>
      <c r="P128" s="141"/>
      <c r="Q128" s="141"/>
      <c r="R128" s="141"/>
      <c r="S128" s="141"/>
      <c r="T128" s="141"/>
      <c r="U128" s="141"/>
      <c r="V128" s="141"/>
      <c r="W128" s="141"/>
      <c r="X128" s="141"/>
      <c r="Y128" s="141"/>
      <c r="Z128" s="141"/>
    </row>
    <row r="129" spans="1:26" ht="12.75" customHeight="1">
      <c r="A129" s="2"/>
      <c r="B129" s="157"/>
      <c r="C129" s="157"/>
      <c r="D129" s="157"/>
      <c r="E129" s="157"/>
      <c r="F129" s="157"/>
      <c r="G129" s="157"/>
      <c r="H129" s="2"/>
      <c r="I129" s="2"/>
      <c r="J129" s="2"/>
      <c r="K129" s="141"/>
      <c r="L129" s="141"/>
      <c r="M129" s="141"/>
      <c r="N129" s="141"/>
      <c r="O129" s="141"/>
      <c r="P129" s="141"/>
      <c r="Q129" s="141"/>
      <c r="R129" s="141"/>
      <c r="S129" s="141"/>
      <c r="T129" s="141"/>
      <c r="U129" s="141"/>
      <c r="V129" s="141"/>
      <c r="W129" s="141"/>
      <c r="X129" s="141"/>
      <c r="Y129" s="141"/>
      <c r="Z129" s="141"/>
    </row>
    <row r="130" spans="1:26" ht="12.75" customHeight="1">
      <c r="A130" s="2"/>
      <c r="B130" s="157"/>
      <c r="C130" s="157"/>
      <c r="D130" s="157"/>
      <c r="E130" s="157"/>
      <c r="F130" s="157"/>
      <c r="G130" s="157"/>
      <c r="H130" s="2"/>
      <c r="I130" s="2"/>
      <c r="J130" s="2"/>
      <c r="K130" s="141"/>
      <c r="L130" s="141"/>
      <c r="M130" s="141"/>
      <c r="N130" s="141"/>
      <c r="O130" s="141"/>
      <c r="P130" s="141"/>
      <c r="Q130" s="141"/>
      <c r="R130" s="141"/>
      <c r="S130" s="141"/>
      <c r="T130" s="141"/>
      <c r="U130" s="141"/>
      <c r="V130" s="141"/>
      <c r="W130" s="141"/>
      <c r="X130" s="141"/>
      <c r="Y130" s="141"/>
      <c r="Z130" s="141"/>
    </row>
    <row r="131" spans="1:26" ht="12.75" customHeight="1">
      <c r="A131" s="2"/>
      <c r="B131" s="157"/>
      <c r="C131" s="157"/>
      <c r="D131" s="157"/>
      <c r="E131" s="157"/>
      <c r="F131" s="157"/>
      <c r="G131" s="157"/>
      <c r="H131" s="2"/>
      <c r="I131" s="2"/>
      <c r="J131" s="2"/>
      <c r="K131" s="141"/>
      <c r="L131" s="141"/>
      <c r="M131" s="141"/>
      <c r="N131" s="141"/>
      <c r="O131" s="141"/>
      <c r="P131" s="141"/>
      <c r="Q131" s="141"/>
      <c r="R131" s="141"/>
      <c r="S131" s="141"/>
      <c r="T131" s="141"/>
      <c r="U131" s="141"/>
      <c r="V131" s="141"/>
      <c r="W131" s="141"/>
      <c r="X131" s="141"/>
      <c r="Y131" s="141"/>
      <c r="Z131" s="141"/>
    </row>
    <row r="132" spans="1:26" ht="12.75" customHeight="1">
      <c r="A132" s="2"/>
      <c r="B132" s="157"/>
      <c r="C132" s="157"/>
      <c r="D132" s="157"/>
      <c r="E132" s="157"/>
      <c r="F132" s="157"/>
      <c r="G132" s="157"/>
      <c r="H132" s="2"/>
      <c r="I132" s="2"/>
      <c r="J132" s="2"/>
      <c r="K132" s="141"/>
      <c r="L132" s="141"/>
      <c r="M132" s="141"/>
      <c r="N132" s="141"/>
      <c r="O132" s="141"/>
      <c r="P132" s="141"/>
      <c r="Q132" s="141"/>
      <c r="R132" s="141"/>
      <c r="S132" s="141"/>
      <c r="T132" s="141"/>
      <c r="U132" s="141"/>
      <c r="V132" s="141"/>
      <c r="W132" s="141"/>
      <c r="X132" s="141"/>
      <c r="Y132" s="141"/>
      <c r="Z132" s="141"/>
    </row>
    <row r="133" spans="1:26" ht="12.75" customHeight="1">
      <c r="A133" s="2"/>
      <c r="B133" s="157"/>
      <c r="C133" s="157"/>
      <c r="D133" s="157"/>
      <c r="E133" s="157"/>
      <c r="F133" s="157"/>
      <c r="G133" s="157"/>
      <c r="H133" s="2"/>
      <c r="I133" s="2"/>
      <c r="J133" s="2"/>
      <c r="K133" s="141"/>
      <c r="L133" s="141"/>
      <c r="M133" s="141"/>
      <c r="N133" s="141"/>
      <c r="O133" s="141"/>
      <c r="P133" s="141"/>
      <c r="Q133" s="141"/>
      <c r="R133" s="141"/>
      <c r="S133" s="141"/>
      <c r="T133" s="141"/>
      <c r="U133" s="141"/>
      <c r="V133" s="141"/>
      <c r="W133" s="141"/>
      <c r="X133" s="141"/>
      <c r="Y133" s="141"/>
      <c r="Z133" s="141"/>
    </row>
    <row r="134" spans="1:26" ht="12.75" customHeight="1">
      <c r="A134" s="2"/>
      <c r="B134" s="157"/>
      <c r="C134" s="157"/>
      <c r="D134" s="157"/>
      <c r="E134" s="157"/>
      <c r="F134" s="157"/>
      <c r="G134" s="157"/>
      <c r="H134" s="2"/>
      <c r="I134" s="2"/>
      <c r="J134" s="2"/>
      <c r="K134" s="141"/>
      <c r="L134" s="141"/>
      <c r="M134" s="141"/>
      <c r="N134" s="141"/>
      <c r="O134" s="141"/>
      <c r="P134" s="141"/>
      <c r="Q134" s="141"/>
      <c r="R134" s="141"/>
      <c r="S134" s="141"/>
      <c r="T134" s="141"/>
      <c r="U134" s="141"/>
      <c r="V134" s="141"/>
      <c r="W134" s="141"/>
      <c r="X134" s="141"/>
      <c r="Y134" s="141"/>
      <c r="Z134" s="141"/>
    </row>
    <row r="135" spans="1:26" ht="12.75" customHeight="1">
      <c r="A135" s="2"/>
      <c r="B135" s="157"/>
      <c r="C135" s="157"/>
      <c r="D135" s="157"/>
      <c r="E135" s="157"/>
      <c r="F135" s="157"/>
      <c r="G135" s="157"/>
      <c r="H135" s="2"/>
      <c r="I135" s="2"/>
      <c r="J135" s="2"/>
      <c r="K135" s="141"/>
      <c r="L135" s="141"/>
      <c r="M135" s="141"/>
      <c r="N135" s="141"/>
      <c r="O135" s="141"/>
      <c r="P135" s="141"/>
      <c r="Q135" s="141"/>
      <c r="R135" s="141"/>
      <c r="S135" s="141"/>
      <c r="T135" s="141"/>
      <c r="U135" s="141"/>
      <c r="V135" s="141"/>
      <c r="W135" s="141"/>
      <c r="X135" s="141"/>
      <c r="Y135" s="141"/>
      <c r="Z135" s="141"/>
    </row>
    <row r="136" spans="1:26" ht="12.75" customHeight="1">
      <c r="A136" s="2"/>
      <c r="B136" s="157"/>
      <c r="C136" s="157"/>
      <c r="D136" s="157"/>
      <c r="E136" s="157"/>
      <c r="F136" s="157"/>
      <c r="G136" s="157"/>
      <c r="H136" s="2"/>
      <c r="I136" s="2"/>
      <c r="J136" s="2"/>
      <c r="K136" s="141"/>
      <c r="L136" s="141"/>
      <c r="M136" s="141"/>
      <c r="N136" s="141"/>
      <c r="O136" s="141"/>
      <c r="P136" s="141"/>
      <c r="Q136" s="141"/>
      <c r="R136" s="141"/>
      <c r="S136" s="141"/>
      <c r="T136" s="141"/>
      <c r="U136" s="141"/>
      <c r="V136" s="141"/>
      <c r="W136" s="141"/>
      <c r="X136" s="141"/>
      <c r="Y136" s="141"/>
      <c r="Z136" s="141"/>
    </row>
    <row r="137" spans="1:26" ht="12.75" customHeight="1">
      <c r="A137" s="2"/>
      <c r="B137" s="157"/>
      <c r="C137" s="157"/>
      <c r="D137" s="157"/>
      <c r="E137" s="157"/>
      <c r="F137" s="157"/>
      <c r="G137" s="157"/>
      <c r="H137" s="2"/>
      <c r="I137" s="2"/>
      <c r="J137" s="2"/>
      <c r="K137" s="141"/>
      <c r="L137" s="141"/>
      <c r="M137" s="141"/>
      <c r="N137" s="141"/>
      <c r="O137" s="141"/>
      <c r="P137" s="141"/>
      <c r="Q137" s="141"/>
      <c r="R137" s="141"/>
      <c r="S137" s="141"/>
      <c r="T137" s="141"/>
      <c r="U137" s="141"/>
      <c r="V137" s="141"/>
      <c r="W137" s="141"/>
      <c r="X137" s="141"/>
      <c r="Y137" s="141"/>
      <c r="Z137" s="141"/>
    </row>
    <row r="138" spans="1:26" ht="12.75" customHeight="1">
      <c r="A138" s="2"/>
      <c r="B138" s="157"/>
      <c r="C138" s="157"/>
      <c r="D138" s="157"/>
      <c r="E138" s="157"/>
      <c r="F138" s="157"/>
      <c r="G138" s="157"/>
      <c r="H138" s="2"/>
      <c r="I138" s="2"/>
      <c r="J138" s="2"/>
      <c r="K138" s="141"/>
      <c r="L138" s="141"/>
      <c r="M138" s="141"/>
      <c r="N138" s="141"/>
      <c r="O138" s="141"/>
      <c r="P138" s="141"/>
      <c r="Q138" s="141"/>
      <c r="R138" s="141"/>
      <c r="S138" s="141"/>
      <c r="T138" s="141"/>
      <c r="U138" s="141"/>
      <c r="V138" s="141"/>
      <c r="W138" s="141"/>
      <c r="X138" s="141"/>
      <c r="Y138" s="141"/>
      <c r="Z138" s="141"/>
    </row>
    <row r="139" spans="1:26" ht="12.75" customHeight="1">
      <c r="A139" s="2"/>
      <c r="B139" s="157"/>
      <c r="C139" s="157"/>
      <c r="D139" s="157"/>
      <c r="E139" s="157"/>
      <c r="F139" s="157"/>
      <c r="G139" s="157"/>
      <c r="H139" s="2"/>
      <c r="I139" s="2"/>
      <c r="J139" s="2"/>
      <c r="K139" s="141"/>
      <c r="L139" s="141"/>
      <c r="M139" s="141"/>
      <c r="N139" s="141"/>
      <c r="O139" s="141"/>
      <c r="P139" s="141"/>
      <c r="Q139" s="141"/>
      <c r="R139" s="141"/>
      <c r="S139" s="141"/>
      <c r="T139" s="141"/>
      <c r="U139" s="141"/>
      <c r="V139" s="141"/>
      <c r="W139" s="141"/>
      <c r="X139" s="141"/>
      <c r="Y139" s="141"/>
      <c r="Z139" s="141"/>
    </row>
    <row r="140" spans="1:26" ht="12.75" customHeight="1">
      <c r="A140" s="2"/>
      <c r="B140" s="157"/>
      <c r="C140" s="157"/>
      <c r="D140" s="157"/>
      <c r="E140" s="157"/>
      <c r="F140" s="157"/>
      <c r="G140" s="157"/>
      <c r="H140" s="2"/>
      <c r="I140" s="2"/>
      <c r="J140" s="2"/>
      <c r="K140" s="141"/>
      <c r="L140" s="141"/>
      <c r="M140" s="141"/>
      <c r="N140" s="141"/>
      <c r="O140" s="141"/>
      <c r="P140" s="141"/>
      <c r="Q140" s="141"/>
      <c r="R140" s="141"/>
      <c r="S140" s="141"/>
      <c r="T140" s="141"/>
      <c r="U140" s="141"/>
      <c r="V140" s="141"/>
      <c r="W140" s="141"/>
      <c r="X140" s="141"/>
      <c r="Y140" s="141"/>
      <c r="Z140" s="141"/>
    </row>
    <row r="141" spans="1:26" ht="12.75" customHeight="1">
      <c r="A141" s="2"/>
      <c r="B141" s="157"/>
      <c r="C141" s="157"/>
      <c r="D141" s="157"/>
      <c r="E141" s="157"/>
      <c r="F141" s="157"/>
      <c r="G141" s="157"/>
      <c r="H141" s="2"/>
      <c r="I141" s="2"/>
      <c r="J141" s="2"/>
      <c r="K141" s="141"/>
      <c r="L141" s="141"/>
      <c r="M141" s="141"/>
      <c r="N141" s="141"/>
      <c r="O141" s="141"/>
      <c r="P141" s="141"/>
      <c r="Q141" s="141"/>
      <c r="R141" s="141"/>
      <c r="S141" s="141"/>
      <c r="T141" s="141"/>
      <c r="U141" s="141"/>
      <c r="V141" s="141"/>
      <c r="W141" s="141"/>
      <c r="X141" s="141"/>
      <c r="Y141" s="141"/>
      <c r="Z141" s="141"/>
    </row>
    <row r="142" spans="1:26" ht="12.75" customHeight="1">
      <c r="A142" s="2"/>
      <c r="B142" s="157"/>
      <c r="C142" s="157"/>
      <c r="D142" s="157"/>
      <c r="E142" s="157"/>
      <c r="F142" s="157"/>
      <c r="G142" s="157"/>
      <c r="H142" s="2"/>
      <c r="I142" s="2"/>
      <c r="J142" s="2"/>
      <c r="K142" s="141"/>
      <c r="L142" s="141"/>
      <c r="M142" s="141"/>
      <c r="N142" s="141"/>
      <c r="O142" s="141"/>
      <c r="P142" s="141"/>
      <c r="Q142" s="141"/>
      <c r="R142" s="141"/>
      <c r="S142" s="141"/>
      <c r="T142" s="141"/>
      <c r="U142" s="141"/>
      <c r="V142" s="141"/>
      <c r="W142" s="141"/>
      <c r="X142" s="141"/>
      <c r="Y142" s="141"/>
      <c r="Z142" s="141"/>
    </row>
    <row r="143" spans="1:26" ht="12.75" customHeight="1">
      <c r="A143" s="2"/>
      <c r="B143" s="157"/>
      <c r="C143" s="157"/>
      <c r="D143" s="157"/>
      <c r="E143" s="157"/>
      <c r="F143" s="157"/>
      <c r="G143" s="157"/>
      <c r="H143" s="2"/>
      <c r="I143" s="2"/>
      <c r="J143" s="2"/>
      <c r="K143" s="141"/>
      <c r="L143" s="141"/>
      <c r="M143" s="141"/>
      <c r="N143" s="141"/>
      <c r="O143" s="141"/>
      <c r="P143" s="141"/>
      <c r="Q143" s="141"/>
      <c r="R143" s="141"/>
      <c r="S143" s="141"/>
      <c r="T143" s="141"/>
      <c r="U143" s="141"/>
      <c r="V143" s="141"/>
      <c r="W143" s="141"/>
      <c r="X143" s="141"/>
      <c r="Y143" s="141"/>
      <c r="Z143" s="141"/>
    </row>
    <row r="144" spans="1:26" ht="12.75" customHeight="1">
      <c r="A144" s="2"/>
      <c r="B144" s="157"/>
      <c r="C144" s="157"/>
      <c r="D144" s="157"/>
      <c r="E144" s="157"/>
      <c r="F144" s="157"/>
      <c r="G144" s="157"/>
      <c r="H144" s="2"/>
      <c r="I144" s="2"/>
      <c r="J144" s="2"/>
      <c r="K144" s="141"/>
      <c r="L144" s="141"/>
      <c r="M144" s="141"/>
      <c r="N144" s="141"/>
      <c r="O144" s="141"/>
      <c r="P144" s="141"/>
      <c r="Q144" s="141"/>
      <c r="R144" s="141"/>
      <c r="S144" s="141"/>
      <c r="T144" s="141"/>
      <c r="U144" s="141"/>
      <c r="V144" s="141"/>
      <c r="W144" s="141"/>
      <c r="X144" s="141"/>
      <c r="Y144" s="141"/>
      <c r="Z144" s="141"/>
    </row>
    <row r="145" spans="1:26" ht="12.75" customHeight="1">
      <c r="A145" s="2"/>
      <c r="B145" s="157"/>
      <c r="C145" s="157"/>
      <c r="D145" s="157"/>
      <c r="E145" s="157"/>
      <c r="F145" s="157"/>
      <c r="G145" s="157"/>
      <c r="H145" s="2"/>
      <c r="I145" s="2"/>
      <c r="J145" s="2"/>
      <c r="K145" s="141"/>
      <c r="L145" s="141"/>
      <c r="M145" s="141"/>
      <c r="N145" s="141"/>
      <c r="O145" s="141"/>
      <c r="P145" s="141"/>
      <c r="Q145" s="141"/>
      <c r="R145" s="141"/>
      <c r="S145" s="141"/>
      <c r="T145" s="141"/>
      <c r="U145" s="141"/>
      <c r="V145" s="141"/>
      <c r="W145" s="141"/>
      <c r="X145" s="141"/>
      <c r="Y145" s="141"/>
      <c r="Z145" s="141"/>
    </row>
    <row r="146" spans="1:26" ht="12.75" customHeight="1">
      <c r="A146" s="2"/>
      <c r="B146" s="157"/>
      <c r="C146" s="157"/>
      <c r="D146" s="157"/>
      <c r="E146" s="157"/>
      <c r="F146" s="157"/>
      <c r="G146" s="157"/>
      <c r="H146" s="2"/>
      <c r="I146" s="2"/>
      <c r="J146" s="2"/>
      <c r="K146" s="141"/>
      <c r="L146" s="141"/>
      <c r="M146" s="141"/>
      <c r="N146" s="141"/>
      <c r="O146" s="141"/>
      <c r="P146" s="141"/>
      <c r="Q146" s="141"/>
      <c r="R146" s="141"/>
      <c r="S146" s="141"/>
      <c r="T146" s="141"/>
      <c r="U146" s="141"/>
      <c r="V146" s="141"/>
      <c r="W146" s="141"/>
      <c r="X146" s="141"/>
      <c r="Y146" s="141"/>
      <c r="Z146" s="141"/>
    </row>
    <row r="147" spans="1:26" ht="12.75" customHeight="1">
      <c r="A147" s="2"/>
      <c r="B147" s="157"/>
      <c r="C147" s="157"/>
      <c r="D147" s="157"/>
      <c r="E147" s="157"/>
      <c r="F147" s="157"/>
      <c r="G147" s="157"/>
      <c r="H147" s="2"/>
      <c r="I147" s="2"/>
      <c r="J147" s="2"/>
      <c r="K147" s="141"/>
      <c r="L147" s="141"/>
      <c r="M147" s="141"/>
      <c r="N147" s="141"/>
      <c r="O147" s="141"/>
      <c r="P147" s="141"/>
      <c r="Q147" s="141"/>
      <c r="R147" s="141"/>
      <c r="S147" s="141"/>
      <c r="T147" s="141"/>
      <c r="U147" s="141"/>
      <c r="V147" s="141"/>
      <c r="W147" s="141"/>
      <c r="X147" s="141"/>
      <c r="Y147" s="141"/>
      <c r="Z147" s="141"/>
    </row>
    <row r="148" spans="1:26" ht="12.75" customHeight="1">
      <c r="A148" s="2"/>
      <c r="B148" s="157"/>
      <c r="C148" s="157"/>
      <c r="D148" s="157"/>
      <c r="E148" s="157"/>
      <c r="F148" s="157"/>
      <c r="G148" s="157"/>
      <c r="H148" s="2"/>
      <c r="I148" s="2"/>
      <c r="J148" s="2"/>
      <c r="K148" s="141"/>
      <c r="L148" s="141"/>
      <c r="M148" s="141"/>
      <c r="N148" s="141"/>
      <c r="O148" s="141"/>
      <c r="P148" s="141"/>
      <c r="Q148" s="141"/>
      <c r="R148" s="141"/>
      <c r="S148" s="141"/>
      <c r="T148" s="141"/>
      <c r="U148" s="141"/>
      <c r="V148" s="141"/>
      <c r="W148" s="141"/>
      <c r="X148" s="141"/>
      <c r="Y148" s="141"/>
      <c r="Z148" s="141"/>
    </row>
    <row r="149" spans="1:26" ht="12.75" customHeight="1">
      <c r="A149" s="2"/>
      <c r="B149" s="157"/>
      <c r="C149" s="157"/>
      <c r="D149" s="157"/>
      <c r="E149" s="157"/>
      <c r="F149" s="157"/>
      <c r="G149" s="157"/>
      <c r="H149" s="2"/>
      <c r="I149" s="2"/>
      <c r="J149" s="2"/>
      <c r="K149" s="141"/>
      <c r="L149" s="141"/>
      <c r="M149" s="141"/>
      <c r="N149" s="141"/>
      <c r="O149" s="141"/>
      <c r="P149" s="141"/>
      <c r="Q149" s="141"/>
      <c r="R149" s="141"/>
      <c r="S149" s="141"/>
      <c r="T149" s="141"/>
      <c r="U149" s="141"/>
      <c r="V149" s="141"/>
      <c r="W149" s="141"/>
      <c r="X149" s="141"/>
      <c r="Y149" s="141"/>
      <c r="Z149" s="141"/>
    </row>
    <row r="150" spans="1:26" ht="12.75" customHeight="1">
      <c r="A150" s="2"/>
      <c r="B150" s="157"/>
      <c r="C150" s="157"/>
      <c r="D150" s="157"/>
      <c r="E150" s="157"/>
      <c r="F150" s="157"/>
      <c r="G150" s="157"/>
      <c r="H150" s="2"/>
      <c r="I150" s="2"/>
      <c r="J150" s="2"/>
      <c r="K150" s="141"/>
      <c r="L150" s="141"/>
      <c r="M150" s="141"/>
      <c r="N150" s="141"/>
      <c r="O150" s="141"/>
      <c r="P150" s="141"/>
      <c r="Q150" s="141"/>
      <c r="R150" s="141"/>
      <c r="S150" s="141"/>
      <c r="T150" s="141"/>
      <c r="U150" s="141"/>
      <c r="V150" s="141"/>
      <c r="W150" s="141"/>
      <c r="X150" s="141"/>
      <c r="Y150" s="141"/>
      <c r="Z150" s="141"/>
    </row>
    <row r="151" spans="1:26" ht="12.75" customHeight="1">
      <c r="A151" s="2"/>
      <c r="B151" s="157"/>
      <c r="C151" s="157"/>
      <c r="D151" s="157"/>
      <c r="E151" s="157"/>
      <c r="F151" s="157"/>
      <c r="G151" s="157"/>
      <c r="H151" s="2"/>
      <c r="I151" s="2"/>
      <c r="J151" s="2"/>
      <c r="K151" s="141"/>
      <c r="L151" s="141"/>
      <c r="M151" s="141"/>
      <c r="N151" s="141"/>
      <c r="O151" s="141"/>
      <c r="P151" s="141"/>
      <c r="Q151" s="141"/>
      <c r="R151" s="141"/>
      <c r="S151" s="141"/>
      <c r="T151" s="141"/>
      <c r="U151" s="141"/>
      <c r="V151" s="141"/>
      <c r="W151" s="141"/>
      <c r="X151" s="141"/>
      <c r="Y151" s="141"/>
      <c r="Z151" s="141"/>
    </row>
    <row r="152" spans="1:26" ht="12.75" customHeight="1">
      <c r="A152" s="2"/>
      <c r="B152" s="157"/>
      <c r="C152" s="157"/>
      <c r="D152" s="157"/>
      <c r="E152" s="157"/>
      <c r="F152" s="157"/>
      <c r="G152" s="157"/>
      <c r="H152" s="2"/>
      <c r="I152" s="2"/>
      <c r="J152" s="2"/>
      <c r="K152" s="141"/>
      <c r="L152" s="141"/>
      <c r="M152" s="141"/>
      <c r="N152" s="141"/>
      <c r="O152" s="141"/>
      <c r="P152" s="141"/>
      <c r="Q152" s="141"/>
      <c r="R152" s="141"/>
      <c r="S152" s="141"/>
      <c r="T152" s="141"/>
      <c r="U152" s="141"/>
      <c r="V152" s="141"/>
      <c r="W152" s="141"/>
      <c r="X152" s="141"/>
      <c r="Y152" s="141"/>
      <c r="Z152" s="141"/>
    </row>
    <row r="153" spans="1:26" ht="12.75" customHeight="1">
      <c r="A153" s="2"/>
      <c r="B153" s="157"/>
      <c r="C153" s="157"/>
      <c r="D153" s="157"/>
      <c r="E153" s="157"/>
      <c r="F153" s="157"/>
      <c r="G153" s="157"/>
      <c r="H153" s="2"/>
      <c r="I153" s="2"/>
      <c r="J153" s="2"/>
      <c r="K153" s="141"/>
      <c r="L153" s="141"/>
      <c r="M153" s="141"/>
      <c r="N153" s="141"/>
      <c r="O153" s="141"/>
      <c r="P153" s="141"/>
      <c r="Q153" s="141"/>
      <c r="R153" s="141"/>
      <c r="S153" s="141"/>
      <c r="T153" s="141"/>
      <c r="U153" s="141"/>
      <c r="V153" s="141"/>
      <c r="W153" s="141"/>
      <c r="X153" s="141"/>
      <c r="Y153" s="141"/>
      <c r="Z153" s="141"/>
    </row>
    <row r="154" spans="1:26" ht="12.75" customHeight="1">
      <c r="A154" s="2"/>
      <c r="B154" s="157"/>
      <c r="C154" s="157"/>
      <c r="D154" s="157"/>
      <c r="E154" s="157"/>
      <c r="F154" s="157"/>
      <c r="G154" s="157"/>
      <c r="H154" s="2"/>
      <c r="I154" s="2"/>
      <c r="J154" s="2"/>
      <c r="K154" s="141"/>
      <c r="L154" s="141"/>
      <c r="M154" s="141"/>
      <c r="N154" s="141"/>
      <c r="O154" s="141"/>
      <c r="P154" s="141"/>
      <c r="Q154" s="141"/>
      <c r="R154" s="141"/>
      <c r="S154" s="141"/>
      <c r="T154" s="141"/>
      <c r="U154" s="141"/>
      <c r="V154" s="141"/>
      <c r="W154" s="141"/>
      <c r="X154" s="141"/>
      <c r="Y154" s="141"/>
      <c r="Z154" s="141"/>
    </row>
    <row r="155" spans="1:26" ht="12.75" customHeight="1">
      <c r="A155" s="2"/>
      <c r="B155" s="157"/>
      <c r="C155" s="157"/>
      <c r="D155" s="157"/>
      <c r="E155" s="157"/>
      <c r="F155" s="157"/>
      <c r="G155" s="157"/>
      <c r="H155" s="2"/>
      <c r="I155" s="2"/>
      <c r="J155" s="2"/>
      <c r="K155" s="141"/>
      <c r="L155" s="141"/>
      <c r="M155" s="141"/>
      <c r="N155" s="141"/>
      <c r="O155" s="141"/>
      <c r="P155" s="141"/>
      <c r="Q155" s="141"/>
      <c r="R155" s="141"/>
      <c r="S155" s="141"/>
      <c r="T155" s="141"/>
      <c r="U155" s="141"/>
      <c r="V155" s="141"/>
      <c r="W155" s="141"/>
      <c r="X155" s="141"/>
      <c r="Y155" s="141"/>
      <c r="Z155" s="141"/>
    </row>
    <row r="156" spans="1:26" ht="12.75" customHeight="1">
      <c r="A156" s="2"/>
      <c r="B156" s="157"/>
      <c r="C156" s="157"/>
      <c r="D156" s="157"/>
      <c r="E156" s="157"/>
      <c r="F156" s="157"/>
      <c r="G156" s="157"/>
      <c r="H156" s="2"/>
      <c r="I156" s="2"/>
      <c r="J156" s="2"/>
      <c r="K156" s="141"/>
      <c r="L156" s="141"/>
      <c r="M156" s="141"/>
      <c r="N156" s="141"/>
      <c r="O156" s="141"/>
      <c r="P156" s="141"/>
      <c r="Q156" s="141"/>
      <c r="R156" s="141"/>
      <c r="S156" s="141"/>
      <c r="T156" s="141"/>
      <c r="U156" s="141"/>
      <c r="V156" s="141"/>
      <c r="W156" s="141"/>
      <c r="X156" s="141"/>
      <c r="Y156" s="141"/>
      <c r="Z156" s="141"/>
    </row>
    <row r="157" spans="1:26" ht="12.75" customHeight="1">
      <c r="A157" s="2"/>
      <c r="B157" s="157"/>
      <c r="C157" s="157"/>
      <c r="D157" s="157"/>
      <c r="E157" s="157"/>
      <c r="F157" s="157"/>
      <c r="G157" s="157"/>
      <c r="H157" s="2"/>
      <c r="I157" s="2"/>
      <c r="J157" s="2"/>
      <c r="K157" s="141"/>
      <c r="L157" s="141"/>
      <c r="M157" s="141"/>
      <c r="N157" s="141"/>
      <c r="O157" s="141"/>
      <c r="P157" s="141"/>
      <c r="Q157" s="141"/>
      <c r="R157" s="141"/>
      <c r="S157" s="141"/>
      <c r="T157" s="141"/>
      <c r="U157" s="141"/>
      <c r="V157" s="141"/>
      <c r="W157" s="141"/>
      <c r="X157" s="141"/>
      <c r="Y157" s="141"/>
      <c r="Z157" s="141"/>
    </row>
    <row r="158" spans="1:26" ht="12.75" customHeight="1">
      <c r="A158" s="2"/>
      <c r="B158" s="157"/>
      <c r="C158" s="157"/>
      <c r="D158" s="157"/>
      <c r="E158" s="157"/>
      <c r="F158" s="157"/>
      <c r="G158" s="157"/>
      <c r="H158" s="2"/>
      <c r="I158" s="2"/>
      <c r="J158" s="2"/>
      <c r="K158" s="141"/>
      <c r="L158" s="141"/>
      <c r="M158" s="141"/>
      <c r="N158" s="141"/>
      <c r="O158" s="141"/>
      <c r="P158" s="141"/>
      <c r="Q158" s="141"/>
      <c r="R158" s="141"/>
      <c r="S158" s="141"/>
      <c r="T158" s="141"/>
      <c r="U158" s="141"/>
      <c r="V158" s="141"/>
      <c r="W158" s="141"/>
      <c r="X158" s="141"/>
      <c r="Y158" s="141"/>
      <c r="Z158" s="141"/>
    </row>
    <row r="159" spans="1:26" ht="12.75" customHeight="1">
      <c r="A159" s="2"/>
      <c r="B159" s="157"/>
      <c r="C159" s="157"/>
      <c r="D159" s="157"/>
      <c r="E159" s="157"/>
      <c r="F159" s="157"/>
      <c r="G159" s="157"/>
      <c r="H159" s="2"/>
      <c r="I159" s="2"/>
      <c r="J159" s="2"/>
      <c r="K159" s="141"/>
      <c r="L159" s="141"/>
      <c r="M159" s="141"/>
      <c r="N159" s="141"/>
      <c r="O159" s="141"/>
      <c r="P159" s="141"/>
      <c r="Q159" s="141"/>
      <c r="R159" s="141"/>
      <c r="S159" s="141"/>
      <c r="T159" s="141"/>
      <c r="U159" s="141"/>
      <c r="V159" s="141"/>
      <c r="W159" s="141"/>
      <c r="X159" s="141"/>
      <c r="Y159" s="141"/>
      <c r="Z159" s="141"/>
    </row>
    <row r="160" spans="1:26" ht="12.75" customHeight="1">
      <c r="A160" s="2"/>
      <c r="B160" s="157"/>
      <c r="C160" s="157"/>
      <c r="D160" s="157"/>
      <c r="E160" s="157"/>
      <c r="F160" s="157"/>
      <c r="G160" s="157"/>
      <c r="H160" s="2"/>
      <c r="I160" s="2"/>
      <c r="J160" s="2"/>
      <c r="K160" s="141"/>
      <c r="L160" s="141"/>
      <c r="M160" s="141"/>
      <c r="N160" s="141"/>
      <c r="O160" s="141"/>
      <c r="P160" s="141"/>
      <c r="Q160" s="141"/>
      <c r="R160" s="141"/>
      <c r="S160" s="141"/>
      <c r="T160" s="141"/>
      <c r="U160" s="141"/>
      <c r="V160" s="141"/>
      <c r="W160" s="141"/>
      <c r="X160" s="141"/>
      <c r="Y160" s="141"/>
      <c r="Z160" s="141"/>
    </row>
    <row r="161" spans="1:26" ht="12.75" customHeight="1">
      <c r="A161" s="2"/>
      <c r="B161" s="157"/>
      <c r="C161" s="157"/>
      <c r="D161" s="157"/>
      <c r="E161" s="157"/>
      <c r="F161" s="157"/>
      <c r="G161" s="157"/>
      <c r="H161" s="2"/>
      <c r="I161" s="2"/>
      <c r="J161" s="2"/>
      <c r="K161" s="141"/>
      <c r="L161" s="141"/>
      <c r="M161" s="141"/>
      <c r="N161" s="141"/>
      <c r="O161" s="141"/>
      <c r="P161" s="141"/>
      <c r="Q161" s="141"/>
      <c r="R161" s="141"/>
      <c r="S161" s="141"/>
      <c r="T161" s="141"/>
      <c r="U161" s="141"/>
      <c r="V161" s="141"/>
      <c r="W161" s="141"/>
      <c r="X161" s="141"/>
      <c r="Y161" s="141"/>
      <c r="Z161" s="141"/>
    </row>
    <row r="162" spans="1:26" ht="12.75" customHeight="1">
      <c r="A162" s="2"/>
      <c r="B162" s="157"/>
      <c r="C162" s="157"/>
      <c r="D162" s="157"/>
      <c r="E162" s="157"/>
      <c r="F162" s="157"/>
      <c r="G162" s="157"/>
      <c r="H162" s="2"/>
      <c r="I162" s="2"/>
      <c r="J162" s="2"/>
      <c r="K162" s="141"/>
      <c r="L162" s="141"/>
      <c r="M162" s="141"/>
      <c r="N162" s="141"/>
      <c r="O162" s="141"/>
      <c r="P162" s="141"/>
      <c r="Q162" s="141"/>
      <c r="R162" s="141"/>
      <c r="S162" s="141"/>
      <c r="T162" s="141"/>
      <c r="U162" s="141"/>
      <c r="V162" s="141"/>
      <c r="W162" s="141"/>
      <c r="X162" s="141"/>
      <c r="Y162" s="141"/>
      <c r="Z162" s="141"/>
    </row>
    <row r="163" spans="1:26" ht="12.75" customHeight="1">
      <c r="A163" s="2"/>
      <c r="B163" s="157"/>
      <c r="C163" s="157"/>
      <c r="D163" s="157"/>
      <c r="E163" s="157"/>
      <c r="F163" s="157"/>
      <c r="G163" s="157"/>
      <c r="H163" s="2"/>
      <c r="I163" s="2"/>
      <c r="J163" s="2"/>
      <c r="K163" s="141"/>
      <c r="L163" s="141"/>
      <c r="M163" s="141"/>
      <c r="N163" s="141"/>
      <c r="O163" s="141"/>
      <c r="P163" s="141"/>
      <c r="Q163" s="141"/>
      <c r="R163" s="141"/>
      <c r="S163" s="141"/>
      <c r="T163" s="141"/>
      <c r="U163" s="141"/>
      <c r="V163" s="141"/>
      <c r="W163" s="141"/>
      <c r="X163" s="141"/>
      <c r="Y163" s="141"/>
      <c r="Z163" s="141"/>
    </row>
    <row r="164" spans="1:26" ht="12.75" customHeight="1">
      <c r="A164" s="2"/>
      <c r="B164" s="157"/>
      <c r="C164" s="157"/>
      <c r="D164" s="157"/>
      <c r="E164" s="157"/>
      <c r="F164" s="157"/>
      <c r="G164" s="157"/>
      <c r="H164" s="2"/>
      <c r="I164" s="2"/>
      <c r="J164" s="2"/>
      <c r="K164" s="141"/>
      <c r="L164" s="141"/>
      <c r="M164" s="141"/>
      <c r="N164" s="141"/>
      <c r="O164" s="141"/>
      <c r="P164" s="141"/>
      <c r="Q164" s="141"/>
      <c r="R164" s="141"/>
      <c r="S164" s="141"/>
      <c r="T164" s="141"/>
      <c r="U164" s="141"/>
      <c r="V164" s="141"/>
      <c r="W164" s="141"/>
      <c r="X164" s="141"/>
      <c r="Y164" s="141"/>
      <c r="Z164" s="141"/>
    </row>
    <row r="165" spans="1:26" ht="12.75" customHeight="1">
      <c r="A165" s="2"/>
      <c r="B165" s="157"/>
      <c r="C165" s="157"/>
      <c r="D165" s="157"/>
      <c r="E165" s="157"/>
      <c r="F165" s="157"/>
      <c r="G165" s="157"/>
      <c r="H165" s="2"/>
      <c r="I165" s="2"/>
      <c r="J165" s="2"/>
      <c r="K165" s="141"/>
      <c r="L165" s="141"/>
      <c r="M165" s="141"/>
      <c r="N165" s="141"/>
      <c r="O165" s="141"/>
      <c r="P165" s="141"/>
      <c r="Q165" s="141"/>
      <c r="R165" s="141"/>
      <c r="S165" s="141"/>
      <c r="T165" s="141"/>
      <c r="U165" s="141"/>
      <c r="V165" s="141"/>
      <c r="W165" s="141"/>
      <c r="X165" s="141"/>
      <c r="Y165" s="141"/>
      <c r="Z165" s="141"/>
    </row>
    <row r="166" spans="1:26" ht="12.75" customHeight="1">
      <c r="A166" s="2"/>
      <c r="B166" s="157"/>
      <c r="C166" s="157"/>
      <c r="D166" s="157"/>
      <c r="E166" s="157"/>
      <c r="F166" s="157"/>
      <c r="G166" s="157"/>
      <c r="H166" s="2"/>
      <c r="I166" s="2"/>
      <c r="J166" s="2"/>
      <c r="K166" s="141"/>
      <c r="L166" s="141"/>
      <c r="M166" s="141"/>
      <c r="N166" s="141"/>
      <c r="O166" s="141"/>
      <c r="P166" s="141"/>
      <c r="Q166" s="141"/>
      <c r="R166" s="141"/>
      <c r="S166" s="141"/>
      <c r="T166" s="141"/>
      <c r="U166" s="141"/>
      <c r="V166" s="141"/>
      <c r="W166" s="141"/>
      <c r="X166" s="141"/>
      <c r="Y166" s="141"/>
      <c r="Z166" s="141"/>
    </row>
    <row r="167" spans="1:26" ht="12.75" customHeight="1">
      <c r="A167" s="2"/>
      <c r="B167" s="157"/>
      <c r="C167" s="157"/>
      <c r="D167" s="157"/>
      <c r="E167" s="157"/>
      <c r="F167" s="157"/>
      <c r="G167" s="157"/>
      <c r="H167" s="2"/>
      <c r="I167" s="2"/>
      <c r="J167" s="2"/>
      <c r="K167" s="141"/>
      <c r="L167" s="141"/>
      <c r="M167" s="141"/>
      <c r="N167" s="141"/>
      <c r="O167" s="141"/>
      <c r="P167" s="141"/>
      <c r="Q167" s="141"/>
      <c r="R167" s="141"/>
      <c r="S167" s="141"/>
      <c r="T167" s="141"/>
      <c r="U167" s="141"/>
      <c r="V167" s="141"/>
      <c r="W167" s="141"/>
      <c r="X167" s="141"/>
      <c r="Y167" s="141"/>
      <c r="Z167" s="141"/>
    </row>
    <row r="168" spans="1:26" ht="12.75" customHeight="1">
      <c r="A168" s="2"/>
      <c r="B168" s="157"/>
      <c r="C168" s="157"/>
      <c r="D168" s="157"/>
      <c r="E168" s="157"/>
      <c r="F168" s="157"/>
      <c r="G168" s="157"/>
      <c r="H168" s="2"/>
      <c r="I168" s="2"/>
      <c r="J168" s="2"/>
      <c r="K168" s="141"/>
      <c r="L168" s="141"/>
      <c r="M168" s="141"/>
      <c r="N168" s="141"/>
      <c r="O168" s="141"/>
      <c r="P168" s="141"/>
      <c r="Q168" s="141"/>
      <c r="R168" s="141"/>
      <c r="S168" s="141"/>
      <c r="T168" s="141"/>
      <c r="U168" s="141"/>
      <c r="V168" s="141"/>
      <c r="W168" s="141"/>
      <c r="X168" s="141"/>
      <c r="Y168" s="141"/>
      <c r="Z168" s="141"/>
    </row>
    <row r="169" spans="1:26" ht="12.75" customHeight="1">
      <c r="A169" s="2"/>
      <c r="B169" s="157"/>
      <c r="C169" s="157"/>
      <c r="D169" s="157"/>
      <c r="E169" s="157"/>
      <c r="F169" s="157"/>
      <c r="G169" s="157"/>
      <c r="H169" s="2"/>
      <c r="I169" s="2"/>
      <c r="J169" s="2"/>
      <c r="K169" s="141"/>
      <c r="L169" s="141"/>
      <c r="M169" s="141"/>
      <c r="N169" s="141"/>
      <c r="O169" s="141"/>
      <c r="P169" s="141"/>
      <c r="Q169" s="141"/>
      <c r="R169" s="141"/>
      <c r="S169" s="141"/>
      <c r="T169" s="141"/>
      <c r="U169" s="141"/>
      <c r="V169" s="141"/>
      <c r="W169" s="141"/>
      <c r="X169" s="141"/>
      <c r="Y169" s="141"/>
      <c r="Z169" s="141"/>
    </row>
    <row r="170" spans="1:26" ht="12.75" customHeight="1">
      <c r="A170" s="2"/>
      <c r="B170" s="157"/>
      <c r="C170" s="157"/>
      <c r="D170" s="157"/>
      <c r="E170" s="157"/>
      <c r="F170" s="157"/>
      <c r="G170" s="157"/>
      <c r="H170" s="2"/>
      <c r="I170" s="2"/>
      <c r="J170" s="2"/>
      <c r="K170" s="141"/>
      <c r="L170" s="141"/>
      <c r="M170" s="141"/>
      <c r="N170" s="141"/>
      <c r="O170" s="141"/>
      <c r="P170" s="141"/>
      <c r="Q170" s="141"/>
      <c r="R170" s="141"/>
      <c r="S170" s="141"/>
      <c r="T170" s="141"/>
      <c r="U170" s="141"/>
      <c r="V170" s="141"/>
      <c r="W170" s="141"/>
      <c r="X170" s="141"/>
      <c r="Y170" s="141"/>
      <c r="Z170" s="141"/>
    </row>
    <row r="171" spans="1:26" ht="12.75" customHeight="1">
      <c r="A171" s="2"/>
      <c r="B171" s="157"/>
      <c r="C171" s="157"/>
      <c r="D171" s="157"/>
      <c r="E171" s="157"/>
      <c r="F171" s="157"/>
      <c r="G171" s="157"/>
      <c r="H171" s="2"/>
      <c r="I171" s="2"/>
      <c r="J171" s="2"/>
      <c r="K171" s="141"/>
      <c r="L171" s="141"/>
      <c r="M171" s="141"/>
      <c r="N171" s="141"/>
      <c r="O171" s="141"/>
      <c r="P171" s="141"/>
      <c r="Q171" s="141"/>
      <c r="R171" s="141"/>
      <c r="S171" s="141"/>
      <c r="T171" s="141"/>
      <c r="U171" s="141"/>
      <c r="V171" s="141"/>
      <c r="W171" s="141"/>
      <c r="X171" s="141"/>
      <c r="Y171" s="141"/>
      <c r="Z171" s="141"/>
    </row>
    <row r="172" spans="1:26" ht="12.75" customHeight="1">
      <c r="A172" s="2"/>
      <c r="B172" s="157"/>
      <c r="C172" s="157"/>
      <c r="D172" s="157"/>
      <c r="E172" s="157"/>
      <c r="F172" s="157"/>
      <c r="G172" s="157"/>
      <c r="H172" s="2"/>
      <c r="I172" s="2"/>
      <c r="J172" s="2"/>
      <c r="K172" s="141"/>
      <c r="L172" s="141"/>
      <c r="M172" s="141"/>
      <c r="N172" s="141"/>
      <c r="O172" s="141"/>
      <c r="P172" s="141"/>
      <c r="Q172" s="141"/>
      <c r="R172" s="141"/>
      <c r="S172" s="141"/>
      <c r="T172" s="141"/>
      <c r="U172" s="141"/>
      <c r="V172" s="141"/>
      <c r="W172" s="141"/>
      <c r="X172" s="141"/>
      <c r="Y172" s="141"/>
      <c r="Z172" s="141"/>
    </row>
    <row r="173" spans="1:26" ht="12.75" customHeight="1">
      <c r="A173" s="2"/>
      <c r="B173" s="157"/>
      <c r="C173" s="157"/>
      <c r="D173" s="157"/>
      <c r="E173" s="157"/>
      <c r="F173" s="157"/>
      <c r="G173" s="157"/>
      <c r="H173" s="2"/>
      <c r="I173" s="2"/>
      <c r="J173" s="2"/>
      <c r="K173" s="141"/>
      <c r="L173" s="141"/>
      <c r="M173" s="141"/>
      <c r="N173" s="141"/>
      <c r="O173" s="141"/>
      <c r="P173" s="141"/>
      <c r="Q173" s="141"/>
      <c r="R173" s="141"/>
      <c r="S173" s="141"/>
      <c r="T173" s="141"/>
      <c r="U173" s="141"/>
      <c r="V173" s="141"/>
      <c r="W173" s="141"/>
      <c r="X173" s="141"/>
      <c r="Y173" s="141"/>
      <c r="Z173" s="141"/>
    </row>
    <row r="174" spans="1:26" ht="12.75" customHeight="1">
      <c r="A174" s="2"/>
      <c r="B174" s="157"/>
      <c r="C174" s="157"/>
      <c r="D174" s="157"/>
      <c r="E174" s="157"/>
      <c r="F174" s="157"/>
      <c r="G174" s="157"/>
      <c r="H174" s="2"/>
      <c r="I174" s="2"/>
      <c r="J174" s="2"/>
      <c r="K174" s="141"/>
      <c r="L174" s="141"/>
      <c r="M174" s="141"/>
      <c r="N174" s="141"/>
      <c r="O174" s="141"/>
      <c r="P174" s="141"/>
      <c r="Q174" s="141"/>
      <c r="R174" s="141"/>
      <c r="S174" s="141"/>
      <c r="T174" s="141"/>
      <c r="U174" s="141"/>
      <c r="V174" s="141"/>
      <c r="W174" s="141"/>
      <c r="X174" s="141"/>
      <c r="Y174" s="141"/>
      <c r="Z174" s="141"/>
    </row>
    <row r="175" spans="1:26" ht="12.75" customHeight="1">
      <c r="A175" s="2"/>
      <c r="B175" s="157"/>
      <c r="C175" s="157"/>
      <c r="D175" s="157"/>
      <c r="E175" s="157"/>
      <c r="F175" s="157"/>
      <c r="G175" s="157"/>
      <c r="H175" s="2"/>
      <c r="I175" s="2"/>
      <c r="J175" s="2"/>
      <c r="K175" s="141"/>
      <c r="L175" s="141"/>
      <c r="M175" s="141"/>
      <c r="N175" s="141"/>
      <c r="O175" s="141"/>
      <c r="P175" s="141"/>
      <c r="Q175" s="141"/>
      <c r="R175" s="141"/>
      <c r="S175" s="141"/>
      <c r="T175" s="141"/>
      <c r="U175" s="141"/>
      <c r="V175" s="141"/>
      <c r="W175" s="141"/>
      <c r="X175" s="141"/>
      <c r="Y175" s="141"/>
      <c r="Z175" s="141"/>
    </row>
    <row r="176" spans="1:26" ht="12.75" customHeight="1">
      <c r="A176" s="2"/>
      <c r="B176" s="157"/>
      <c r="C176" s="157"/>
      <c r="D176" s="157"/>
      <c r="E176" s="157"/>
      <c r="F176" s="157"/>
      <c r="G176" s="157"/>
      <c r="H176" s="2"/>
      <c r="I176" s="2"/>
      <c r="J176" s="2"/>
      <c r="K176" s="141"/>
      <c r="L176" s="141"/>
      <c r="M176" s="141"/>
      <c r="N176" s="141"/>
      <c r="O176" s="141"/>
      <c r="P176" s="141"/>
      <c r="Q176" s="141"/>
      <c r="R176" s="141"/>
      <c r="S176" s="141"/>
      <c r="T176" s="141"/>
      <c r="U176" s="141"/>
      <c r="V176" s="141"/>
      <c r="W176" s="141"/>
      <c r="X176" s="141"/>
      <c r="Y176" s="141"/>
      <c r="Z176" s="141"/>
    </row>
    <row r="177" spans="1:26" ht="12.75" customHeight="1">
      <c r="A177" s="2"/>
      <c r="B177" s="157"/>
      <c r="C177" s="157"/>
      <c r="D177" s="157"/>
      <c r="E177" s="157"/>
      <c r="F177" s="157"/>
      <c r="G177" s="157"/>
      <c r="H177" s="2"/>
      <c r="I177" s="2"/>
      <c r="J177" s="2"/>
      <c r="K177" s="141"/>
      <c r="L177" s="141"/>
      <c r="M177" s="141"/>
      <c r="N177" s="141"/>
      <c r="O177" s="141"/>
      <c r="P177" s="141"/>
      <c r="Q177" s="141"/>
      <c r="R177" s="141"/>
      <c r="S177" s="141"/>
      <c r="T177" s="141"/>
      <c r="U177" s="141"/>
      <c r="V177" s="141"/>
      <c r="W177" s="141"/>
      <c r="X177" s="141"/>
      <c r="Y177" s="141"/>
      <c r="Z177" s="141"/>
    </row>
    <row r="178" spans="1:26" ht="12.75" customHeight="1">
      <c r="A178" s="2"/>
      <c r="B178" s="157"/>
      <c r="C178" s="157"/>
      <c r="D178" s="157"/>
      <c r="E178" s="157"/>
      <c r="F178" s="157"/>
      <c r="G178" s="157"/>
      <c r="H178" s="2"/>
      <c r="I178" s="2"/>
      <c r="J178" s="2"/>
      <c r="K178" s="141"/>
      <c r="L178" s="141"/>
      <c r="M178" s="141"/>
      <c r="N178" s="141"/>
      <c r="O178" s="141"/>
      <c r="P178" s="141"/>
      <c r="Q178" s="141"/>
      <c r="R178" s="141"/>
      <c r="S178" s="141"/>
      <c r="T178" s="141"/>
      <c r="U178" s="141"/>
      <c r="V178" s="141"/>
      <c r="W178" s="141"/>
      <c r="X178" s="141"/>
      <c r="Y178" s="141"/>
      <c r="Z178" s="141"/>
    </row>
    <row r="179" spans="1:26" ht="12.75" customHeight="1">
      <c r="A179" s="2"/>
      <c r="B179" s="157"/>
      <c r="C179" s="157"/>
      <c r="D179" s="157"/>
      <c r="E179" s="157"/>
      <c r="F179" s="157"/>
      <c r="G179" s="157"/>
      <c r="H179" s="2"/>
      <c r="I179" s="2"/>
      <c r="J179" s="2"/>
      <c r="K179" s="141"/>
      <c r="L179" s="141"/>
      <c r="M179" s="141"/>
      <c r="N179" s="141"/>
      <c r="O179" s="141"/>
      <c r="P179" s="141"/>
      <c r="Q179" s="141"/>
      <c r="R179" s="141"/>
      <c r="S179" s="141"/>
      <c r="T179" s="141"/>
      <c r="U179" s="141"/>
      <c r="V179" s="141"/>
      <c r="W179" s="141"/>
      <c r="X179" s="141"/>
      <c r="Y179" s="141"/>
      <c r="Z179" s="141"/>
    </row>
    <row r="180" spans="1:26" ht="12.75" customHeight="1">
      <c r="A180" s="2"/>
      <c r="B180" s="157"/>
      <c r="C180" s="157"/>
      <c r="D180" s="157"/>
      <c r="E180" s="157"/>
      <c r="F180" s="157"/>
      <c r="G180" s="157"/>
      <c r="H180" s="2"/>
      <c r="I180" s="2"/>
      <c r="J180" s="2"/>
      <c r="K180" s="141"/>
      <c r="L180" s="141"/>
      <c r="M180" s="141"/>
      <c r="N180" s="141"/>
      <c r="O180" s="141"/>
      <c r="P180" s="141"/>
      <c r="Q180" s="141"/>
      <c r="R180" s="141"/>
      <c r="S180" s="141"/>
      <c r="T180" s="141"/>
      <c r="U180" s="141"/>
      <c r="V180" s="141"/>
      <c r="W180" s="141"/>
      <c r="X180" s="141"/>
      <c r="Y180" s="141"/>
      <c r="Z180" s="141"/>
    </row>
    <row r="181" spans="1:26" ht="12.75" customHeight="1">
      <c r="A181" s="2"/>
      <c r="B181" s="157"/>
      <c r="C181" s="157"/>
      <c r="D181" s="157"/>
      <c r="E181" s="157"/>
      <c r="F181" s="157"/>
      <c r="G181" s="157"/>
      <c r="H181" s="2"/>
      <c r="I181" s="2"/>
      <c r="J181" s="2"/>
      <c r="K181" s="141"/>
      <c r="L181" s="141"/>
      <c r="M181" s="141"/>
      <c r="N181" s="141"/>
      <c r="O181" s="141"/>
      <c r="P181" s="141"/>
      <c r="Q181" s="141"/>
      <c r="R181" s="141"/>
      <c r="S181" s="141"/>
      <c r="T181" s="141"/>
      <c r="U181" s="141"/>
      <c r="V181" s="141"/>
      <c r="W181" s="141"/>
      <c r="X181" s="141"/>
      <c r="Y181" s="141"/>
      <c r="Z181" s="141"/>
    </row>
    <row r="182" spans="1:26" ht="12.75" customHeight="1">
      <c r="A182" s="2"/>
      <c r="B182" s="157"/>
      <c r="C182" s="157"/>
      <c r="D182" s="157"/>
      <c r="E182" s="157"/>
      <c r="F182" s="157"/>
      <c r="G182" s="157"/>
      <c r="H182" s="2"/>
      <c r="I182" s="2"/>
      <c r="J182" s="2"/>
      <c r="K182" s="141"/>
      <c r="L182" s="141"/>
      <c r="M182" s="141"/>
      <c r="N182" s="141"/>
      <c r="O182" s="141"/>
      <c r="P182" s="141"/>
      <c r="Q182" s="141"/>
      <c r="R182" s="141"/>
      <c r="S182" s="141"/>
      <c r="T182" s="141"/>
      <c r="U182" s="141"/>
      <c r="V182" s="141"/>
      <c r="W182" s="141"/>
      <c r="X182" s="141"/>
      <c r="Y182" s="141"/>
      <c r="Z182" s="141"/>
    </row>
    <row r="183" spans="1:26" ht="12.75" customHeight="1">
      <c r="A183" s="2"/>
      <c r="B183" s="157"/>
      <c r="C183" s="157"/>
      <c r="D183" s="157"/>
      <c r="E183" s="157"/>
      <c r="F183" s="157"/>
      <c r="G183" s="157"/>
      <c r="H183" s="2"/>
      <c r="I183" s="2"/>
      <c r="J183" s="2"/>
      <c r="K183" s="141"/>
      <c r="L183" s="141"/>
      <c r="M183" s="141"/>
      <c r="N183" s="141"/>
      <c r="O183" s="141"/>
      <c r="P183" s="141"/>
      <c r="Q183" s="141"/>
      <c r="R183" s="141"/>
      <c r="S183" s="141"/>
      <c r="T183" s="141"/>
      <c r="U183" s="141"/>
      <c r="V183" s="141"/>
      <c r="W183" s="141"/>
      <c r="X183" s="141"/>
      <c r="Y183" s="141"/>
      <c r="Z183" s="141"/>
    </row>
    <row r="184" spans="1:26" ht="12.75" customHeight="1">
      <c r="A184" s="2"/>
      <c r="B184" s="157"/>
      <c r="C184" s="157"/>
      <c r="D184" s="157"/>
      <c r="E184" s="157"/>
      <c r="F184" s="157"/>
      <c r="G184" s="157"/>
      <c r="H184" s="2"/>
      <c r="I184" s="2"/>
      <c r="J184" s="2"/>
      <c r="K184" s="141"/>
      <c r="L184" s="141"/>
      <c r="M184" s="141"/>
      <c r="N184" s="141"/>
      <c r="O184" s="141"/>
      <c r="P184" s="141"/>
      <c r="Q184" s="141"/>
      <c r="R184" s="141"/>
      <c r="S184" s="141"/>
      <c r="T184" s="141"/>
      <c r="U184" s="141"/>
      <c r="V184" s="141"/>
      <c r="W184" s="141"/>
      <c r="X184" s="141"/>
      <c r="Y184" s="141"/>
      <c r="Z184" s="141"/>
    </row>
    <row r="185" spans="1:26" ht="12.75" customHeight="1">
      <c r="A185" s="2"/>
      <c r="B185" s="157"/>
      <c r="C185" s="157"/>
      <c r="D185" s="157"/>
      <c r="E185" s="157"/>
      <c r="F185" s="157"/>
      <c r="G185" s="157"/>
      <c r="H185" s="2"/>
      <c r="I185" s="2"/>
      <c r="J185" s="2"/>
      <c r="K185" s="141"/>
      <c r="L185" s="141"/>
      <c r="M185" s="141"/>
      <c r="N185" s="141"/>
      <c r="O185" s="141"/>
      <c r="P185" s="141"/>
      <c r="Q185" s="141"/>
      <c r="R185" s="141"/>
      <c r="S185" s="141"/>
      <c r="T185" s="141"/>
      <c r="U185" s="141"/>
      <c r="V185" s="141"/>
      <c r="W185" s="141"/>
      <c r="X185" s="141"/>
      <c r="Y185" s="141"/>
      <c r="Z185" s="141"/>
    </row>
    <row r="186" spans="1:26" ht="12.75" customHeight="1">
      <c r="A186" s="2"/>
      <c r="B186" s="157"/>
      <c r="C186" s="157"/>
      <c r="D186" s="157"/>
      <c r="E186" s="157"/>
      <c r="F186" s="157"/>
      <c r="G186" s="157"/>
      <c r="H186" s="2"/>
      <c r="I186" s="2"/>
      <c r="J186" s="2"/>
      <c r="K186" s="141"/>
      <c r="L186" s="141"/>
      <c r="M186" s="141"/>
      <c r="N186" s="141"/>
      <c r="O186" s="141"/>
      <c r="P186" s="141"/>
      <c r="Q186" s="141"/>
      <c r="R186" s="141"/>
      <c r="S186" s="141"/>
      <c r="T186" s="141"/>
      <c r="U186" s="141"/>
      <c r="V186" s="141"/>
      <c r="W186" s="141"/>
      <c r="X186" s="141"/>
      <c r="Y186" s="141"/>
      <c r="Z186" s="141"/>
    </row>
    <row r="187" spans="1:26" ht="12.75" customHeight="1">
      <c r="A187" s="2"/>
      <c r="B187" s="157"/>
      <c r="C187" s="157"/>
      <c r="D187" s="157"/>
      <c r="E187" s="157"/>
      <c r="F187" s="157"/>
      <c r="G187" s="157"/>
      <c r="H187" s="2"/>
      <c r="I187" s="2"/>
      <c r="J187" s="2"/>
      <c r="K187" s="141"/>
      <c r="L187" s="141"/>
      <c r="M187" s="141"/>
      <c r="N187" s="141"/>
      <c r="O187" s="141"/>
      <c r="P187" s="141"/>
      <c r="Q187" s="141"/>
      <c r="R187" s="141"/>
      <c r="S187" s="141"/>
      <c r="T187" s="141"/>
      <c r="U187" s="141"/>
      <c r="V187" s="141"/>
      <c r="W187" s="141"/>
      <c r="X187" s="141"/>
      <c r="Y187" s="141"/>
      <c r="Z187" s="141"/>
    </row>
    <row r="188" spans="1:26" ht="12.75" customHeight="1">
      <c r="A188" s="2"/>
      <c r="B188" s="157"/>
      <c r="C188" s="157"/>
      <c r="D188" s="157"/>
      <c r="E188" s="157"/>
      <c r="F188" s="157"/>
      <c r="G188" s="157"/>
      <c r="H188" s="2"/>
      <c r="I188" s="2"/>
      <c r="J188" s="2"/>
      <c r="K188" s="141"/>
      <c r="L188" s="141"/>
      <c r="M188" s="141"/>
      <c r="N188" s="141"/>
      <c r="O188" s="141"/>
      <c r="P188" s="141"/>
      <c r="Q188" s="141"/>
      <c r="R188" s="141"/>
      <c r="S188" s="141"/>
      <c r="T188" s="141"/>
      <c r="U188" s="141"/>
      <c r="V188" s="141"/>
      <c r="W188" s="141"/>
      <c r="X188" s="141"/>
      <c r="Y188" s="141"/>
      <c r="Z188" s="141"/>
    </row>
    <row r="189" spans="1:26" ht="12.75" customHeight="1">
      <c r="A189" s="2"/>
      <c r="B189" s="157"/>
      <c r="C189" s="157"/>
      <c r="D189" s="157"/>
      <c r="E189" s="157"/>
      <c r="F189" s="157"/>
      <c r="G189" s="157"/>
      <c r="H189" s="2"/>
      <c r="I189" s="2"/>
      <c r="J189" s="2"/>
      <c r="K189" s="141"/>
      <c r="L189" s="141"/>
      <c r="M189" s="141"/>
      <c r="N189" s="141"/>
      <c r="O189" s="141"/>
      <c r="P189" s="141"/>
      <c r="Q189" s="141"/>
      <c r="R189" s="141"/>
      <c r="S189" s="141"/>
      <c r="T189" s="141"/>
      <c r="U189" s="141"/>
      <c r="V189" s="141"/>
      <c r="W189" s="141"/>
      <c r="X189" s="141"/>
      <c r="Y189" s="141"/>
      <c r="Z189" s="141"/>
    </row>
    <row r="190" spans="1:26" ht="12.75" customHeight="1">
      <c r="A190" s="2"/>
      <c r="B190" s="157"/>
      <c r="C190" s="157"/>
      <c r="D190" s="157"/>
      <c r="E190" s="157"/>
      <c r="F190" s="157"/>
      <c r="G190" s="157"/>
      <c r="H190" s="2"/>
      <c r="I190" s="2"/>
      <c r="J190" s="2"/>
      <c r="K190" s="141"/>
      <c r="L190" s="141"/>
      <c r="M190" s="141"/>
      <c r="N190" s="141"/>
      <c r="O190" s="141"/>
      <c r="P190" s="141"/>
      <c r="Q190" s="141"/>
      <c r="R190" s="141"/>
      <c r="S190" s="141"/>
      <c r="T190" s="141"/>
      <c r="U190" s="141"/>
      <c r="V190" s="141"/>
      <c r="W190" s="141"/>
      <c r="X190" s="141"/>
      <c r="Y190" s="141"/>
      <c r="Z190" s="141"/>
    </row>
    <row r="191" spans="1:26" ht="12.75" customHeight="1">
      <c r="A191" s="2"/>
      <c r="B191" s="157"/>
      <c r="C191" s="157"/>
      <c r="D191" s="157"/>
      <c r="E191" s="157"/>
      <c r="F191" s="157"/>
      <c r="G191" s="157"/>
      <c r="H191" s="2"/>
      <c r="I191" s="2"/>
      <c r="J191" s="2"/>
      <c r="K191" s="141"/>
      <c r="L191" s="141"/>
      <c r="M191" s="141"/>
      <c r="N191" s="141"/>
      <c r="O191" s="141"/>
      <c r="P191" s="141"/>
      <c r="Q191" s="141"/>
      <c r="R191" s="141"/>
      <c r="S191" s="141"/>
      <c r="T191" s="141"/>
      <c r="U191" s="141"/>
      <c r="V191" s="141"/>
      <c r="W191" s="141"/>
      <c r="X191" s="141"/>
      <c r="Y191" s="141"/>
      <c r="Z191" s="141"/>
    </row>
    <row r="192" spans="1:26" ht="12.75" customHeight="1">
      <c r="A192" s="2"/>
      <c r="B192" s="157"/>
      <c r="C192" s="157"/>
      <c r="D192" s="157"/>
      <c r="E192" s="157"/>
      <c r="F192" s="157"/>
      <c r="G192" s="157"/>
      <c r="H192" s="2"/>
      <c r="I192" s="2"/>
      <c r="J192" s="2"/>
      <c r="K192" s="141"/>
      <c r="L192" s="141"/>
      <c r="M192" s="141"/>
      <c r="N192" s="141"/>
      <c r="O192" s="141"/>
      <c r="P192" s="141"/>
      <c r="Q192" s="141"/>
      <c r="R192" s="141"/>
      <c r="S192" s="141"/>
      <c r="T192" s="141"/>
      <c r="U192" s="141"/>
      <c r="V192" s="141"/>
      <c r="W192" s="141"/>
      <c r="X192" s="141"/>
      <c r="Y192" s="141"/>
      <c r="Z192" s="141"/>
    </row>
    <row r="193" spans="1:26" ht="12.75" customHeight="1">
      <c r="A193" s="2"/>
      <c r="B193" s="157"/>
      <c r="C193" s="157"/>
      <c r="D193" s="157"/>
      <c r="E193" s="157"/>
      <c r="F193" s="157"/>
      <c r="G193" s="157"/>
      <c r="H193" s="2"/>
      <c r="I193" s="2"/>
      <c r="J193" s="2"/>
      <c r="K193" s="141"/>
      <c r="L193" s="141"/>
      <c r="M193" s="141"/>
      <c r="N193" s="141"/>
      <c r="O193" s="141"/>
      <c r="P193" s="141"/>
      <c r="Q193" s="141"/>
      <c r="R193" s="141"/>
      <c r="S193" s="141"/>
      <c r="T193" s="141"/>
      <c r="U193" s="141"/>
      <c r="V193" s="141"/>
      <c r="W193" s="141"/>
      <c r="X193" s="141"/>
      <c r="Y193" s="141"/>
      <c r="Z193" s="141"/>
    </row>
    <row r="194" spans="1:26" ht="12.75" customHeight="1">
      <c r="A194" s="2"/>
      <c r="B194" s="157"/>
      <c r="C194" s="157"/>
      <c r="D194" s="157"/>
      <c r="E194" s="157"/>
      <c r="F194" s="157"/>
      <c r="G194" s="157"/>
      <c r="H194" s="2"/>
      <c r="I194" s="2"/>
      <c r="J194" s="2"/>
      <c r="K194" s="141"/>
      <c r="L194" s="141"/>
      <c r="M194" s="141"/>
      <c r="N194" s="141"/>
      <c r="O194" s="141"/>
      <c r="P194" s="141"/>
      <c r="Q194" s="141"/>
      <c r="R194" s="141"/>
      <c r="S194" s="141"/>
      <c r="T194" s="141"/>
      <c r="U194" s="141"/>
      <c r="V194" s="141"/>
      <c r="W194" s="141"/>
      <c r="X194" s="141"/>
      <c r="Y194" s="141"/>
      <c r="Z194" s="141"/>
    </row>
    <row r="195" spans="1:26" ht="12.75" customHeight="1">
      <c r="A195" s="2"/>
      <c r="B195" s="157"/>
      <c r="C195" s="157"/>
      <c r="D195" s="157"/>
      <c r="E195" s="157"/>
      <c r="F195" s="157"/>
      <c r="G195" s="157"/>
      <c r="H195" s="2"/>
      <c r="I195" s="2"/>
      <c r="J195" s="2"/>
      <c r="K195" s="141"/>
      <c r="L195" s="141"/>
      <c r="M195" s="141"/>
      <c r="N195" s="141"/>
      <c r="O195" s="141"/>
      <c r="P195" s="141"/>
      <c r="Q195" s="141"/>
      <c r="R195" s="141"/>
      <c r="S195" s="141"/>
      <c r="T195" s="141"/>
      <c r="U195" s="141"/>
      <c r="V195" s="141"/>
      <c r="W195" s="141"/>
      <c r="X195" s="141"/>
      <c r="Y195" s="141"/>
      <c r="Z195" s="141"/>
    </row>
    <row r="196" spans="1:26" ht="12.75" customHeight="1">
      <c r="A196" s="2"/>
      <c r="B196" s="157"/>
      <c r="C196" s="157"/>
      <c r="D196" s="157"/>
      <c r="E196" s="157"/>
      <c r="F196" s="157"/>
      <c r="G196" s="157"/>
      <c r="H196" s="2"/>
      <c r="I196" s="2"/>
      <c r="J196" s="2"/>
      <c r="K196" s="141"/>
      <c r="L196" s="141"/>
      <c r="M196" s="141"/>
      <c r="N196" s="141"/>
      <c r="O196" s="141"/>
      <c r="P196" s="141"/>
      <c r="Q196" s="141"/>
      <c r="R196" s="141"/>
      <c r="S196" s="141"/>
      <c r="T196" s="141"/>
      <c r="U196" s="141"/>
      <c r="V196" s="141"/>
      <c r="W196" s="141"/>
      <c r="X196" s="141"/>
      <c r="Y196" s="141"/>
      <c r="Z196" s="141"/>
    </row>
    <row r="197" spans="1:26" ht="12.75" customHeight="1">
      <c r="A197" s="2"/>
      <c r="B197" s="157"/>
      <c r="C197" s="157"/>
      <c r="D197" s="157"/>
      <c r="E197" s="157"/>
      <c r="F197" s="157"/>
      <c r="G197" s="157"/>
      <c r="H197" s="2"/>
      <c r="I197" s="2"/>
      <c r="J197" s="2"/>
      <c r="K197" s="141"/>
      <c r="L197" s="141"/>
      <c r="M197" s="141"/>
      <c r="N197" s="141"/>
      <c r="O197" s="141"/>
      <c r="P197" s="141"/>
      <c r="Q197" s="141"/>
      <c r="R197" s="141"/>
      <c r="S197" s="141"/>
      <c r="T197" s="141"/>
      <c r="U197" s="141"/>
      <c r="V197" s="141"/>
      <c r="W197" s="141"/>
      <c r="X197" s="141"/>
      <c r="Y197" s="141"/>
      <c r="Z197" s="141"/>
    </row>
    <row r="198" spans="1:26" ht="12.75" customHeight="1">
      <c r="A198" s="2"/>
      <c r="B198" s="157"/>
      <c r="C198" s="157"/>
      <c r="D198" s="157"/>
      <c r="E198" s="157"/>
      <c r="F198" s="157"/>
      <c r="G198" s="157"/>
      <c r="H198" s="2"/>
      <c r="I198" s="2"/>
      <c r="J198" s="2"/>
      <c r="K198" s="141"/>
      <c r="L198" s="141"/>
      <c r="M198" s="141"/>
      <c r="N198" s="141"/>
      <c r="O198" s="141"/>
      <c r="P198" s="141"/>
      <c r="Q198" s="141"/>
      <c r="R198" s="141"/>
      <c r="S198" s="141"/>
      <c r="T198" s="141"/>
      <c r="U198" s="141"/>
      <c r="V198" s="141"/>
      <c r="W198" s="141"/>
      <c r="X198" s="141"/>
      <c r="Y198" s="141"/>
      <c r="Z198" s="141"/>
    </row>
    <row r="199" spans="1:26" ht="12.75" customHeight="1">
      <c r="A199" s="2"/>
      <c r="B199" s="157"/>
      <c r="C199" s="157"/>
      <c r="D199" s="157"/>
      <c r="E199" s="157"/>
      <c r="F199" s="157"/>
      <c r="G199" s="157"/>
      <c r="H199" s="2"/>
      <c r="I199" s="2"/>
      <c r="J199" s="2"/>
      <c r="K199" s="141"/>
      <c r="L199" s="141"/>
      <c r="M199" s="141"/>
      <c r="N199" s="141"/>
      <c r="O199" s="141"/>
      <c r="P199" s="141"/>
      <c r="Q199" s="141"/>
      <c r="R199" s="141"/>
      <c r="S199" s="141"/>
      <c r="T199" s="141"/>
      <c r="U199" s="141"/>
      <c r="V199" s="141"/>
      <c r="W199" s="141"/>
      <c r="X199" s="141"/>
      <c r="Y199" s="141"/>
      <c r="Z199" s="141"/>
    </row>
    <row r="200" spans="1:26" ht="12.75" customHeight="1">
      <c r="A200" s="2"/>
      <c r="B200" s="157"/>
      <c r="C200" s="157"/>
      <c r="D200" s="157"/>
      <c r="E200" s="157"/>
      <c r="F200" s="157"/>
      <c r="G200" s="157"/>
      <c r="H200" s="2"/>
      <c r="I200" s="2"/>
      <c r="J200" s="2"/>
      <c r="K200" s="141"/>
      <c r="L200" s="141"/>
      <c r="M200" s="141"/>
      <c r="N200" s="141"/>
      <c r="O200" s="141"/>
      <c r="P200" s="141"/>
      <c r="Q200" s="141"/>
      <c r="R200" s="141"/>
      <c r="S200" s="141"/>
      <c r="T200" s="141"/>
      <c r="U200" s="141"/>
      <c r="V200" s="141"/>
      <c r="W200" s="141"/>
      <c r="X200" s="141"/>
      <c r="Y200" s="141"/>
      <c r="Z200" s="141"/>
    </row>
    <row r="201" spans="1:26" ht="12.75" customHeight="1">
      <c r="A201" s="2"/>
      <c r="B201" s="157"/>
      <c r="C201" s="157"/>
      <c r="D201" s="157"/>
      <c r="E201" s="157"/>
      <c r="F201" s="157"/>
      <c r="G201" s="157"/>
      <c r="H201" s="2"/>
      <c r="I201" s="2"/>
      <c r="J201" s="2"/>
      <c r="K201" s="141"/>
      <c r="L201" s="141"/>
      <c r="M201" s="141"/>
      <c r="N201" s="141"/>
      <c r="O201" s="141"/>
      <c r="P201" s="141"/>
      <c r="Q201" s="141"/>
      <c r="R201" s="141"/>
      <c r="S201" s="141"/>
      <c r="T201" s="141"/>
      <c r="U201" s="141"/>
      <c r="V201" s="141"/>
      <c r="W201" s="141"/>
      <c r="X201" s="141"/>
      <c r="Y201" s="141"/>
      <c r="Z201" s="141"/>
    </row>
    <row r="202" spans="1:26" ht="12.75" customHeight="1">
      <c r="A202" s="2"/>
      <c r="B202" s="157"/>
      <c r="C202" s="157"/>
      <c r="D202" s="157"/>
      <c r="E202" s="157"/>
      <c r="F202" s="157"/>
      <c r="G202" s="157"/>
      <c r="H202" s="2"/>
      <c r="I202" s="2"/>
      <c r="J202" s="2"/>
      <c r="K202" s="141"/>
      <c r="L202" s="141"/>
      <c r="M202" s="141"/>
      <c r="N202" s="141"/>
      <c r="O202" s="141"/>
      <c r="P202" s="141"/>
      <c r="Q202" s="141"/>
      <c r="R202" s="141"/>
      <c r="S202" s="141"/>
      <c r="T202" s="141"/>
      <c r="U202" s="141"/>
      <c r="V202" s="141"/>
      <c r="W202" s="141"/>
      <c r="X202" s="141"/>
      <c r="Y202" s="141"/>
      <c r="Z202" s="141"/>
    </row>
    <row r="203" spans="1:26" ht="12.75" customHeight="1">
      <c r="A203" s="2"/>
      <c r="B203" s="157"/>
      <c r="C203" s="157"/>
      <c r="D203" s="157"/>
      <c r="E203" s="157"/>
      <c r="F203" s="157"/>
      <c r="G203" s="157"/>
      <c r="H203" s="2"/>
      <c r="I203" s="2"/>
      <c r="J203" s="2"/>
      <c r="K203" s="141"/>
      <c r="L203" s="141"/>
      <c r="M203" s="141"/>
      <c r="N203" s="141"/>
      <c r="O203" s="141"/>
      <c r="P203" s="141"/>
      <c r="Q203" s="141"/>
      <c r="R203" s="141"/>
      <c r="S203" s="141"/>
      <c r="T203" s="141"/>
      <c r="U203" s="141"/>
      <c r="V203" s="141"/>
      <c r="W203" s="141"/>
      <c r="X203" s="141"/>
      <c r="Y203" s="141"/>
      <c r="Z203" s="141"/>
    </row>
    <row r="204" spans="1:26" ht="12.75" customHeight="1">
      <c r="A204" s="2"/>
      <c r="B204" s="157"/>
      <c r="C204" s="157"/>
      <c r="D204" s="157"/>
      <c r="E204" s="157"/>
      <c r="F204" s="157"/>
      <c r="G204" s="157"/>
      <c r="H204" s="2"/>
      <c r="I204" s="2"/>
      <c r="J204" s="2"/>
      <c r="K204" s="141"/>
      <c r="L204" s="141"/>
      <c r="M204" s="141"/>
      <c r="N204" s="141"/>
      <c r="O204" s="141"/>
      <c r="P204" s="141"/>
      <c r="Q204" s="141"/>
      <c r="R204" s="141"/>
      <c r="S204" s="141"/>
      <c r="T204" s="141"/>
      <c r="U204" s="141"/>
      <c r="V204" s="141"/>
      <c r="W204" s="141"/>
      <c r="X204" s="141"/>
      <c r="Y204" s="141"/>
      <c r="Z204" s="141"/>
    </row>
    <row r="205" spans="1:26" ht="12.75" customHeight="1">
      <c r="A205" s="2"/>
      <c r="B205" s="157"/>
      <c r="C205" s="157"/>
      <c r="D205" s="157"/>
      <c r="E205" s="157"/>
      <c r="F205" s="157"/>
      <c r="G205" s="157"/>
      <c r="H205" s="2"/>
      <c r="I205" s="2"/>
      <c r="J205" s="2"/>
      <c r="K205" s="141"/>
      <c r="L205" s="141"/>
      <c r="M205" s="141"/>
      <c r="N205" s="141"/>
      <c r="O205" s="141"/>
      <c r="P205" s="141"/>
      <c r="Q205" s="141"/>
      <c r="R205" s="141"/>
      <c r="S205" s="141"/>
      <c r="T205" s="141"/>
      <c r="U205" s="141"/>
      <c r="V205" s="141"/>
      <c r="W205" s="141"/>
      <c r="X205" s="141"/>
      <c r="Y205" s="141"/>
      <c r="Z205" s="141"/>
    </row>
    <row r="206" spans="1:26" ht="12.75" customHeight="1">
      <c r="A206" s="2"/>
      <c r="B206" s="157"/>
      <c r="C206" s="157"/>
      <c r="D206" s="157"/>
      <c r="E206" s="157"/>
      <c r="F206" s="157"/>
      <c r="G206" s="157"/>
      <c r="H206" s="2"/>
      <c r="I206" s="2"/>
      <c r="J206" s="2"/>
      <c r="K206" s="141"/>
      <c r="L206" s="141"/>
      <c r="M206" s="141"/>
      <c r="N206" s="141"/>
      <c r="O206" s="141"/>
      <c r="P206" s="141"/>
      <c r="Q206" s="141"/>
      <c r="R206" s="141"/>
      <c r="S206" s="141"/>
      <c r="T206" s="141"/>
      <c r="U206" s="141"/>
      <c r="V206" s="141"/>
      <c r="W206" s="141"/>
      <c r="X206" s="141"/>
      <c r="Y206" s="141"/>
      <c r="Z206" s="141"/>
    </row>
    <row r="207" spans="1:26" ht="12.75" customHeight="1">
      <c r="A207" s="2"/>
      <c r="B207" s="157"/>
      <c r="C207" s="157"/>
      <c r="D207" s="157"/>
      <c r="E207" s="157"/>
      <c r="F207" s="157"/>
      <c r="G207" s="157"/>
      <c r="H207" s="2"/>
      <c r="I207" s="2"/>
      <c r="J207" s="2"/>
      <c r="K207" s="141"/>
      <c r="L207" s="141"/>
      <c r="M207" s="141"/>
      <c r="N207" s="141"/>
      <c r="O207" s="141"/>
      <c r="P207" s="141"/>
      <c r="Q207" s="141"/>
      <c r="R207" s="141"/>
      <c r="S207" s="141"/>
      <c r="T207" s="141"/>
      <c r="U207" s="141"/>
      <c r="V207" s="141"/>
      <c r="W207" s="141"/>
      <c r="X207" s="141"/>
      <c r="Y207" s="141"/>
      <c r="Z207" s="141"/>
    </row>
    <row r="208" spans="1:26" ht="12.75" customHeight="1">
      <c r="A208" s="2"/>
      <c r="B208" s="157"/>
      <c r="C208" s="157"/>
      <c r="D208" s="157"/>
      <c r="E208" s="157"/>
      <c r="F208" s="157"/>
      <c r="G208" s="157"/>
      <c r="H208" s="2"/>
      <c r="I208" s="2"/>
      <c r="J208" s="2"/>
      <c r="K208" s="141"/>
      <c r="L208" s="141"/>
      <c r="M208" s="141"/>
      <c r="N208" s="141"/>
      <c r="O208" s="141"/>
      <c r="P208" s="141"/>
      <c r="Q208" s="141"/>
      <c r="R208" s="141"/>
      <c r="S208" s="141"/>
      <c r="T208" s="141"/>
      <c r="U208" s="141"/>
      <c r="V208" s="141"/>
      <c r="W208" s="141"/>
      <c r="X208" s="141"/>
      <c r="Y208" s="141"/>
      <c r="Z208" s="141"/>
    </row>
    <row r="209" spans="1:26" ht="12.75" customHeight="1">
      <c r="A209" s="2"/>
      <c r="B209" s="157"/>
      <c r="C209" s="157"/>
      <c r="D209" s="157"/>
      <c r="E209" s="157"/>
      <c r="F209" s="157"/>
      <c r="G209" s="157"/>
      <c r="H209" s="2"/>
      <c r="I209" s="2"/>
      <c r="J209" s="2"/>
      <c r="K209" s="141"/>
      <c r="L209" s="141"/>
      <c r="M209" s="141"/>
      <c r="N209" s="141"/>
      <c r="O209" s="141"/>
      <c r="P209" s="141"/>
      <c r="Q209" s="141"/>
      <c r="R209" s="141"/>
      <c r="S209" s="141"/>
      <c r="T209" s="141"/>
      <c r="U209" s="141"/>
      <c r="V209" s="141"/>
      <c r="W209" s="141"/>
      <c r="X209" s="141"/>
      <c r="Y209" s="141"/>
      <c r="Z209" s="141"/>
    </row>
    <row r="210" spans="1:26" ht="12.75" customHeight="1">
      <c r="A210" s="2"/>
      <c r="B210" s="157"/>
      <c r="C210" s="157"/>
      <c r="D210" s="157"/>
      <c r="E210" s="157"/>
      <c r="F210" s="157"/>
      <c r="G210" s="157"/>
      <c r="H210" s="2"/>
      <c r="I210" s="2"/>
      <c r="J210" s="2"/>
      <c r="K210" s="141"/>
      <c r="L210" s="141"/>
      <c r="M210" s="141"/>
      <c r="N210" s="141"/>
      <c r="O210" s="141"/>
      <c r="P210" s="141"/>
      <c r="Q210" s="141"/>
      <c r="R210" s="141"/>
      <c r="S210" s="141"/>
      <c r="T210" s="141"/>
      <c r="U210" s="141"/>
      <c r="V210" s="141"/>
      <c r="W210" s="141"/>
      <c r="X210" s="141"/>
      <c r="Y210" s="141"/>
      <c r="Z210" s="141"/>
    </row>
    <row r="211" spans="1:26" ht="12.75" customHeight="1">
      <c r="A211" s="2"/>
      <c r="B211" s="157"/>
      <c r="C211" s="157"/>
      <c r="D211" s="157"/>
      <c r="E211" s="157"/>
      <c r="F211" s="157"/>
      <c r="G211" s="157"/>
      <c r="H211" s="2"/>
      <c r="I211" s="2"/>
      <c r="J211" s="2"/>
      <c r="K211" s="141"/>
      <c r="L211" s="141"/>
      <c r="M211" s="141"/>
      <c r="N211" s="141"/>
      <c r="O211" s="141"/>
      <c r="P211" s="141"/>
      <c r="Q211" s="141"/>
      <c r="R211" s="141"/>
      <c r="S211" s="141"/>
      <c r="T211" s="141"/>
      <c r="U211" s="141"/>
      <c r="V211" s="141"/>
      <c r="W211" s="141"/>
      <c r="X211" s="141"/>
      <c r="Y211" s="141"/>
      <c r="Z211" s="141"/>
    </row>
    <row r="212" spans="1:26" ht="12.75" customHeight="1">
      <c r="A212" s="2"/>
      <c r="B212" s="157"/>
      <c r="C212" s="157"/>
      <c r="D212" s="157"/>
      <c r="E212" s="157"/>
      <c r="F212" s="157"/>
      <c r="G212" s="157"/>
      <c r="H212" s="2"/>
      <c r="I212" s="2"/>
      <c r="J212" s="2"/>
      <c r="K212" s="141"/>
      <c r="L212" s="141"/>
      <c r="M212" s="141"/>
      <c r="N212" s="141"/>
      <c r="O212" s="141"/>
      <c r="P212" s="141"/>
      <c r="Q212" s="141"/>
      <c r="R212" s="141"/>
      <c r="S212" s="141"/>
      <c r="T212" s="141"/>
      <c r="U212" s="141"/>
      <c r="V212" s="141"/>
      <c r="W212" s="141"/>
      <c r="X212" s="141"/>
      <c r="Y212" s="141"/>
      <c r="Z212" s="141"/>
    </row>
    <row r="213" spans="1:26" ht="12.75" customHeight="1">
      <c r="A213" s="2"/>
      <c r="B213" s="157"/>
      <c r="C213" s="157"/>
      <c r="D213" s="157"/>
      <c r="E213" s="157"/>
      <c r="F213" s="157"/>
      <c r="G213" s="157"/>
      <c r="H213" s="2"/>
      <c r="I213" s="2"/>
      <c r="J213" s="2"/>
      <c r="K213" s="141"/>
      <c r="L213" s="141"/>
      <c r="M213" s="141"/>
      <c r="N213" s="141"/>
      <c r="O213" s="141"/>
      <c r="P213" s="141"/>
      <c r="Q213" s="141"/>
      <c r="R213" s="141"/>
      <c r="S213" s="141"/>
      <c r="T213" s="141"/>
      <c r="U213" s="141"/>
      <c r="V213" s="141"/>
      <c r="W213" s="141"/>
      <c r="X213" s="141"/>
      <c r="Y213" s="141"/>
      <c r="Z213" s="141"/>
    </row>
    <row r="214" spans="1:26" ht="12.75" customHeight="1">
      <c r="A214" s="2"/>
      <c r="B214" s="157"/>
      <c r="C214" s="157"/>
      <c r="D214" s="157"/>
      <c r="E214" s="157"/>
      <c r="F214" s="157"/>
      <c r="G214" s="157"/>
      <c r="H214" s="2"/>
      <c r="I214" s="2"/>
      <c r="J214" s="2"/>
      <c r="K214" s="141"/>
      <c r="L214" s="141"/>
      <c r="M214" s="141"/>
      <c r="N214" s="141"/>
      <c r="O214" s="141"/>
      <c r="P214" s="141"/>
      <c r="Q214" s="141"/>
      <c r="R214" s="141"/>
      <c r="S214" s="141"/>
      <c r="T214" s="141"/>
      <c r="U214" s="141"/>
      <c r="V214" s="141"/>
      <c r="W214" s="141"/>
      <c r="X214" s="141"/>
      <c r="Y214" s="141"/>
      <c r="Z214" s="141"/>
    </row>
    <row r="215" spans="1:26" ht="12.75" customHeight="1">
      <c r="A215" s="2"/>
      <c r="B215" s="157"/>
      <c r="C215" s="157"/>
      <c r="D215" s="157"/>
      <c r="E215" s="157"/>
      <c r="F215" s="157"/>
      <c r="G215" s="157"/>
      <c r="H215" s="2"/>
      <c r="I215" s="2"/>
      <c r="J215" s="2"/>
      <c r="K215" s="141"/>
      <c r="L215" s="141"/>
      <c r="M215" s="141"/>
      <c r="N215" s="141"/>
      <c r="O215" s="141"/>
      <c r="P215" s="141"/>
      <c r="Q215" s="141"/>
      <c r="R215" s="141"/>
      <c r="S215" s="141"/>
      <c r="T215" s="141"/>
      <c r="U215" s="141"/>
      <c r="V215" s="141"/>
      <c r="W215" s="141"/>
      <c r="X215" s="141"/>
      <c r="Y215" s="141"/>
      <c r="Z215" s="141"/>
    </row>
    <row r="216" spans="1:26" ht="12.75" customHeight="1">
      <c r="A216" s="2"/>
      <c r="B216" s="157"/>
      <c r="C216" s="157"/>
      <c r="D216" s="157"/>
      <c r="E216" s="157"/>
      <c r="F216" s="157"/>
      <c r="G216" s="157"/>
      <c r="H216" s="2"/>
      <c r="I216" s="2"/>
      <c r="J216" s="2"/>
      <c r="K216" s="141"/>
      <c r="L216" s="141"/>
      <c r="M216" s="141"/>
      <c r="N216" s="141"/>
      <c r="O216" s="141"/>
      <c r="P216" s="141"/>
      <c r="Q216" s="141"/>
      <c r="R216" s="141"/>
      <c r="S216" s="141"/>
      <c r="T216" s="141"/>
      <c r="U216" s="141"/>
      <c r="V216" s="141"/>
      <c r="W216" s="141"/>
      <c r="X216" s="141"/>
      <c r="Y216" s="141"/>
      <c r="Z216" s="141"/>
    </row>
    <row r="217" spans="1:26" ht="12.75" customHeight="1">
      <c r="A217" s="2"/>
      <c r="B217" s="157"/>
      <c r="C217" s="157"/>
      <c r="D217" s="157"/>
      <c r="E217" s="157"/>
      <c r="F217" s="157"/>
      <c r="G217" s="157"/>
      <c r="H217" s="2"/>
      <c r="I217" s="2"/>
      <c r="J217" s="2"/>
      <c r="K217" s="141"/>
      <c r="L217" s="141"/>
      <c r="M217" s="141"/>
      <c r="N217" s="141"/>
      <c r="O217" s="141"/>
      <c r="P217" s="141"/>
      <c r="Q217" s="141"/>
      <c r="R217" s="141"/>
      <c r="S217" s="141"/>
      <c r="T217" s="141"/>
      <c r="U217" s="141"/>
      <c r="V217" s="141"/>
      <c r="W217" s="141"/>
      <c r="X217" s="141"/>
      <c r="Y217" s="141"/>
      <c r="Z217" s="141"/>
    </row>
    <row r="218" spans="1:26" ht="12.75" customHeight="1">
      <c r="A218" s="2"/>
      <c r="B218" s="157"/>
      <c r="C218" s="157"/>
      <c r="D218" s="157"/>
      <c r="E218" s="157"/>
      <c r="F218" s="157"/>
      <c r="G218" s="157"/>
      <c r="H218" s="2"/>
      <c r="I218" s="2"/>
      <c r="J218" s="2"/>
      <c r="K218" s="141"/>
      <c r="L218" s="141"/>
      <c r="M218" s="141"/>
      <c r="N218" s="141"/>
      <c r="O218" s="141"/>
      <c r="P218" s="141"/>
      <c r="Q218" s="141"/>
      <c r="R218" s="141"/>
      <c r="S218" s="141"/>
      <c r="T218" s="141"/>
      <c r="U218" s="141"/>
      <c r="V218" s="141"/>
      <c r="W218" s="141"/>
      <c r="X218" s="141"/>
      <c r="Y218" s="141"/>
      <c r="Z218" s="141"/>
    </row>
    <row r="219" spans="1:26" ht="12.75" customHeight="1">
      <c r="A219" s="2"/>
      <c r="B219" s="157"/>
      <c r="C219" s="157"/>
      <c r="D219" s="157"/>
      <c r="E219" s="157"/>
      <c r="F219" s="157"/>
      <c r="G219" s="157"/>
      <c r="H219" s="2"/>
      <c r="I219" s="2"/>
      <c r="J219" s="2"/>
      <c r="K219" s="141"/>
      <c r="L219" s="141"/>
      <c r="M219" s="141"/>
      <c r="N219" s="141"/>
      <c r="O219" s="141"/>
      <c r="P219" s="141"/>
      <c r="Q219" s="141"/>
      <c r="R219" s="141"/>
      <c r="S219" s="141"/>
      <c r="T219" s="141"/>
      <c r="U219" s="141"/>
      <c r="V219" s="141"/>
      <c r="W219" s="141"/>
      <c r="X219" s="141"/>
      <c r="Y219" s="141"/>
      <c r="Z219" s="141"/>
    </row>
    <row r="220" spans="1:26" ht="12.75" customHeight="1">
      <c r="A220" s="2"/>
      <c r="B220" s="157"/>
      <c r="C220" s="157"/>
      <c r="D220" s="157"/>
      <c r="E220" s="157"/>
      <c r="F220" s="157"/>
      <c r="G220" s="157"/>
      <c r="H220" s="2"/>
      <c r="I220" s="2"/>
      <c r="J220" s="2"/>
      <c r="K220" s="141"/>
      <c r="L220" s="141"/>
      <c r="M220" s="141"/>
      <c r="N220" s="141"/>
      <c r="O220" s="141"/>
      <c r="P220" s="141"/>
      <c r="Q220" s="141"/>
      <c r="R220" s="141"/>
      <c r="S220" s="141"/>
      <c r="T220" s="141"/>
      <c r="U220" s="141"/>
      <c r="V220" s="141"/>
      <c r="W220" s="141"/>
      <c r="X220" s="141"/>
      <c r="Y220" s="141"/>
      <c r="Z220" s="141"/>
    </row>
    <row r="221" spans="1:26" ht="12.75" customHeight="1">
      <c r="A221" s="2"/>
      <c r="B221" s="157"/>
      <c r="C221" s="157"/>
      <c r="D221" s="157"/>
      <c r="E221" s="157"/>
      <c r="F221" s="157"/>
      <c r="G221" s="157"/>
      <c r="H221" s="2"/>
      <c r="I221" s="2"/>
      <c r="J221" s="2"/>
      <c r="K221" s="141"/>
      <c r="L221" s="141"/>
      <c r="M221" s="141"/>
      <c r="N221" s="141"/>
      <c r="O221" s="141"/>
      <c r="P221" s="141"/>
      <c r="Q221" s="141"/>
      <c r="R221" s="141"/>
      <c r="S221" s="141"/>
      <c r="T221" s="141"/>
      <c r="U221" s="141"/>
      <c r="V221" s="141"/>
      <c r="W221" s="141"/>
      <c r="X221" s="141"/>
      <c r="Y221" s="141"/>
      <c r="Z221" s="141"/>
    </row>
    <row r="222" spans="1:26" ht="12.75" customHeight="1">
      <c r="A222" s="2"/>
      <c r="B222" s="157"/>
      <c r="C222" s="157"/>
      <c r="D222" s="157"/>
      <c r="E222" s="157"/>
      <c r="F222" s="157"/>
      <c r="G222" s="157"/>
      <c r="H222" s="2"/>
      <c r="I222" s="2"/>
      <c r="J222" s="2"/>
      <c r="K222" s="141"/>
      <c r="L222" s="141"/>
      <c r="M222" s="141"/>
      <c r="N222" s="141"/>
      <c r="O222" s="141"/>
      <c r="P222" s="141"/>
      <c r="Q222" s="141"/>
      <c r="R222" s="141"/>
      <c r="S222" s="141"/>
      <c r="T222" s="141"/>
      <c r="U222" s="141"/>
      <c r="V222" s="141"/>
      <c r="W222" s="141"/>
      <c r="X222" s="141"/>
      <c r="Y222" s="141"/>
      <c r="Z222" s="141"/>
    </row>
    <row r="223" spans="1:26" ht="12.75" customHeight="1">
      <c r="A223" s="2"/>
      <c r="B223" s="157"/>
      <c r="C223" s="157"/>
      <c r="D223" s="157"/>
      <c r="E223" s="157"/>
      <c r="F223" s="157"/>
      <c r="G223" s="157"/>
      <c r="H223" s="2"/>
      <c r="I223" s="2"/>
      <c r="J223" s="2"/>
      <c r="K223" s="141"/>
      <c r="L223" s="141"/>
      <c r="M223" s="141"/>
      <c r="N223" s="141"/>
      <c r="O223" s="141"/>
      <c r="P223" s="141"/>
      <c r="Q223" s="141"/>
      <c r="R223" s="141"/>
      <c r="S223" s="141"/>
      <c r="T223" s="141"/>
      <c r="U223" s="141"/>
      <c r="V223" s="141"/>
      <c r="W223" s="141"/>
      <c r="X223" s="141"/>
      <c r="Y223" s="141"/>
      <c r="Z223" s="141"/>
    </row>
    <row r="224" spans="1:26" ht="12.75" customHeight="1">
      <c r="A224" s="2"/>
      <c r="B224" s="157"/>
      <c r="C224" s="157"/>
      <c r="D224" s="157"/>
      <c r="E224" s="157"/>
      <c r="F224" s="157"/>
      <c r="G224" s="157"/>
      <c r="H224" s="2"/>
      <c r="I224" s="2"/>
      <c r="J224" s="2"/>
      <c r="K224" s="141"/>
      <c r="L224" s="141"/>
      <c r="M224" s="141"/>
      <c r="N224" s="141"/>
      <c r="O224" s="141"/>
      <c r="P224" s="141"/>
      <c r="Q224" s="141"/>
      <c r="R224" s="141"/>
      <c r="S224" s="141"/>
      <c r="T224" s="141"/>
      <c r="U224" s="141"/>
      <c r="V224" s="141"/>
      <c r="W224" s="141"/>
      <c r="X224" s="141"/>
      <c r="Y224" s="141"/>
      <c r="Z224" s="141"/>
    </row>
    <row r="225" spans="1:26" ht="12.75" customHeight="1">
      <c r="A225" s="2"/>
      <c r="B225" s="157"/>
      <c r="C225" s="157"/>
      <c r="D225" s="157"/>
      <c r="E225" s="157"/>
      <c r="F225" s="157"/>
      <c r="G225" s="157"/>
      <c r="H225" s="2"/>
      <c r="I225" s="2"/>
      <c r="J225" s="2"/>
      <c r="K225" s="141"/>
      <c r="L225" s="141"/>
      <c r="M225" s="141"/>
      <c r="N225" s="141"/>
      <c r="O225" s="141"/>
      <c r="P225" s="141"/>
      <c r="Q225" s="141"/>
      <c r="R225" s="141"/>
      <c r="S225" s="141"/>
      <c r="T225" s="141"/>
      <c r="U225" s="141"/>
      <c r="V225" s="141"/>
      <c r="W225" s="141"/>
      <c r="X225" s="141"/>
      <c r="Y225" s="141"/>
      <c r="Z225" s="141"/>
    </row>
    <row r="226" spans="1:26" ht="12.75" customHeight="1">
      <c r="A226" s="2"/>
      <c r="B226" s="157"/>
      <c r="C226" s="157"/>
      <c r="D226" s="157"/>
      <c r="E226" s="157"/>
      <c r="F226" s="157"/>
      <c r="G226" s="157"/>
      <c r="H226" s="2"/>
      <c r="I226" s="2"/>
      <c r="J226" s="2"/>
      <c r="K226" s="141"/>
      <c r="L226" s="141"/>
      <c r="M226" s="141"/>
      <c r="N226" s="141"/>
      <c r="O226" s="141"/>
      <c r="P226" s="141"/>
      <c r="Q226" s="141"/>
      <c r="R226" s="141"/>
      <c r="S226" s="141"/>
      <c r="T226" s="141"/>
      <c r="U226" s="141"/>
      <c r="V226" s="141"/>
      <c r="W226" s="141"/>
      <c r="X226" s="141"/>
      <c r="Y226" s="141"/>
      <c r="Z226" s="141"/>
    </row>
    <row r="227" spans="1:26" ht="12.75" customHeight="1">
      <c r="A227" s="2"/>
      <c r="B227" s="157"/>
      <c r="C227" s="157"/>
      <c r="D227" s="157"/>
      <c r="E227" s="157"/>
      <c r="F227" s="157"/>
      <c r="G227" s="157"/>
      <c r="H227" s="2"/>
      <c r="I227" s="2"/>
      <c r="J227" s="2"/>
      <c r="K227" s="141"/>
      <c r="L227" s="141"/>
      <c r="M227" s="141"/>
      <c r="N227" s="141"/>
      <c r="O227" s="141"/>
      <c r="P227" s="141"/>
      <c r="Q227" s="141"/>
      <c r="R227" s="141"/>
      <c r="S227" s="141"/>
      <c r="T227" s="141"/>
      <c r="U227" s="141"/>
      <c r="V227" s="141"/>
      <c r="W227" s="141"/>
      <c r="X227" s="141"/>
      <c r="Y227" s="141"/>
      <c r="Z227" s="141"/>
    </row>
    <row r="228" spans="1:26" ht="12.75" customHeight="1">
      <c r="A228" s="2"/>
      <c r="B228" s="157"/>
      <c r="C228" s="157"/>
      <c r="D228" s="157"/>
      <c r="E228" s="157"/>
      <c r="F228" s="157"/>
      <c r="G228" s="157"/>
      <c r="H228" s="2"/>
      <c r="I228" s="2"/>
      <c r="J228" s="2"/>
      <c r="K228" s="141"/>
      <c r="L228" s="141"/>
      <c r="M228" s="141"/>
      <c r="N228" s="141"/>
      <c r="O228" s="141"/>
      <c r="P228" s="141"/>
      <c r="Q228" s="141"/>
      <c r="R228" s="141"/>
      <c r="S228" s="141"/>
      <c r="T228" s="141"/>
      <c r="U228" s="141"/>
      <c r="V228" s="141"/>
      <c r="W228" s="141"/>
      <c r="X228" s="141"/>
      <c r="Y228" s="141"/>
      <c r="Z228" s="141"/>
    </row>
    <row r="229" spans="1:26" ht="12.75" customHeight="1">
      <c r="A229" s="2"/>
      <c r="B229" s="157"/>
      <c r="C229" s="157"/>
      <c r="D229" s="157"/>
      <c r="E229" s="157"/>
      <c r="F229" s="157"/>
      <c r="G229" s="157"/>
      <c r="H229" s="2"/>
      <c r="I229" s="2"/>
      <c r="J229" s="2"/>
      <c r="K229" s="141"/>
      <c r="L229" s="141"/>
      <c r="M229" s="141"/>
      <c r="N229" s="141"/>
      <c r="O229" s="141"/>
      <c r="P229" s="141"/>
      <c r="Q229" s="141"/>
      <c r="R229" s="141"/>
      <c r="S229" s="141"/>
      <c r="T229" s="141"/>
      <c r="U229" s="141"/>
      <c r="V229" s="141"/>
      <c r="W229" s="141"/>
      <c r="X229" s="141"/>
      <c r="Y229" s="141"/>
      <c r="Z229" s="141"/>
    </row>
    <row r="230" spans="1:26" ht="12.75" customHeight="1">
      <c r="A230" s="2"/>
      <c r="B230" s="157"/>
      <c r="C230" s="157"/>
      <c r="D230" s="157"/>
      <c r="E230" s="157"/>
      <c r="F230" s="157"/>
      <c r="G230" s="157"/>
      <c r="H230" s="2"/>
      <c r="I230" s="2"/>
      <c r="J230" s="2"/>
      <c r="K230" s="141"/>
      <c r="L230" s="141"/>
      <c r="M230" s="141"/>
      <c r="N230" s="141"/>
      <c r="O230" s="141"/>
      <c r="P230" s="141"/>
      <c r="Q230" s="141"/>
      <c r="R230" s="141"/>
      <c r="S230" s="141"/>
      <c r="T230" s="141"/>
      <c r="U230" s="141"/>
      <c r="V230" s="141"/>
      <c r="W230" s="141"/>
      <c r="X230" s="141"/>
      <c r="Y230" s="141"/>
      <c r="Z230" s="141"/>
    </row>
    <row r="231" spans="1:26" ht="12.75" customHeight="1">
      <c r="A231" s="2"/>
      <c r="B231" s="157"/>
      <c r="C231" s="157"/>
      <c r="D231" s="157"/>
      <c r="E231" s="157"/>
      <c r="F231" s="157"/>
      <c r="G231" s="157"/>
      <c r="H231" s="2"/>
      <c r="I231" s="2"/>
      <c r="J231" s="2"/>
      <c r="K231" s="141"/>
      <c r="L231" s="141"/>
      <c r="M231" s="141"/>
      <c r="N231" s="141"/>
      <c r="O231" s="141"/>
      <c r="P231" s="141"/>
      <c r="Q231" s="141"/>
      <c r="R231" s="141"/>
      <c r="S231" s="141"/>
      <c r="T231" s="141"/>
      <c r="U231" s="141"/>
      <c r="V231" s="141"/>
      <c r="W231" s="141"/>
      <c r="X231" s="141"/>
      <c r="Y231" s="141"/>
      <c r="Z231" s="141"/>
    </row>
    <row r="232" spans="1:26" ht="12.75" customHeight="1">
      <c r="A232" s="2"/>
      <c r="B232" s="157"/>
      <c r="C232" s="157"/>
      <c r="D232" s="157"/>
      <c r="E232" s="157"/>
      <c r="F232" s="157"/>
      <c r="G232" s="157"/>
      <c r="H232" s="2"/>
      <c r="I232" s="2"/>
      <c r="J232" s="2"/>
      <c r="K232" s="141"/>
      <c r="L232" s="141"/>
      <c r="M232" s="141"/>
      <c r="N232" s="141"/>
      <c r="O232" s="141"/>
      <c r="P232" s="141"/>
      <c r="Q232" s="141"/>
      <c r="R232" s="141"/>
      <c r="S232" s="141"/>
      <c r="T232" s="141"/>
      <c r="U232" s="141"/>
      <c r="V232" s="141"/>
      <c r="W232" s="141"/>
      <c r="X232" s="141"/>
      <c r="Y232" s="141"/>
      <c r="Z232" s="141"/>
    </row>
    <row r="233" spans="1:26" ht="12.75" customHeight="1">
      <c r="A233" s="2"/>
      <c r="B233" s="157"/>
      <c r="C233" s="157"/>
      <c r="D233" s="157"/>
      <c r="E233" s="157"/>
      <c r="F233" s="157"/>
      <c r="G233" s="157"/>
      <c r="H233" s="2"/>
      <c r="I233" s="2"/>
      <c r="J233" s="2"/>
      <c r="K233" s="141"/>
      <c r="L233" s="141"/>
      <c r="M233" s="141"/>
      <c r="N233" s="141"/>
      <c r="O233" s="141"/>
      <c r="P233" s="141"/>
      <c r="Q233" s="141"/>
      <c r="R233" s="141"/>
      <c r="S233" s="141"/>
      <c r="T233" s="141"/>
      <c r="U233" s="141"/>
      <c r="V233" s="141"/>
      <c r="W233" s="141"/>
      <c r="X233" s="141"/>
      <c r="Y233" s="141"/>
      <c r="Z233" s="141"/>
    </row>
    <row r="234" spans="1:26" ht="12.75" customHeight="1">
      <c r="A234" s="2"/>
      <c r="B234" s="157"/>
      <c r="C234" s="157"/>
      <c r="D234" s="157"/>
      <c r="E234" s="157"/>
      <c r="F234" s="157"/>
      <c r="G234" s="157"/>
      <c r="H234" s="2"/>
      <c r="I234" s="2"/>
      <c r="J234" s="2"/>
      <c r="K234" s="141"/>
      <c r="L234" s="141"/>
      <c r="M234" s="141"/>
      <c r="N234" s="141"/>
      <c r="O234" s="141"/>
      <c r="P234" s="141"/>
      <c r="Q234" s="141"/>
      <c r="R234" s="141"/>
      <c r="S234" s="141"/>
      <c r="T234" s="141"/>
      <c r="U234" s="141"/>
      <c r="V234" s="141"/>
      <c r="W234" s="141"/>
      <c r="X234" s="141"/>
      <c r="Y234" s="141"/>
      <c r="Z234" s="141"/>
    </row>
    <row r="235" spans="1:26" ht="12.75" customHeight="1">
      <c r="A235" s="2"/>
      <c r="B235" s="157"/>
      <c r="C235" s="157"/>
      <c r="D235" s="157"/>
      <c r="E235" s="157"/>
      <c r="F235" s="157"/>
      <c r="G235" s="157"/>
      <c r="H235" s="2"/>
      <c r="I235" s="2"/>
      <c r="J235" s="2"/>
      <c r="K235" s="141"/>
      <c r="L235" s="141"/>
      <c r="M235" s="141"/>
      <c r="N235" s="141"/>
      <c r="O235" s="141"/>
      <c r="P235" s="141"/>
      <c r="Q235" s="141"/>
      <c r="R235" s="141"/>
      <c r="S235" s="141"/>
      <c r="T235" s="141"/>
      <c r="U235" s="141"/>
      <c r="V235" s="141"/>
      <c r="W235" s="141"/>
      <c r="X235" s="141"/>
      <c r="Y235" s="141"/>
      <c r="Z235" s="141"/>
    </row>
    <row r="236" spans="1:26" ht="12.75" customHeight="1">
      <c r="A236" s="2"/>
      <c r="B236" s="157"/>
      <c r="C236" s="157"/>
      <c r="D236" s="157"/>
      <c r="E236" s="157"/>
      <c r="F236" s="157"/>
      <c r="G236" s="157"/>
      <c r="H236" s="2"/>
      <c r="I236" s="2"/>
      <c r="J236" s="2"/>
      <c r="K236" s="141"/>
      <c r="L236" s="141"/>
      <c r="M236" s="141"/>
      <c r="N236" s="141"/>
      <c r="O236" s="141"/>
      <c r="P236" s="141"/>
      <c r="Q236" s="141"/>
      <c r="R236" s="141"/>
      <c r="S236" s="141"/>
      <c r="T236" s="141"/>
      <c r="U236" s="141"/>
      <c r="V236" s="141"/>
      <c r="W236" s="141"/>
      <c r="X236" s="141"/>
      <c r="Y236" s="141"/>
      <c r="Z236" s="141"/>
    </row>
    <row r="237" spans="1:26" ht="12.75" customHeight="1">
      <c r="A237" s="2"/>
      <c r="B237" s="157"/>
      <c r="C237" s="157"/>
      <c r="D237" s="157"/>
      <c r="E237" s="157"/>
      <c r="F237" s="157"/>
      <c r="G237" s="157"/>
      <c r="H237" s="2"/>
      <c r="I237" s="2"/>
      <c r="J237" s="2"/>
      <c r="K237" s="141"/>
      <c r="L237" s="141"/>
      <c r="M237" s="141"/>
      <c r="N237" s="141"/>
      <c r="O237" s="141"/>
      <c r="P237" s="141"/>
      <c r="Q237" s="141"/>
      <c r="R237" s="141"/>
      <c r="S237" s="141"/>
      <c r="T237" s="141"/>
      <c r="U237" s="141"/>
      <c r="V237" s="141"/>
      <c r="W237" s="141"/>
      <c r="X237" s="141"/>
      <c r="Y237" s="141"/>
      <c r="Z237" s="141"/>
    </row>
    <row r="238" spans="1:26" ht="12.75" customHeight="1">
      <c r="A238" s="2"/>
      <c r="B238" s="157"/>
      <c r="C238" s="157"/>
      <c r="D238" s="157"/>
      <c r="E238" s="157"/>
      <c r="F238" s="157"/>
      <c r="G238" s="157"/>
      <c r="H238" s="2"/>
      <c r="I238" s="2"/>
      <c r="J238" s="2"/>
      <c r="K238" s="141"/>
      <c r="L238" s="141"/>
      <c r="M238" s="141"/>
      <c r="N238" s="141"/>
      <c r="O238" s="141"/>
      <c r="P238" s="141"/>
      <c r="Q238" s="141"/>
      <c r="R238" s="141"/>
      <c r="S238" s="141"/>
      <c r="T238" s="141"/>
      <c r="U238" s="141"/>
      <c r="V238" s="141"/>
      <c r="W238" s="141"/>
      <c r="X238" s="141"/>
      <c r="Y238" s="141"/>
      <c r="Z238" s="141"/>
    </row>
    <row r="239" spans="1:26" ht="12.75" customHeight="1">
      <c r="A239" s="2"/>
      <c r="B239" s="157"/>
      <c r="C239" s="157"/>
      <c r="D239" s="157"/>
      <c r="E239" s="157"/>
      <c r="F239" s="157"/>
      <c r="G239" s="157"/>
      <c r="H239" s="2"/>
      <c r="I239" s="2"/>
      <c r="J239" s="2"/>
      <c r="K239" s="141"/>
      <c r="L239" s="141"/>
      <c r="M239" s="141"/>
      <c r="N239" s="141"/>
      <c r="O239" s="141"/>
      <c r="P239" s="141"/>
      <c r="Q239" s="141"/>
      <c r="R239" s="141"/>
      <c r="S239" s="141"/>
      <c r="T239" s="141"/>
      <c r="U239" s="141"/>
      <c r="V239" s="141"/>
      <c r="W239" s="141"/>
      <c r="X239" s="141"/>
      <c r="Y239" s="141"/>
      <c r="Z239" s="141"/>
    </row>
    <row r="240" spans="1:26" ht="12.75" customHeight="1">
      <c r="A240" s="2"/>
      <c r="B240" s="157"/>
      <c r="C240" s="157"/>
      <c r="D240" s="157"/>
      <c r="E240" s="157"/>
      <c r="F240" s="157"/>
      <c r="G240" s="157"/>
      <c r="H240" s="2"/>
      <c r="I240" s="2"/>
      <c r="J240" s="2"/>
      <c r="K240" s="141"/>
      <c r="L240" s="141"/>
      <c r="M240" s="141"/>
      <c r="N240" s="141"/>
      <c r="O240" s="141"/>
      <c r="P240" s="141"/>
      <c r="Q240" s="141"/>
      <c r="R240" s="141"/>
      <c r="S240" s="141"/>
      <c r="T240" s="141"/>
      <c r="U240" s="141"/>
      <c r="V240" s="141"/>
      <c r="W240" s="141"/>
      <c r="X240" s="141"/>
      <c r="Y240" s="141"/>
      <c r="Z240" s="141"/>
    </row>
    <row r="241" spans="1:26" ht="12.75" customHeight="1">
      <c r="A241" s="2"/>
      <c r="B241" s="157"/>
      <c r="C241" s="157"/>
      <c r="D241" s="157"/>
      <c r="E241" s="157"/>
      <c r="F241" s="157"/>
      <c r="G241" s="157"/>
      <c r="H241" s="2"/>
      <c r="I241" s="2"/>
      <c r="J241" s="2"/>
      <c r="K241" s="141"/>
      <c r="L241" s="141"/>
      <c r="M241" s="141"/>
      <c r="N241" s="141"/>
      <c r="O241" s="141"/>
      <c r="P241" s="141"/>
      <c r="Q241" s="141"/>
      <c r="R241" s="141"/>
      <c r="S241" s="141"/>
      <c r="T241" s="141"/>
      <c r="U241" s="141"/>
      <c r="V241" s="141"/>
      <c r="W241" s="141"/>
      <c r="X241" s="141"/>
      <c r="Y241" s="141"/>
      <c r="Z241" s="141"/>
    </row>
    <row r="242" spans="1:26" ht="12.75" customHeight="1">
      <c r="A242" s="2"/>
      <c r="B242" s="157"/>
      <c r="C242" s="157"/>
      <c r="D242" s="157"/>
      <c r="E242" s="157"/>
      <c r="F242" s="157"/>
      <c r="G242" s="157"/>
      <c r="H242" s="2"/>
      <c r="I242" s="2"/>
      <c r="J242" s="2"/>
      <c r="K242" s="141"/>
      <c r="L242" s="141"/>
      <c r="M242" s="141"/>
      <c r="N242" s="141"/>
      <c r="O242" s="141"/>
      <c r="P242" s="141"/>
      <c r="Q242" s="141"/>
      <c r="R242" s="141"/>
      <c r="S242" s="141"/>
      <c r="T242" s="141"/>
      <c r="U242" s="141"/>
      <c r="V242" s="141"/>
      <c r="W242" s="141"/>
      <c r="X242" s="141"/>
      <c r="Y242" s="141"/>
      <c r="Z242" s="141"/>
    </row>
    <row r="243" spans="1:26" ht="12.75" customHeight="1">
      <c r="A243" s="2"/>
      <c r="B243" s="157"/>
      <c r="C243" s="157"/>
      <c r="D243" s="157"/>
      <c r="E243" s="157"/>
      <c r="F243" s="157"/>
      <c r="G243" s="157"/>
      <c r="H243" s="2"/>
      <c r="I243" s="2"/>
      <c r="J243" s="2"/>
      <c r="K243" s="141"/>
      <c r="L243" s="141"/>
      <c r="M243" s="141"/>
      <c r="N243" s="141"/>
      <c r="O243" s="141"/>
      <c r="P243" s="141"/>
      <c r="Q243" s="141"/>
      <c r="R243" s="141"/>
      <c r="S243" s="141"/>
      <c r="T243" s="141"/>
      <c r="U243" s="141"/>
      <c r="V243" s="141"/>
      <c r="W243" s="141"/>
      <c r="X243" s="141"/>
      <c r="Y243" s="141"/>
      <c r="Z243" s="141"/>
    </row>
    <row r="244" spans="1:26" ht="12.75" customHeight="1">
      <c r="A244" s="2"/>
      <c r="B244" s="157"/>
      <c r="C244" s="157"/>
      <c r="D244" s="157"/>
      <c r="E244" s="157"/>
      <c r="F244" s="157"/>
      <c r="G244" s="157"/>
      <c r="H244" s="2"/>
      <c r="I244" s="2"/>
      <c r="J244" s="2"/>
      <c r="K244" s="141"/>
      <c r="L244" s="141"/>
      <c r="M244" s="141"/>
      <c r="N244" s="141"/>
      <c r="O244" s="141"/>
      <c r="P244" s="141"/>
      <c r="Q244" s="141"/>
      <c r="R244" s="141"/>
      <c r="S244" s="141"/>
      <c r="T244" s="141"/>
      <c r="U244" s="141"/>
      <c r="V244" s="141"/>
      <c r="W244" s="141"/>
      <c r="X244" s="141"/>
      <c r="Y244" s="141"/>
      <c r="Z244" s="141"/>
    </row>
    <row r="245" spans="1:26" ht="12.75" customHeight="1">
      <c r="A245" s="2"/>
      <c r="B245" s="157"/>
      <c r="C245" s="157"/>
      <c r="D245" s="157"/>
      <c r="E245" s="157"/>
      <c r="F245" s="157"/>
      <c r="G245" s="157"/>
      <c r="H245" s="2"/>
      <c r="I245" s="2"/>
      <c r="J245" s="2"/>
      <c r="K245" s="141"/>
      <c r="L245" s="141"/>
      <c r="M245" s="141"/>
      <c r="N245" s="141"/>
      <c r="O245" s="141"/>
      <c r="P245" s="141"/>
      <c r="Q245" s="141"/>
      <c r="R245" s="141"/>
      <c r="S245" s="141"/>
      <c r="T245" s="141"/>
      <c r="U245" s="141"/>
      <c r="V245" s="141"/>
      <c r="W245" s="141"/>
      <c r="X245" s="141"/>
      <c r="Y245" s="141"/>
      <c r="Z245" s="141"/>
    </row>
    <row r="246" spans="1:26" ht="12.75" customHeight="1">
      <c r="A246" s="2"/>
      <c r="B246" s="157"/>
      <c r="C246" s="157"/>
      <c r="D246" s="157"/>
      <c r="E246" s="157"/>
      <c r="F246" s="157"/>
      <c r="G246" s="157"/>
      <c r="H246" s="2"/>
      <c r="I246" s="2"/>
      <c r="J246" s="2"/>
      <c r="K246" s="141"/>
      <c r="L246" s="141"/>
      <c r="M246" s="141"/>
      <c r="N246" s="141"/>
      <c r="O246" s="141"/>
      <c r="P246" s="141"/>
      <c r="Q246" s="141"/>
      <c r="R246" s="141"/>
      <c r="S246" s="141"/>
      <c r="T246" s="141"/>
      <c r="U246" s="141"/>
      <c r="V246" s="141"/>
      <c r="W246" s="141"/>
      <c r="X246" s="141"/>
      <c r="Y246" s="141"/>
      <c r="Z246" s="141"/>
    </row>
    <row r="247" spans="1:26" ht="12.75" customHeight="1">
      <c r="A247" s="2"/>
      <c r="B247" s="157"/>
      <c r="C247" s="157"/>
      <c r="D247" s="157"/>
      <c r="E247" s="157"/>
      <c r="F247" s="157"/>
      <c r="G247" s="157"/>
      <c r="H247" s="2"/>
      <c r="I247" s="2"/>
      <c r="J247" s="2"/>
      <c r="K247" s="141"/>
      <c r="L247" s="141"/>
      <c r="M247" s="141"/>
      <c r="N247" s="141"/>
      <c r="O247" s="141"/>
      <c r="P247" s="141"/>
      <c r="Q247" s="141"/>
      <c r="R247" s="141"/>
      <c r="S247" s="141"/>
      <c r="T247" s="141"/>
      <c r="U247" s="141"/>
      <c r="V247" s="141"/>
      <c r="W247" s="141"/>
      <c r="X247" s="141"/>
      <c r="Y247" s="141"/>
      <c r="Z247" s="141"/>
    </row>
    <row r="248" spans="1:26" ht="12.75" customHeight="1">
      <c r="A248" s="2"/>
      <c r="B248" s="157"/>
      <c r="C248" s="157"/>
      <c r="D248" s="157"/>
      <c r="E248" s="157"/>
      <c r="F248" s="157"/>
      <c r="G248" s="157"/>
      <c r="H248" s="2"/>
      <c r="I248" s="2"/>
      <c r="J248" s="2"/>
      <c r="K248" s="141"/>
      <c r="L248" s="141"/>
      <c r="M248" s="141"/>
      <c r="N248" s="141"/>
      <c r="O248" s="141"/>
      <c r="P248" s="141"/>
      <c r="Q248" s="141"/>
      <c r="R248" s="141"/>
      <c r="S248" s="141"/>
      <c r="T248" s="141"/>
      <c r="U248" s="141"/>
      <c r="V248" s="141"/>
      <c r="W248" s="141"/>
      <c r="X248" s="141"/>
      <c r="Y248" s="141"/>
      <c r="Z248" s="141"/>
    </row>
    <row r="249" spans="1:26" ht="12.75" customHeight="1">
      <c r="A249" s="2"/>
      <c r="B249" s="157"/>
      <c r="C249" s="157"/>
      <c r="D249" s="157"/>
      <c r="E249" s="157"/>
      <c r="F249" s="157"/>
      <c r="G249" s="157"/>
      <c r="H249" s="2"/>
      <c r="I249" s="2"/>
      <c r="J249" s="2"/>
      <c r="K249" s="141"/>
      <c r="L249" s="141"/>
      <c r="M249" s="141"/>
      <c r="N249" s="141"/>
      <c r="O249" s="141"/>
      <c r="P249" s="141"/>
      <c r="Q249" s="141"/>
      <c r="R249" s="141"/>
      <c r="S249" s="141"/>
      <c r="T249" s="141"/>
      <c r="U249" s="141"/>
      <c r="V249" s="141"/>
      <c r="W249" s="141"/>
      <c r="X249" s="141"/>
      <c r="Y249" s="141"/>
      <c r="Z249" s="141"/>
    </row>
    <row r="250" spans="1:26" ht="12.75" customHeight="1">
      <c r="A250" s="2"/>
      <c r="B250" s="157"/>
      <c r="C250" s="157"/>
      <c r="D250" s="157"/>
      <c r="E250" s="157"/>
      <c r="F250" s="157"/>
      <c r="G250" s="157"/>
      <c r="H250" s="2"/>
      <c r="I250" s="2"/>
      <c r="J250" s="2"/>
      <c r="K250" s="141"/>
      <c r="L250" s="141"/>
      <c r="M250" s="141"/>
      <c r="N250" s="141"/>
      <c r="O250" s="141"/>
      <c r="P250" s="141"/>
      <c r="Q250" s="141"/>
      <c r="R250" s="141"/>
      <c r="S250" s="141"/>
      <c r="T250" s="141"/>
      <c r="U250" s="141"/>
      <c r="V250" s="141"/>
      <c r="W250" s="141"/>
      <c r="X250" s="141"/>
      <c r="Y250" s="141"/>
      <c r="Z250" s="141"/>
    </row>
    <row r="251" spans="1:26" ht="12.75" customHeight="1">
      <c r="A251" s="2"/>
      <c r="B251" s="157"/>
      <c r="C251" s="157"/>
      <c r="D251" s="157"/>
      <c r="E251" s="157"/>
      <c r="F251" s="157"/>
      <c r="G251" s="157"/>
      <c r="H251" s="2"/>
      <c r="I251" s="2"/>
      <c r="J251" s="2"/>
      <c r="K251" s="141"/>
      <c r="L251" s="141"/>
      <c r="M251" s="141"/>
      <c r="N251" s="141"/>
      <c r="O251" s="141"/>
      <c r="P251" s="141"/>
      <c r="Q251" s="141"/>
      <c r="R251" s="141"/>
      <c r="S251" s="141"/>
      <c r="T251" s="141"/>
      <c r="U251" s="141"/>
      <c r="V251" s="141"/>
      <c r="W251" s="141"/>
      <c r="X251" s="141"/>
      <c r="Y251" s="141"/>
      <c r="Z251" s="141"/>
    </row>
    <row r="252" spans="1:26" ht="12.75" customHeight="1">
      <c r="A252" s="2"/>
      <c r="B252" s="157"/>
      <c r="C252" s="157"/>
      <c r="D252" s="157"/>
      <c r="E252" s="157"/>
      <c r="F252" s="157"/>
      <c r="G252" s="157"/>
      <c r="H252" s="2"/>
      <c r="I252" s="2"/>
      <c r="J252" s="2"/>
      <c r="K252" s="141"/>
      <c r="L252" s="141"/>
      <c r="M252" s="141"/>
      <c r="N252" s="141"/>
      <c r="O252" s="141"/>
      <c r="P252" s="141"/>
      <c r="Q252" s="141"/>
      <c r="R252" s="141"/>
      <c r="S252" s="141"/>
      <c r="T252" s="141"/>
      <c r="U252" s="141"/>
      <c r="V252" s="141"/>
      <c r="W252" s="141"/>
      <c r="X252" s="141"/>
      <c r="Y252" s="141"/>
      <c r="Z252" s="141"/>
    </row>
    <row r="253" spans="1:26" ht="12.75" customHeight="1">
      <c r="A253" s="2"/>
      <c r="B253" s="157"/>
      <c r="C253" s="157"/>
      <c r="D253" s="157"/>
      <c r="E253" s="157"/>
      <c r="F253" s="157"/>
      <c r="G253" s="157"/>
      <c r="H253" s="2"/>
      <c r="I253" s="2"/>
      <c r="J253" s="2"/>
      <c r="K253" s="141"/>
      <c r="L253" s="141"/>
      <c r="M253" s="141"/>
      <c r="N253" s="141"/>
      <c r="O253" s="141"/>
      <c r="P253" s="141"/>
      <c r="Q253" s="141"/>
      <c r="R253" s="141"/>
      <c r="S253" s="141"/>
      <c r="T253" s="141"/>
      <c r="U253" s="141"/>
      <c r="V253" s="141"/>
      <c r="W253" s="141"/>
      <c r="X253" s="141"/>
      <c r="Y253" s="141"/>
      <c r="Z253" s="141"/>
    </row>
    <row r="254" spans="1:26" ht="12.75" customHeight="1">
      <c r="A254" s="2"/>
      <c r="B254" s="157"/>
      <c r="C254" s="157"/>
      <c r="D254" s="157"/>
      <c r="E254" s="157"/>
      <c r="F254" s="157"/>
      <c r="G254" s="157"/>
      <c r="H254" s="2"/>
      <c r="I254" s="2"/>
      <c r="J254" s="2"/>
      <c r="K254" s="141"/>
      <c r="L254" s="141"/>
      <c r="M254" s="141"/>
      <c r="N254" s="141"/>
      <c r="O254" s="141"/>
      <c r="P254" s="141"/>
      <c r="Q254" s="141"/>
      <c r="R254" s="141"/>
      <c r="S254" s="141"/>
      <c r="T254" s="141"/>
      <c r="U254" s="141"/>
      <c r="V254" s="141"/>
      <c r="W254" s="141"/>
      <c r="X254" s="141"/>
      <c r="Y254" s="141"/>
      <c r="Z254" s="141"/>
    </row>
    <row r="255" spans="1:26" ht="12.75" customHeight="1">
      <c r="A255" s="2"/>
      <c r="B255" s="157"/>
      <c r="C255" s="157"/>
      <c r="D255" s="157"/>
      <c r="E255" s="157"/>
      <c r="F255" s="157"/>
      <c r="G255" s="157"/>
      <c r="H255" s="2"/>
      <c r="I255" s="2"/>
      <c r="J255" s="2"/>
      <c r="K255" s="141"/>
      <c r="L255" s="141"/>
      <c r="M255" s="141"/>
      <c r="N255" s="141"/>
      <c r="O255" s="141"/>
      <c r="P255" s="141"/>
      <c r="Q255" s="141"/>
      <c r="R255" s="141"/>
      <c r="S255" s="141"/>
      <c r="T255" s="141"/>
      <c r="U255" s="141"/>
      <c r="V255" s="141"/>
      <c r="W255" s="141"/>
      <c r="X255" s="141"/>
      <c r="Y255" s="141"/>
      <c r="Z255" s="141"/>
    </row>
    <row r="256" spans="1:26" ht="12.75" customHeight="1">
      <c r="A256" s="2"/>
      <c r="B256" s="157"/>
      <c r="C256" s="157"/>
      <c r="D256" s="157"/>
      <c r="E256" s="157"/>
      <c r="F256" s="157"/>
      <c r="G256" s="157"/>
      <c r="H256" s="2"/>
      <c r="I256" s="2"/>
      <c r="J256" s="2"/>
      <c r="K256" s="141"/>
      <c r="L256" s="141"/>
      <c r="M256" s="141"/>
      <c r="N256" s="141"/>
      <c r="O256" s="141"/>
      <c r="P256" s="141"/>
      <c r="Q256" s="141"/>
      <c r="R256" s="141"/>
      <c r="S256" s="141"/>
      <c r="T256" s="141"/>
      <c r="U256" s="141"/>
      <c r="V256" s="141"/>
      <c r="W256" s="141"/>
      <c r="X256" s="141"/>
      <c r="Y256" s="141"/>
      <c r="Z256" s="141"/>
    </row>
    <row r="257" spans="1:26" ht="12.75" customHeight="1">
      <c r="A257" s="2"/>
      <c r="B257" s="157"/>
      <c r="C257" s="157"/>
      <c r="D257" s="157"/>
      <c r="E257" s="157"/>
      <c r="F257" s="157"/>
      <c r="G257" s="157"/>
      <c r="H257" s="2"/>
      <c r="I257" s="2"/>
      <c r="J257" s="2"/>
      <c r="K257" s="141"/>
      <c r="L257" s="141"/>
      <c r="M257" s="141"/>
      <c r="N257" s="141"/>
      <c r="O257" s="141"/>
      <c r="P257" s="141"/>
      <c r="Q257" s="141"/>
      <c r="R257" s="141"/>
      <c r="S257" s="141"/>
      <c r="T257" s="141"/>
      <c r="U257" s="141"/>
      <c r="V257" s="141"/>
      <c r="W257" s="141"/>
      <c r="X257" s="141"/>
      <c r="Y257" s="141"/>
      <c r="Z257" s="141"/>
    </row>
    <row r="258" spans="1:26" ht="12.75" customHeight="1">
      <c r="A258" s="2"/>
      <c r="B258" s="157"/>
      <c r="C258" s="157"/>
      <c r="D258" s="157"/>
      <c r="E258" s="157"/>
      <c r="F258" s="157"/>
      <c r="G258" s="157"/>
      <c r="H258" s="2"/>
      <c r="I258" s="2"/>
      <c r="J258" s="2"/>
      <c r="K258" s="141"/>
      <c r="L258" s="141"/>
      <c r="M258" s="141"/>
      <c r="N258" s="141"/>
      <c r="O258" s="141"/>
      <c r="P258" s="141"/>
      <c r="Q258" s="141"/>
      <c r="R258" s="141"/>
      <c r="S258" s="141"/>
      <c r="T258" s="141"/>
      <c r="U258" s="141"/>
      <c r="V258" s="141"/>
      <c r="W258" s="141"/>
      <c r="X258" s="141"/>
      <c r="Y258" s="141"/>
      <c r="Z258" s="141"/>
    </row>
    <row r="259" spans="1:26" ht="12.75" customHeight="1">
      <c r="A259" s="2"/>
      <c r="B259" s="157"/>
      <c r="C259" s="157"/>
      <c r="D259" s="157"/>
      <c r="E259" s="157"/>
      <c r="F259" s="157"/>
      <c r="G259" s="157"/>
      <c r="H259" s="2"/>
      <c r="I259" s="2"/>
      <c r="J259" s="2"/>
      <c r="K259" s="141"/>
      <c r="L259" s="141"/>
      <c r="M259" s="141"/>
      <c r="N259" s="141"/>
      <c r="O259" s="141"/>
      <c r="P259" s="141"/>
      <c r="Q259" s="141"/>
      <c r="R259" s="141"/>
      <c r="S259" s="141"/>
      <c r="T259" s="141"/>
      <c r="U259" s="141"/>
      <c r="V259" s="141"/>
      <c r="W259" s="141"/>
      <c r="X259" s="141"/>
      <c r="Y259" s="141"/>
      <c r="Z259" s="141"/>
    </row>
    <row r="260" spans="1:26" ht="12.75" customHeight="1">
      <c r="A260" s="2"/>
      <c r="B260" s="157"/>
      <c r="C260" s="157"/>
      <c r="D260" s="157"/>
      <c r="E260" s="157"/>
      <c r="F260" s="157"/>
      <c r="G260" s="157"/>
      <c r="H260" s="2"/>
      <c r="I260" s="2"/>
      <c r="J260" s="2"/>
      <c r="K260" s="141"/>
      <c r="L260" s="141"/>
      <c r="M260" s="141"/>
      <c r="N260" s="141"/>
      <c r="O260" s="141"/>
      <c r="P260" s="141"/>
      <c r="Q260" s="141"/>
      <c r="R260" s="141"/>
      <c r="S260" s="141"/>
      <c r="T260" s="141"/>
      <c r="U260" s="141"/>
      <c r="V260" s="141"/>
      <c r="W260" s="141"/>
      <c r="X260" s="141"/>
      <c r="Y260" s="141"/>
      <c r="Z260" s="141"/>
    </row>
    <row r="261" spans="1:26" ht="12.75" customHeight="1">
      <c r="A261" s="2"/>
      <c r="B261" s="157"/>
      <c r="C261" s="157"/>
      <c r="D261" s="157"/>
      <c r="E261" s="157"/>
      <c r="F261" s="157"/>
      <c r="G261" s="157"/>
      <c r="H261" s="2"/>
      <c r="I261" s="2"/>
      <c r="J261" s="2"/>
      <c r="K261" s="141"/>
      <c r="L261" s="141"/>
      <c r="M261" s="141"/>
      <c r="N261" s="141"/>
      <c r="O261" s="141"/>
      <c r="P261" s="141"/>
      <c r="Q261" s="141"/>
      <c r="R261" s="141"/>
      <c r="S261" s="141"/>
      <c r="T261" s="141"/>
      <c r="U261" s="141"/>
      <c r="V261" s="141"/>
      <c r="W261" s="141"/>
      <c r="X261" s="141"/>
      <c r="Y261" s="141"/>
      <c r="Z261" s="141"/>
    </row>
    <row r="262" spans="1:26" ht="12.75" customHeight="1">
      <c r="A262" s="2"/>
      <c r="B262" s="157"/>
      <c r="C262" s="157"/>
      <c r="D262" s="157"/>
      <c r="E262" s="157"/>
      <c r="F262" s="157"/>
      <c r="G262" s="157"/>
      <c r="H262" s="2"/>
      <c r="I262" s="2"/>
      <c r="J262" s="2"/>
      <c r="K262" s="141"/>
      <c r="L262" s="141"/>
      <c r="M262" s="141"/>
      <c r="N262" s="141"/>
      <c r="O262" s="141"/>
      <c r="P262" s="141"/>
      <c r="Q262" s="141"/>
      <c r="R262" s="141"/>
      <c r="S262" s="141"/>
      <c r="T262" s="141"/>
      <c r="U262" s="141"/>
      <c r="V262" s="141"/>
      <c r="W262" s="141"/>
      <c r="X262" s="141"/>
      <c r="Y262" s="141"/>
      <c r="Z262" s="141"/>
    </row>
    <row r="263" spans="1:26" ht="12.75" customHeight="1">
      <c r="A263" s="2"/>
      <c r="B263" s="157"/>
      <c r="C263" s="157"/>
      <c r="D263" s="157"/>
      <c r="E263" s="157"/>
      <c r="F263" s="157"/>
      <c r="G263" s="157"/>
      <c r="H263" s="2"/>
      <c r="I263" s="2"/>
      <c r="J263" s="2"/>
      <c r="K263" s="141"/>
      <c r="L263" s="141"/>
      <c r="M263" s="141"/>
      <c r="N263" s="141"/>
      <c r="O263" s="141"/>
      <c r="P263" s="141"/>
      <c r="Q263" s="141"/>
      <c r="R263" s="141"/>
      <c r="S263" s="141"/>
      <c r="T263" s="141"/>
      <c r="U263" s="141"/>
      <c r="V263" s="141"/>
      <c r="W263" s="141"/>
      <c r="X263" s="141"/>
      <c r="Y263" s="141"/>
      <c r="Z263" s="141"/>
    </row>
    <row r="264" spans="1:26" ht="12.75" customHeight="1">
      <c r="A264" s="2"/>
      <c r="B264" s="157"/>
      <c r="C264" s="157"/>
      <c r="D264" s="157"/>
      <c r="E264" s="157"/>
      <c r="F264" s="157"/>
      <c r="G264" s="157"/>
      <c r="H264" s="2"/>
      <c r="I264" s="2"/>
      <c r="J264" s="2"/>
      <c r="K264" s="141"/>
      <c r="L264" s="141"/>
      <c r="M264" s="141"/>
      <c r="N264" s="141"/>
      <c r="O264" s="141"/>
      <c r="P264" s="141"/>
      <c r="Q264" s="141"/>
      <c r="R264" s="141"/>
      <c r="S264" s="141"/>
      <c r="T264" s="141"/>
      <c r="U264" s="141"/>
      <c r="V264" s="141"/>
      <c r="W264" s="141"/>
      <c r="X264" s="141"/>
      <c r="Y264" s="141"/>
      <c r="Z264" s="141"/>
    </row>
    <row r="265" spans="1:26" ht="12.75" customHeight="1">
      <c r="A265" s="2"/>
      <c r="B265" s="157"/>
      <c r="C265" s="157"/>
      <c r="D265" s="157"/>
      <c r="E265" s="157"/>
      <c r="F265" s="157"/>
      <c r="G265" s="157"/>
      <c r="H265" s="2"/>
      <c r="I265" s="2"/>
      <c r="J265" s="2"/>
      <c r="K265" s="141"/>
      <c r="L265" s="141"/>
      <c r="M265" s="141"/>
      <c r="N265" s="141"/>
      <c r="O265" s="141"/>
      <c r="P265" s="141"/>
      <c r="Q265" s="141"/>
      <c r="R265" s="141"/>
      <c r="S265" s="141"/>
      <c r="T265" s="141"/>
      <c r="U265" s="141"/>
      <c r="V265" s="141"/>
      <c r="W265" s="141"/>
      <c r="X265" s="141"/>
      <c r="Y265" s="141"/>
      <c r="Z265" s="141"/>
    </row>
    <row r="266" spans="1:26" ht="12.75" customHeight="1">
      <c r="A266" s="2"/>
      <c r="B266" s="157"/>
      <c r="C266" s="157"/>
      <c r="D266" s="157"/>
      <c r="E266" s="157"/>
      <c r="F266" s="157"/>
      <c r="G266" s="157"/>
      <c r="H266" s="2"/>
      <c r="I266" s="2"/>
      <c r="J266" s="2"/>
      <c r="K266" s="141"/>
      <c r="L266" s="141"/>
      <c r="M266" s="141"/>
      <c r="N266" s="141"/>
      <c r="O266" s="141"/>
      <c r="P266" s="141"/>
      <c r="Q266" s="141"/>
      <c r="R266" s="141"/>
      <c r="S266" s="141"/>
      <c r="T266" s="141"/>
      <c r="U266" s="141"/>
      <c r="V266" s="141"/>
      <c r="W266" s="141"/>
      <c r="X266" s="141"/>
      <c r="Y266" s="141"/>
      <c r="Z266" s="141"/>
    </row>
    <row r="267" spans="1:26" ht="12.75" customHeight="1">
      <c r="A267" s="2"/>
      <c r="B267" s="157"/>
      <c r="C267" s="157"/>
      <c r="D267" s="157"/>
      <c r="E267" s="157"/>
      <c r="F267" s="157"/>
      <c r="G267" s="157"/>
      <c r="H267" s="2"/>
      <c r="I267" s="2"/>
      <c r="J267" s="2"/>
      <c r="K267" s="141"/>
      <c r="L267" s="141"/>
      <c r="M267" s="141"/>
      <c r="N267" s="141"/>
      <c r="O267" s="141"/>
      <c r="P267" s="141"/>
      <c r="Q267" s="141"/>
      <c r="R267" s="141"/>
      <c r="S267" s="141"/>
      <c r="T267" s="141"/>
      <c r="U267" s="141"/>
      <c r="V267" s="141"/>
      <c r="W267" s="141"/>
      <c r="X267" s="141"/>
      <c r="Y267" s="141"/>
      <c r="Z267" s="141"/>
    </row>
    <row r="268" spans="1:26" ht="12.75" customHeight="1">
      <c r="A268" s="2"/>
      <c r="B268" s="157"/>
      <c r="C268" s="157"/>
      <c r="D268" s="157"/>
      <c r="E268" s="157"/>
      <c r="F268" s="157"/>
      <c r="G268" s="157"/>
      <c r="H268" s="2"/>
      <c r="I268" s="2"/>
      <c r="J268" s="2"/>
      <c r="K268" s="141"/>
      <c r="L268" s="141"/>
      <c r="M268" s="141"/>
      <c r="N268" s="141"/>
      <c r="O268" s="141"/>
      <c r="P268" s="141"/>
      <c r="Q268" s="141"/>
      <c r="R268" s="141"/>
      <c r="S268" s="141"/>
      <c r="T268" s="141"/>
      <c r="U268" s="141"/>
      <c r="V268" s="141"/>
      <c r="W268" s="141"/>
      <c r="X268" s="141"/>
      <c r="Y268" s="141"/>
      <c r="Z268" s="141"/>
    </row>
    <row r="269" spans="1:26" ht="12.75" customHeight="1">
      <c r="A269" s="2"/>
      <c r="B269" s="157"/>
      <c r="C269" s="157"/>
      <c r="D269" s="157"/>
      <c r="E269" s="157"/>
      <c r="F269" s="157"/>
      <c r="G269" s="157"/>
      <c r="H269" s="2"/>
      <c r="I269" s="2"/>
      <c r="J269" s="2"/>
      <c r="K269" s="141"/>
      <c r="L269" s="141"/>
      <c r="M269" s="141"/>
      <c r="N269" s="141"/>
      <c r="O269" s="141"/>
      <c r="P269" s="141"/>
      <c r="Q269" s="141"/>
      <c r="R269" s="141"/>
      <c r="S269" s="141"/>
      <c r="T269" s="141"/>
      <c r="U269" s="141"/>
      <c r="V269" s="141"/>
      <c r="W269" s="141"/>
      <c r="X269" s="141"/>
      <c r="Y269" s="141"/>
      <c r="Z269" s="141"/>
    </row>
    <row r="270" spans="1:26" ht="12.75" customHeight="1">
      <c r="A270" s="2"/>
      <c r="B270" s="157"/>
      <c r="C270" s="157"/>
      <c r="D270" s="157"/>
      <c r="E270" s="157"/>
      <c r="F270" s="157"/>
      <c r="G270" s="157"/>
      <c r="H270" s="2"/>
      <c r="I270" s="2"/>
      <c r="J270" s="2"/>
      <c r="K270" s="141"/>
      <c r="L270" s="141"/>
      <c r="M270" s="141"/>
      <c r="N270" s="141"/>
      <c r="O270" s="141"/>
      <c r="P270" s="141"/>
      <c r="Q270" s="141"/>
      <c r="R270" s="141"/>
      <c r="S270" s="141"/>
      <c r="T270" s="141"/>
      <c r="U270" s="141"/>
      <c r="V270" s="141"/>
      <c r="W270" s="141"/>
      <c r="X270" s="141"/>
      <c r="Y270" s="141"/>
      <c r="Z270" s="141"/>
    </row>
    <row r="271" spans="1:26" ht="12.75" customHeight="1">
      <c r="A271" s="2"/>
      <c r="B271" s="157"/>
      <c r="C271" s="157"/>
      <c r="D271" s="157"/>
      <c r="E271" s="157"/>
      <c r="F271" s="157"/>
      <c r="G271" s="157"/>
      <c r="H271" s="2"/>
      <c r="I271" s="2"/>
      <c r="J271" s="2"/>
      <c r="K271" s="141"/>
      <c r="L271" s="141"/>
      <c r="M271" s="141"/>
      <c r="N271" s="141"/>
      <c r="O271" s="141"/>
      <c r="P271" s="141"/>
      <c r="Q271" s="141"/>
      <c r="R271" s="141"/>
      <c r="S271" s="141"/>
      <c r="T271" s="141"/>
      <c r="U271" s="141"/>
      <c r="V271" s="141"/>
      <c r="W271" s="141"/>
      <c r="X271" s="141"/>
      <c r="Y271" s="141"/>
      <c r="Z271" s="141"/>
    </row>
    <row r="272" spans="1:26" ht="12.75" customHeight="1">
      <c r="A272" s="2"/>
      <c r="B272" s="157"/>
      <c r="C272" s="157"/>
      <c r="D272" s="157"/>
      <c r="E272" s="157"/>
      <c r="F272" s="157"/>
      <c r="G272" s="157"/>
      <c r="H272" s="2"/>
      <c r="I272" s="2"/>
      <c r="J272" s="2"/>
      <c r="K272" s="141"/>
      <c r="L272" s="141"/>
      <c r="M272" s="141"/>
      <c r="N272" s="141"/>
      <c r="O272" s="141"/>
      <c r="P272" s="141"/>
      <c r="Q272" s="141"/>
      <c r="R272" s="141"/>
      <c r="S272" s="141"/>
      <c r="T272" s="141"/>
      <c r="U272" s="141"/>
      <c r="V272" s="141"/>
      <c r="W272" s="141"/>
      <c r="X272" s="141"/>
      <c r="Y272" s="141"/>
      <c r="Z272" s="141"/>
    </row>
    <row r="273" spans="1:26" ht="12.75" customHeight="1">
      <c r="A273" s="2"/>
      <c r="B273" s="157"/>
      <c r="C273" s="157"/>
      <c r="D273" s="157"/>
      <c r="E273" s="157"/>
      <c r="F273" s="157"/>
      <c r="G273" s="157"/>
      <c r="H273" s="2"/>
      <c r="I273" s="2"/>
      <c r="J273" s="2"/>
      <c r="K273" s="141"/>
      <c r="L273" s="141"/>
      <c r="M273" s="141"/>
      <c r="N273" s="141"/>
      <c r="O273" s="141"/>
      <c r="P273" s="141"/>
      <c r="Q273" s="141"/>
      <c r="R273" s="141"/>
      <c r="S273" s="141"/>
      <c r="T273" s="141"/>
      <c r="U273" s="141"/>
      <c r="V273" s="141"/>
      <c r="W273" s="141"/>
      <c r="X273" s="141"/>
      <c r="Y273" s="141"/>
      <c r="Z273" s="141"/>
    </row>
    <row r="274" spans="1:26" ht="12.75" customHeight="1">
      <c r="A274" s="2"/>
      <c r="B274" s="157"/>
      <c r="C274" s="157"/>
      <c r="D274" s="157"/>
      <c r="E274" s="157"/>
      <c r="F274" s="157"/>
      <c r="G274" s="157"/>
      <c r="H274" s="2"/>
      <c r="I274" s="2"/>
      <c r="J274" s="2"/>
      <c r="K274" s="141"/>
      <c r="L274" s="141"/>
      <c r="M274" s="141"/>
      <c r="N274" s="141"/>
      <c r="O274" s="141"/>
      <c r="P274" s="141"/>
      <c r="Q274" s="141"/>
      <c r="R274" s="141"/>
      <c r="S274" s="141"/>
      <c r="T274" s="141"/>
      <c r="U274" s="141"/>
      <c r="V274" s="141"/>
      <c r="W274" s="141"/>
      <c r="X274" s="141"/>
      <c r="Y274" s="141"/>
      <c r="Z274" s="141"/>
    </row>
    <row r="275" spans="1:26" ht="12.75" customHeight="1">
      <c r="A275" s="2"/>
      <c r="B275" s="157"/>
      <c r="C275" s="157"/>
      <c r="D275" s="157"/>
      <c r="E275" s="157"/>
      <c r="F275" s="157"/>
      <c r="G275" s="157"/>
      <c r="H275" s="2"/>
      <c r="I275" s="2"/>
      <c r="J275" s="2"/>
      <c r="K275" s="141"/>
      <c r="L275" s="141"/>
      <c r="M275" s="141"/>
      <c r="N275" s="141"/>
      <c r="O275" s="141"/>
      <c r="P275" s="141"/>
      <c r="Q275" s="141"/>
      <c r="R275" s="141"/>
      <c r="S275" s="141"/>
      <c r="T275" s="141"/>
      <c r="U275" s="141"/>
      <c r="V275" s="141"/>
      <c r="W275" s="141"/>
      <c r="X275" s="141"/>
      <c r="Y275" s="141"/>
      <c r="Z275" s="141"/>
    </row>
    <row r="276" spans="1:26" ht="12.75" customHeight="1">
      <c r="A276" s="2"/>
      <c r="B276" s="157"/>
      <c r="C276" s="157"/>
      <c r="D276" s="157"/>
      <c r="E276" s="157"/>
      <c r="F276" s="157"/>
      <c r="G276" s="157"/>
      <c r="H276" s="2"/>
      <c r="I276" s="2"/>
      <c r="J276" s="2"/>
      <c r="K276" s="141"/>
      <c r="L276" s="141"/>
      <c r="M276" s="141"/>
      <c r="N276" s="141"/>
      <c r="O276" s="141"/>
      <c r="P276" s="141"/>
      <c r="Q276" s="141"/>
      <c r="R276" s="141"/>
      <c r="S276" s="141"/>
      <c r="T276" s="141"/>
      <c r="U276" s="141"/>
      <c r="V276" s="141"/>
      <c r="W276" s="141"/>
      <c r="X276" s="141"/>
      <c r="Y276" s="141"/>
      <c r="Z276" s="141"/>
    </row>
    <row r="277" spans="1:26" ht="12.75" customHeight="1">
      <c r="A277" s="2"/>
      <c r="B277" s="157"/>
      <c r="C277" s="157"/>
      <c r="D277" s="157"/>
      <c r="E277" s="157"/>
      <c r="F277" s="157"/>
      <c r="G277" s="157"/>
      <c r="H277" s="2"/>
      <c r="I277" s="2"/>
      <c r="J277" s="2"/>
      <c r="K277" s="141"/>
      <c r="L277" s="141"/>
      <c r="M277" s="141"/>
      <c r="N277" s="141"/>
      <c r="O277" s="141"/>
      <c r="P277" s="141"/>
      <c r="Q277" s="141"/>
      <c r="R277" s="141"/>
      <c r="S277" s="141"/>
      <c r="T277" s="141"/>
      <c r="U277" s="141"/>
      <c r="V277" s="141"/>
      <c r="W277" s="141"/>
      <c r="X277" s="141"/>
      <c r="Y277" s="141"/>
      <c r="Z277" s="141"/>
    </row>
    <row r="278" spans="1:26" ht="12.75" customHeight="1">
      <c r="A278" s="2"/>
      <c r="B278" s="157"/>
      <c r="C278" s="157"/>
      <c r="D278" s="157"/>
      <c r="E278" s="157"/>
      <c r="F278" s="157"/>
      <c r="G278" s="157"/>
      <c r="H278" s="2"/>
      <c r="I278" s="2"/>
      <c r="J278" s="2"/>
      <c r="K278" s="141"/>
      <c r="L278" s="141"/>
      <c r="M278" s="141"/>
      <c r="N278" s="141"/>
      <c r="O278" s="141"/>
      <c r="P278" s="141"/>
      <c r="Q278" s="141"/>
      <c r="R278" s="141"/>
      <c r="S278" s="141"/>
      <c r="T278" s="141"/>
      <c r="U278" s="141"/>
      <c r="V278" s="141"/>
      <c r="W278" s="141"/>
      <c r="X278" s="141"/>
      <c r="Y278" s="141"/>
      <c r="Z278" s="141"/>
    </row>
    <row r="279" spans="1:26" ht="12.75" customHeight="1">
      <c r="A279" s="2"/>
      <c r="B279" s="157"/>
      <c r="C279" s="157"/>
      <c r="D279" s="157"/>
      <c r="E279" s="157"/>
      <c r="F279" s="157"/>
      <c r="G279" s="157"/>
      <c r="H279" s="2"/>
      <c r="I279" s="2"/>
      <c r="J279" s="2"/>
      <c r="K279" s="141"/>
      <c r="L279" s="141"/>
      <c r="M279" s="141"/>
      <c r="N279" s="141"/>
      <c r="O279" s="141"/>
      <c r="P279" s="141"/>
      <c r="Q279" s="141"/>
      <c r="R279" s="141"/>
      <c r="S279" s="141"/>
      <c r="T279" s="141"/>
      <c r="U279" s="141"/>
      <c r="V279" s="141"/>
      <c r="W279" s="141"/>
      <c r="X279" s="141"/>
      <c r="Y279" s="141"/>
      <c r="Z279" s="141"/>
    </row>
    <row r="280" spans="1:26" ht="12.75" customHeight="1">
      <c r="A280" s="2"/>
      <c r="B280" s="157"/>
      <c r="C280" s="157"/>
      <c r="D280" s="157"/>
      <c r="E280" s="157"/>
      <c r="F280" s="157"/>
      <c r="G280" s="157"/>
      <c r="H280" s="2"/>
      <c r="I280" s="2"/>
      <c r="J280" s="2"/>
      <c r="K280" s="141"/>
      <c r="L280" s="141"/>
      <c r="M280" s="141"/>
      <c r="N280" s="141"/>
      <c r="O280" s="141"/>
      <c r="P280" s="141"/>
      <c r="Q280" s="141"/>
      <c r="R280" s="141"/>
      <c r="S280" s="141"/>
      <c r="T280" s="141"/>
      <c r="U280" s="141"/>
      <c r="V280" s="141"/>
      <c r="W280" s="141"/>
      <c r="X280" s="141"/>
      <c r="Y280" s="141"/>
      <c r="Z280" s="141"/>
    </row>
    <row r="281" spans="1:26" ht="12.75" customHeight="1">
      <c r="A281" s="2"/>
      <c r="B281" s="157"/>
      <c r="C281" s="157"/>
      <c r="D281" s="157"/>
      <c r="E281" s="157"/>
      <c r="F281" s="157"/>
      <c r="G281" s="157"/>
      <c r="H281" s="2"/>
      <c r="I281" s="2"/>
      <c r="J281" s="2"/>
      <c r="K281" s="141"/>
      <c r="L281" s="141"/>
      <c r="M281" s="141"/>
      <c r="N281" s="141"/>
      <c r="O281" s="141"/>
      <c r="P281" s="141"/>
      <c r="Q281" s="141"/>
      <c r="R281" s="141"/>
      <c r="S281" s="141"/>
      <c r="T281" s="141"/>
      <c r="U281" s="141"/>
      <c r="V281" s="141"/>
      <c r="W281" s="141"/>
      <c r="X281" s="141"/>
      <c r="Y281" s="141"/>
      <c r="Z281" s="141"/>
    </row>
    <row r="282" spans="1:26" ht="12.75" customHeight="1">
      <c r="A282" s="2"/>
      <c r="B282" s="157"/>
      <c r="C282" s="157"/>
      <c r="D282" s="157"/>
      <c r="E282" s="157"/>
      <c r="F282" s="157"/>
      <c r="G282" s="157"/>
      <c r="H282" s="2"/>
      <c r="I282" s="2"/>
      <c r="J282" s="2"/>
      <c r="K282" s="141"/>
      <c r="L282" s="141"/>
      <c r="M282" s="141"/>
      <c r="N282" s="141"/>
      <c r="O282" s="141"/>
      <c r="P282" s="141"/>
      <c r="Q282" s="141"/>
      <c r="R282" s="141"/>
      <c r="S282" s="141"/>
      <c r="T282" s="141"/>
      <c r="U282" s="141"/>
      <c r="V282" s="141"/>
      <c r="W282" s="141"/>
      <c r="X282" s="141"/>
      <c r="Y282" s="141"/>
      <c r="Z282" s="141"/>
    </row>
    <row r="283" spans="1:26" ht="12.75" customHeight="1">
      <c r="A283" s="2"/>
      <c r="B283" s="157"/>
      <c r="C283" s="157"/>
      <c r="D283" s="157"/>
      <c r="E283" s="157"/>
      <c r="F283" s="157"/>
      <c r="G283" s="157"/>
      <c r="H283" s="2"/>
      <c r="I283" s="2"/>
      <c r="J283" s="2"/>
      <c r="K283" s="141"/>
      <c r="L283" s="141"/>
      <c r="M283" s="141"/>
      <c r="N283" s="141"/>
      <c r="O283" s="141"/>
      <c r="P283" s="141"/>
      <c r="Q283" s="141"/>
      <c r="R283" s="141"/>
      <c r="S283" s="141"/>
      <c r="T283" s="141"/>
      <c r="U283" s="141"/>
      <c r="V283" s="141"/>
      <c r="W283" s="141"/>
      <c r="X283" s="141"/>
      <c r="Y283" s="141"/>
      <c r="Z283" s="141"/>
    </row>
    <row r="284" spans="1:26" ht="12.75" customHeight="1">
      <c r="A284" s="2"/>
      <c r="B284" s="157"/>
      <c r="C284" s="157"/>
      <c r="D284" s="157"/>
      <c r="E284" s="157"/>
      <c r="F284" s="157"/>
      <c r="G284" s="157"/>
      <c r="H284" s="2"/>
      <c r="I284" s="2"/>
      <c r="J284" s="2"/>
      <c r="K284" s="141"/>
      <c r="L284" s="141"/>
      <c r="M284" s="141"/>
      <c r="N284" s="141"/>
      <c r="O284" s="141"/>
      <c r="P284" s="141"/>
      <c r="Q284" s="141"/>
      <c r="R284" s="141"/>
      <c r="S284" s="141"/>
      <c r="T284" s="141"/>
      <c r="U284" s="141"/>
      <c r="V284" s="141"/>
      <c r="W284" s="141"/>
      <c r="X284" s="141"/>
      <c r="Y284" s="141"/>
      <c r="Z284" s="141"/>
    </row>
    <row r="285" spans="1:26" ht="12.75" customHeight="1">
      <c r="A285" s="2"/>
      <c r="B285" s="157"/>
      <c r="C285" s="157"/>
      <c r="D285" s="157"/>
      <c r="E285" s="157"/>
      <c r="F285" s="157"/>
      <c r="G285" s="157"/>
      <c r="H285" s="2"/>
      <c r="I285" s="2"/>
      <c r="J285" s="2"/>
      <c r="K285" s="141"/>
      <c r="L285" s="141"/>
      <c r="M285" s="141"/>
      <c r="N285" s="141"/>
      <c r="O285" s="141"/>
      <c r="P285" s="141"/>
      <c r="Q285" s="141"/>
      <c r="R285" s="141"/>
      <c r="S285" s="141"/>
      <c r="T285" s="141"/>
      <c r="U285" s="141"/>
      <c r="V285" s="141"/>
      <c r="W285" s="141"/>
      <c r="X285" s="141"/>
      <c r="Y285" s="141"/>
      <c r="Z285" s="141"/>
    </row>
    <row r="286" spans="1:26" ht="12.75" customHeight="1">
      <c r="A286" s="2"/>
      <c r="B286" s="157"/>
      <c r="C286" s="157"/>
      <c r="D286" s="157"/>
      <c r="E286" s="157"/>
      <c r="F286" s="157"/>
      <c r="G286" s="157"/>
      <c r="H286" s="2"/>
      <c r="I286" s="2"/>
      <c r="J286" s="2"/>
      <c r="K286" s="141"/>
      <c r="L286" s="141"/>
      <c r="M286" s="141"/>
      <c r="N286" s="141"/>
      <c r="O286" s="141"/>
      <c r="P286" s="141"/>
      <c r="Q286" s="141"/>
      <c r="R286" s="141"/>
      <c r="S286" s="141"/>
      <c r="T286" s="141"/>
      <c r="U286" s="141"/>
      <c r="V286" s="141"/>
      <c r="W286" s="141"/>
      <c r="X286" s="141"/>
      <c r="Y286" s="141"/>
      <c r="Z286" s="141"/>
    </row>
    <row r="287" spans="1:26" ht="12.75" customHeight="1">
      <c r="A287" s="2"/>
      <c r="B287" s="157"/>
      <c r="C287" s="157"/>
      <c r="D287" s="157"/>
      <c r="E287" s="157"/>
      <c r="F287" s="157"/>
      <c r="G287" s="157"/>
      <c r="H287" s="2"/>
      <c r="I287" s="2"/>
      <c r="J287" s="2"/>
      <c r="K287" s="141"/>
      <c r="L287" s="141"/>
      <c r="M287" s="141"/>
      <c r="N287" s="141"/>
      <c r="O287" s="141"/>
      <c r="P287" s="141"/>
      <c r="Q287" s="141"/>
      <c r="R287" s="141"/>
      <c r="S287" s="141"/>
      <c r="T287" s="141"/>
      <c r="U287" s="141"/>
      <c r="V287" s="141"/>
      <c r="W287" s="141"/>
      <c r="X287" s="141"/>
      <c r="Y287" s="141"/>
      <c r="Z287" s="141"/>
    </row>
    <row r="288" spans="1:26" ht="12.75" customHeight="1">
      <c r="A288" s="2"/>
      <c r="B288" s="157"/>
      <c r="C288" s="157"/>
      <c r="D288" s="157"/>
      <c r="E288" s="157"/>
      <c r="F288" s="157"/>
      <c r="G288" s="157"/>
      <c r="H288" s="2"/>
      <c r="I288" s="2"/>
      <c r="J288" s="2"/>
      <c r="K288" s="141"/>
      <c r="L288" s="141"/>
      <c r="M288" s="141"/>
      <c r="N288" s="141"/>
      <c r="O288" s="141"/>
      <c r="P288" s="141"/>
      <c r="Q288" s="141"/>
      <c r="R288" s="141"/>
      <c r="S288" s="141"/>
      <c r="T288" s="141"/>
      <c r="U288" s="141"/>
      <c r="V288" s="141"/>
      <c r="W288" s="141"/>
      <c r="X288" s="141"/>
      <c r="Y288" s="141"/>
      <c r="Z288" s="141"/>
    </row>
    <row r="289" spans="1:26" ht="12.75" customHeight="1">
      <c r="A289" s="2"/>
      <c r="B289" s="157"/>
      <c r="C289" s="157"/>
      <c r="D289" s="157"/>
      <c r="E289" s="157"/>
      <c r="F289" s="157"/>
      <c r="G289" s="157"/>
      <c r="H289" s="2"/>
      <c r="I289" s="2"/>
      <c r="J289" s="2"/>
      <c r="K289" s="141"/>
      <c r="L289" s="141"/>
      <c r="M289" s="141"/>
      <c r="N289" s="141"/>
      <c r="O289" s="141"/>
      <c r="P289" s="141"/>
      <c r="Q289" s="141"/>
      <c r="R289" s="141"/>
      <c r="S289" s="141"/>
      <c r="T289" s="141"/>
      <c r="U289" s="141"/>
      <c r="V289" s="141"/>
      <c r="W289" s="141"/>
      <c r="X289" s="141"/>
      <c r="Y289" s="141"/>
      <c r="Z289" s="141"/>
    </row>
    <row r="290" spans="1:26" ht="12.75" customHeight="1">
      <c r="A290" s="2"/>
      <c r="B290" s="157"/>
      <c r="C290" s="157"/>
      <c r="D290" s="157"/>
      <c r="E290" s="157"/>
      <c r="F290" s="157"/>
      <c r="G290" s="157"/>
      <c r="H290" s="2"/>
      <c r="I290" s="2"/>
      <c r="J290" s="2"/>
      <c r="K290" s="141"/>
      <c r="L290" s="141"/>
      <c r="M290" s="141"/>
      <c r="N290" s="141"/>
      <c r="O290" s="141"/>
      <c r="P290" s="141"/>
      <c r="Q290" s="141"/>
      <c r="R290" s="141"/>
      <c r="S290" s="141"/>
      <c r="T290" s="141"/>
      <c r="U290" s="141"/>
      <c r="V290" s="141"/>
      <c r="W290" s="141"/>
      <c r="X290" s="141"/>
      <c r="Y290" s="141"/>
      <c r="Z290" s="141"/>
    </row>
    <row r="291" spans="1:26" ht="12.75" customHeight="1">
      <c r="A291" s="2"/>
      <c r="B291" s="157"/>
      <c r="C291" s="157"/>
      <c r="D291" s="157"/>
      <c r="E291" s="157"/>
      <c r="F291" s="157"/>
      <c r="G291" s="157"/>
      <c r="H291" s="2"/>
      <c r="I291" s="2"/>
      <c r="J291" s="2"/>
      <c r="K291" s="141"/>
      <c r="L291" s="141"/>
      <c r="M291" s="141"/>
      <c r="N291" s="141"/>
      <c r="O291" s="141"/>
      <c r="P291" s="141"/>
      <c r="Q291" s="141"/>
      <c r="R291" s="141"/>
      <c r="S291" s="141"/>
      <c r="T291" s="141"/>
      <c r="U291" s="141"/>
      <c r="V291" s="141"/>
      <c r="W291" s="141"/>
      <c r="X291" s="141"/>
      <c r="Y291" s="141"/>
      <c r="Z291" s="141"/>
    </row>
    <row r="292" spans="1:26" ht="12.75" customHeight="1">
      <c r="A292" s="2"/>
      <c r="B292" s="157"/>
      <c r="C292" s="157"/>
      <c r="D292" s="157"/>
      <c r="E292" s="157"/>
      <c r="F292" s="157"/>
      <c r="G292" s="157"/>
      <c r="H292" s="2"/>
      <c r="I292" s="2"/>
      <c r="J292" s="2"/>
      <c r="K292" s="141"/>
      <c r="L292" s="141"/>
      <c r="M292" s="141"/>
      <c r="N292" s="141"/>
      <c r="O292" s="141"/>
      <c r="P292" s="141"/>
      <c r="Q292" s="141"/>
      <c r="R292" s="141"/>
      <c r="S292" s="141"/>
      <c r="T292" s="141"/>
      <c r="U292" s="141"/>
      <c r="V292" s="141"/>
      <c r="W292" s="141"/>
      <c r="X292" s="141"/>
      <c r="Y292" s="141"/>
      <c r="Z292" s="141"/>
    </row>
    <row r="293" spans="1:26" ht="12.75" customHeight="1">
      <c r="A293" s="2"/>
      <c r="B293" s="157"/>
      <c r="C293" s="157"/>
      <c r="D293" s="157"/>
      <c r="E293" s="157"/>
      <c r="F293" s="157"/>
      <c r="G293" s="157"/>
      <c r="H293" s="2"/>
      <c r="I293" s="2"/>
      <c r="J293" s="2"/>
      <c r="K293" s="141"/>
      <c r="L293" s="141"/>
      <c r="M293" s="141"/>
      <c r="N293" s="141"/>
      <c r="O293" s="141"/>
      <c r="P293" s="141"/>
      <c r="Q293" s="141"/>
      <c r="R293" s="141"/>
      <c r="S293" s="141"/>
      <c r="T293" s="141"/>
      <c r="U293" s="141"/>
      <c r="V293" s="141"/>
      <c r="W293" s="141"/>
      <c r="X293" s="141"/>
      <c r="Y293" s="141"/>
      <c r="Z293" s="141"/>
    </row>
    <row r="294" spans="1:26" ht="12.75" customHeight="1">
      <c r="A294" s="2"/>
      <c r="B294" s="157"/>
      <c r="C294" s="157"/>
      <c r="D294" s="157"/>
      <c r="E294" s="157"/>
      <c r="F294" s="157"/>
      <c r="G294" s="157"/>
      <c r="H294" s="2"/>
      <c r="I294" s="2"/>
      <c r="J294" s="2"/>
      <c r="K294" s="141"/>
      <c r="L294" s="141"/>
      <c r="M294" s="141"/>
      <c r="N294" s="141"/>
      <c r="O294" s="141"/>
      <c r="P294" s="141"/>
      <c r="Q294" s="141"/>
      <c r="R294" s="141"/>
      <c r="S294" s="141"/>
      <c r="T294" s="141"/>
      <c r="U294" s="141"/>
      <c r="V294" s="141"/>
      <c r="W294" s="141"/>
      <c r="X294" s="141"/>
      <c r="Y294" s="141"/>
      <c r="Z294" s="141"/>
    </row>
    <row r="295" spans="1:26" ht="12.75" customHeight="1">
      <c r="A295" s="2"/>
      <c r="B295" s="157"/>
      <c r="C295" s="157"/>
      <c r="D295" s="157"/>
      <c r="E295" s="157"/>
      <c r="F295" s="157"/>
      <c r="G295" s="157"/>
      <c r="H295" s="2"/>
      <c r="I295" s="2"/>
      <c r="J295" s="2"/>
      <c r="K295" s="141"/>
      <c r="L295" s="141"/>
      <c r="M295" s="141"/>
      <c r="N295" s="141"/>
      <c r="O295" s="141"/>
      <c r="P295" s="141"/>
      <c r="Q295" s="141"/>
      <c r="R295" s="141"/>
      <c r="S295" s="141"/>
      <c r="T295" s="141"/>
      <c r="U295" s="141"/>
      <c r="V295" s="141"/>
      <c r="W295" s="141"/>
      <c r="X295" s="141"/>
      <c r="Y295" s="141"/>
      <c r="Z295" s="141"/>
    </row>
    <row r="296" spans="1:26" ht="12.75" customHeight="1">
      <c r="A296" s="2"/>
      <c r="B296" s="157"/>
      <c r="C296" s="157"/>
      <c r="D296" s="157"/>
      <c r="E296" s="157"/>
      <c r="F296" s="157"/>
      <c r="G296" s="157"/>
      <c r="H296" s="2"/>
      <c r="I296" s="2"/>
      <c r="J296" s="2"/>
      <c r="K296" s="141"/>
      <c r="L296" s="141"/>
      <c r="M296" s="141"/>
      <c r="N296" s="141"/>
      <c r="O296" s="141"/>
      <c r="P296" s="141"/>
      <c r="Q296" s="141"/>
      <c r="R296" s="141"/>
      <c r="S296" s="141"/>
      <c r="T296" s="141"/>
      <c r="U296" s="141"/>
      <c r="V296" s="141"/>
      <c r="W296" s="141"/>
      <c r="X296" s="141"/>
      <c r="Y296" s="141"/>
      <c r="Z296" s="141"/>
    </row>
    <row r="297" spans="1:26" ht="12.75" customHeight="1">
      <c r="A297" s="2"/>
      <c r="B297" s="157"/>
      <c r="C297" s="157"/>
      <c r="D297" s="157"/>
      <c r="E297" s="157"/>
      <c r="F297" s="157"/>
      <c r="G297" s="157"/>
      <c r="H297" s="2"/>
      <c r="I297" s="2"/>
      <c r="J297" s="2"/>
      <c r="K297" s="141"/>
      <c r="L297" s="141"/>
      <c r="M297" s="141"/>
      <c r="N297" s="141"/>
      <c r="O297" s="141"/>
      <c r="P297" s="141"/>
      <c r="Q297" s="141"/>
      <c r="R297" s="141"/>
      <c r="S297" s="141"/>
      <c r="T297" s="141"/>
      <c r="U297" s="141"/>
      <c r="V297" s="141"/>
      <c r="W297" s="141"/>
      <c r="X297" s="141"/>
      <c r="Y297" s="141"/>
      <c r="Z297" s="141"/>
    </row>
    <row r="298" spans="1:26" ht="12.75" customHeight="1">
      <c r="A298" s="2"/>
      <c r="B298" s="157"/>
      <c r="C298" s="157"/>
      <c r="D298" s="157"/>
      <c r="E298" s="157"/>
      <c r="F298" s="157"/>
      <c r="G298" s="157"/>
      <c r="H298" s="2"/>
      <c r="I298" s="2"/>
      <c r="J298" s="2"/>
      <c r="K298" s="141"/>
      <c r="L298" s="141"/>
      <c r="M298" s="141"/>
      <c r="N298" s="141"/>
      <c r="O298" s="141"/>
      <c r="P298" s="141"/>
      <c r="Q298" s="141"/>
      <c r="R298" s="141"/>
      <c r="S298" s="141"/>
      <c r="T298" s="141"/>
      <c r="U298" s="141"/>
      <c r="V298" s="141"/>
      <c r="W298" s="141"/>
      <c r="X298" s="141"/>
      <c r="Y298" s="141"/>
      <c r="Z298" s="141"/>
    </row>
    <row r="299" spans="1:26" ht="12.75" customHeight="1">
      <c r="A299" s="2"/>
      <c r="B299" s="157"/>
      <c r="C299" s="157"/>
      <c r="D299" s="157"/>
      <c r="E299" s="157"/>
      <c r="F299" s="157"/>
      <c r="G299" s="157"/>
      <c r="H299" s="2"/>
      <c r="I299" s="2"/>
      <c r="J299" s="2"/>
      <c r="K299" s="141"/>
      <c r="L299" s="141"/>
      <c r="M299" s="141"/>
      <c r="N299" s="141"/>
      <c r="O299" s="141"/>
      <c r="P299" s="141"/>
      <c r="Q299" s="141"/>
      <c r="R299" s="141"/>
      <c r="S299" s="141"/>
      <c r="T299" s="141"/>
      <c r="U299" s="141"/>
      <c r="V299" s="141"/>
      <c r="W299" s="141"/>
      <c r="X299" s="141"/>
      <c r="Y299" s="141"/>
      <c r="Z299" s="141"/>
    </row>
    <row r="300" spans="1:26" ht="12.75" customHeight="1">
      <c r="A300" s="2"/>
      <c r="B300" s="157"/>
      <c r="C300" s="157"/>
      <c r="D300" s="157"/>
      <c r="E300" s="157"/>
      <c r="F300" s="157"/>
      <c r="G300" s="157"/>
      <c r="H300" s="2"/>
      <c r="I300" s="2"/>
      <c r="J300" s="2"/>
      <c r="K300" s="141"/>
      <c r="L300" s="141"/>
      <c r="M300" s="141"/>
      <c r="N300" s="141"/>
      <c r="O300" s="141"/>
      <c r="P300" s="141"/>
      <c r="Q300" s="141"/>
      <c r="R300" s="141"/>
      <c r="S300" s="141"/>
      <c r="T300" s="141"/>
      <c r="U300" s="141"/>
      <c r="V300" s="141"/>
      <c r="W300" s="141"/>
      <c r="X300" s="141"/>
      <c r="Y300" s="141"/>
      <c r="Z300" s="141"/>
    </row>
    <row r="301" spans="1:26" ht="12.75" customHeight="1">
      <c r="A301" s="2"/>
      <c r="B301" s="157"/>
      <c r="C301" s="157"/>
      <c r="D301" s="157"/>
      <c r="E301" s="157"/>
      <c r="F301" s="157"/>
      <c r="G301" s="157"/>
      <c r="H301" s="2"/>
      <c r="I301" s="2"/>
      <c r="J301" s="2"/>
      <c r="K301" s="141"/>
      <c r="L301" s="141"/>
      <c r="M301" s="141"/>
      <c r="N301" s="141"/>
      <c r="O301" s="141"/>
      <c r="P301" s="141"/>
      <c r="Q301" s="141"/>
      <c r="R301" s="141"/>
      <c r="S301" s="141"/>
      <c r="T301" s="141"/>
      <c r="U301" s="141"/>
      <c r="V301" s="141"/>
      <c r="W301" s="141"/>
      <c r="X301" s="141"/>
      <c r="Y301" s="141"/>
      <c r="Z301" s="141"/>
    </row>
    <row r="302" spans="1:26" ht="12.75" customHeight="1">
      <c r="A302" s="2"/>
      <c r="B302" s="157"/>
      <c r="C302" s="157"/>
      <c r="D302" s="157"/>
      <c r="E302" s="157"/>
      <c r="F302" s="157"/>
      <c r="G302" s="157"/>
      <c r="H302" s="2"/>
      <c r="I302" s="2"/>
      <c r="J302" s="2"/>
      <c r="K302" s="141"/>
      <c r="L302" s="141"/>
      <c r="M302" s="141"/>
      <c r="N302" s="141"/>
      <c r="O302" s="141"/>
      <c r="P302" s="141"/>
      <c r="Q302" s="141"/>
      <c r="R302" s="141"/>
      <c r="S302" s="141"/>
      <c r="T302" s="141"/>
      <c r="U302" s="141"/>
      <c r="V302" s="141"/>
      <c r="W302" s="141"/>
      <c r="X302" s="141"/>
      <c r="Y302" s="141"/>
      <c r="Z302" s="141"/>
    </row>
    <row r="303" spans="1:26" ht="12.75" customHeight="1">
      <c r="A303" s="2"/>
      <c r="B303" s="157"/>
      <c r="C303" s="157"/>
      <c r="D303" s="157"/>
      <c r="E303" s="157"/>
      <c r="F303" s="157"/>
      <c r="G303" s="157"/>
      <c r="H303" s="2"/>
      <c r="I303" s="2"/>
      <c r="J303" s="2"/>
      <c r="K303" s="141"/>
      <c r="L303" s="141"/>
      <c r="M303" s="141"/>
      <c r="N303" s="141"/>
      <c r="O303" s="141"/>
      <c r="P303" s="141"/>
      <c r="Q303" s="141"/>
      <c r="R303" s="141"/>
      <c r="S303" s="141"/>
      <c r="T303" s="141"/>
      <c r="U303" s="141"/>
      <c r="V303" s="141"/>
      <c r="W303" s="141"/>
      <c r="X303" s="141"/>
      <c r="Y303" s="141"/>
      <c r="Z303" s="141"/>
    </row>
    <row r="304" spans="1:26" ht="12.75" customHeight="1">
      <c r="A304" s="2"/>
      <c r="B304" s="157"/>
      <c r="C304" s="157"/>
      <c r="D304" s="157"/>
      <c r="E304" s="157"/>
      <c r="F304" s="157"/>
      <c r="G304" s="157"/>
      <c r="H304" s="2"/>
      <c r="I304" s="2"/>
      <c r="J304" s="2"/>
      <c r="K304" s="141"/>
      <c r="L304" s="141"/>
      <c r="M304" s="141"/>
      <c r="N304" s="141"/>
      <c r="O304" s="141"/>
      <c r="P304" s="141"/>
      <c r="Q304" s="141"/>
      <c r="R304" s="141"/>
      <c r="S304" s="141"/>
      <c r="T304" s="141"/>
      <c r="U304" s="141"/>
      <c r="V304" s="141"/>
      <c r="W304" s="141"/>
      <c r="X304" s="141"/>
      <c r="Y304" s="141"/>
      <c r="Z304" s="141"/>
    </row>
    <row r="305" spans="1:26" ht="12.75" customHeight="1">
      <c r="A305" s="2"/>
      <c r="B305" s="157"/>
      <c r="C305" s="157"/>
      <c r="D305" s="157"/>
      <c r="E305" s="157"/>
      <c r="F305" s="157"/>
      <c r="G305" s="157"/>
      <c r="H305" s="2"/>
      <c r="I305" s="2"/>
      <c r="J305" s="2"/>
      <c r="K305" s="141"/>
      <c r="L305" s="141"/>
      <c r="M305" s="141"/>
      <c r="N305" s="141"/>
      <c r="O305" s="141"/>
      <c r="P305" s="141"/>
      <c r="Q305" s="141"/>
      <c r="R305" s="141"/>
      <c r="S305" s="141"/>
      <c r="T305" s="141"/>
      <c r="U305" s="141"/>
      <c r="V305" s="141"/>
      <c r="W305" s="141"/>
      <c r="X305" s="141"/>
      <c r="Y305" s="141"/>
      <c r="Z305" s="141"/>
    </row>
    <row r="306" spans="1:26" ht="12.75" customHeight="1">
      <c r="A306" s="2"/>
      <c r="B306" s="157"/>
      <c r="C306" s="157"/>
      <c r="D306" s="157"/>
      <c r="E306" s="157"/>
      <c r="F306" s="157"/>
      <c r="G306" s="157"/>
      <c r="H306" s="2"/>
      <c r="I306" s="2"/>
      <c r="J306" s="2"/>
      <c r="K306" s="141"/>
      <c r="L306" s="141"/>
      <c r="M306" s="141"/>
      <c r="N306" s="141"/>
      <c r="O306" s="141"/>
      <c r="P306" s="141"/>
      <c r="Q306" s="141"/>
      <c r="R306" s="141"/>
      <c r="S306" s="141"/>
      <c r="T306" s="141"/>
      <c r="U306" s="141"/>
      <c r="V306" s="141"/>
      <c r="W306" s="141"/>
      <c r="X306" s="141"/>
      <c r="Y306" s="141"/>
      <c r="Z306" s="141"/>
    </row>
    <row r="307" spans="1:26" ht="12.75" customHeight="1">
      <c r="A307" s="2"/>
      <c r="B307" s="157"/>
      <c r="C307" s="157"/>
      <c r="D307" s="157"/>
      <c r="E307" s="157"/>
      <c r="F307" s="157"/>
      <c r="G307" s="157"/>
      <c r="H307" s="2"/>
      <c r="I307" s="2"/>
      <c r="J307" s="2"/>
      <c r="K307" s="141"/>
      <c r="L307" s="141"/>
      <c r="M307" s="141"/>
      <c r="N307" s="141"/>
      <c r="O307" s="141"/>
      <c r="P307" s="141"/>
      <c r="Q307" s="141"/>
      <c r="R307" s="141"/>
      <c r="S307" s="141"/>
      <c r="T307" s="141"/>
      <c r="U307" s="141"/>
      <c r="V307" s="141"/>
      <c r="W307" s="141"/>
      <c r="X307" s="141"/>
      <c r="Y307" s="141"/>
      <c r="Z307" s="141"/>
    </row>
    <row r="308" spans="1:26" ht="12.75" customHeight="1">
      <c r="A308" s="2"/>
      <c r="B308" s="157"/>
      <c r="C308" s="157"/>
      <c r="D308" s="157"/>
      <c r="E308" s="157"/>
      <c r="F308" s="157"/>
      <c r="G308" s="157"/>
      <c r="H308" s="2"/>
      <c r="I308" s="2"/>
      <c r="J308" s="2"/>
      <c r="K308" s="141"/>
      <c r="L308" s="141"/>
      <c r="M308" s="141"/>
      <c r="N308" s="141"/>
      <c r="O308" s="141"/>
      <c r="P308" s="141"/>
      <c r="Q308" s="141"/>
      <c r="R308" s="141"/>
      <c r="S308" s="141"/>
      <c r="T308" s="141"/>
      <c r="U308" s="141"/>
      <c r="V308" s="141"/>
      <c r="W308" s="141"/>
      <c r="X308" s="141"/>
      <c r="Y308" s="141"/>
      <c r="Z308" s="141"/>
    </row>
    <row r="309" spans="1:26" ht="12.75" customHeight="1">
      <c r="A309" s="2"/>
      <c r="B309" s="157"/>
      <c r="C309" s="157"/>
      <c r="D309" s="157"/>
      <c r="E309" s="157"/>
      <c r="F309" s="157"/>
      <c r="G309" s="157"/>
      <c r="H309" s="2"/>
      <c r="I309" s="2"/>
      <c r="J309" s="2"/>
      <c r="K309" s="141"/>
      <c r="L309" s="141"/>
      <c r="M309" s="141"/>
      <c r="N309" s="141"/>
      <c r="O309" s="141"/>
      <c r="P309" s="141"/>
      <c r="Q309" s="141"/>
      <c r="R309" s="141"/>
      <c r="S309" s="141"/>
      <c r="T309" s="141"/>
      <c r="U309" s="141"/>
      <c r="V309" s="141"/>
      <c r="W309" s="141"/>
      <c r="X309" s="141"/>
      <c r="Y309" s="141"/>
      <c r="Z309" s="141"/>
    </row>
    <row r="310" spans="1:26" ht="12.75" customHeight="1">
      <c r="A310" s="2"/>
      <c r="B310" s="157"/>
      <c r="C310" s="157"/>
      <c r="D310" s="157"/>
      <c r="E310" s="157"/>
      <c r="F310" s="157"/>
      <c r="G310" s="157"/>
      <c r="H310" s="2"/>
      <c r="I310" s="2"/>
      <c r="J310" s="2"/>
      <c r="K310" s="141"/>
      <c r="L310" s="141"/>
      <c r="M310" s="141"/>
      <c r="N310" s="141"/>
      <c r="O310" s="141"/>
      <c r="P310" s="141"/>
      <c r="Q310" s="141"/>
      <c r="R310" s="141"/>
      <c r="S310" s="141"/>
      <c r="T310" s="141"/>
      <c r="U310" s="141"/>
      <c r="V310" s="141"/>
      <c r="W310" s="141"/>
      <c r="X310" s="141"/>
      <c r="Y310" s="141"/>
      <c r="Z310" s="141"/>
    </row>
    <row r="311" spans="1:26" ht="12.75" customHeight="1">
      <c r="A311" s="2"/>
      <c r="B311" s="157"/>
      <c r="C311" s="157"/>
      <c r="D311" s="157"/>
      <c r="E311" s="157"/>
      <c r="F311" s="157"/>
      <c r="G311" s="157"/>
      <c r="H311" s="2"/>
      <c r="I311" s="2"/>
      <c r="J311" s="2"/>
      <c r="K311" s="141"/>
      <c r="L311" s="141"/>
      <c r="M311" s="141"/>
      <c r="N311" s="141"/>
      <c r="O311" s="141"/>
      <c r="P311" s="141"/>
      <c r="Q311" s="141"/>
      <c r="R311" s="141"/>
      <c r="S311" s="141"/>
      <c r="T311" s="141"/>
      <c r="U311" s="141"/>
      <c r="V311" s="141"/>
      <c r="W311" s="141"/>
      <c r="X311" s="141"/>
      <c r="Y311" s="141"/>
      <c r="Z311" s="141"/>
    </row>
    <row r="312" spans="1:26" ht="12.75" customHeight="1">
      <c r="A312" s="2"/>
      <c r="B312" s="157"/>
      <c r="C312" s="157"/>
      <c r="D312" s="157"/>
      <c r="E312" s="157"/>
      <c r="F312" s="157"/>
      <c r="G312" s="157"/>
      <c r="H312" s="2"/>
      <c r="I312" s="2"/>
      <c r="J312" s="2"/>
      <c r="K312" s="141"/>
      <c r="L312" s="141"/>
      <c r="M312" s="141"/>
      <c r="N312" s="141"/>
      <c r="O312" s="141"/>
      <c r="P312" s="141"/>
      <c r="Q312" s="141"/>
      <c r="R312" s="141"/>
      <c r="S312" s="141"/>
      <c r="T312" s="141"/>
      <c r="U312" s="141"/>
      <c r="V312" s="141"/>
      <c r="W312" s="141"/>
      <c r="X312" s="141"/>
      <c r="Y312" s="141"/>
      <c r="Z312" s="141"/>
    </row>
    <row r="313" spans="1:26" ht="12.75" customHeight="1">
      <c r="A313" s="2"/>
      <c r="B313" s="157"/>
      <c r="C313" s="157"/>
      <c r="D313" s="157"/>
      <c r="E313" s="157"/>
      <c r="F313" s="157"/>
      <c r="G313" s="157"/>
      <c r="H313" s="2"/>
      <c r="I313" s="2"/>
      <c r="J313" s="2"/>
      <c r="K313" s="141"/>
      <c r="L313" s="141"/>
      <c r="M313" s="141"/>
      <c r="N313" s="141"/>
      <c r="O313" s="141"/>
      <c r="P313" s="141"/>
      <c r="Q313" s="141"/>
      <c r="R313" s="141"/>
      <c r="S313" s="141"/>
      <c r="T313" s="141"/>
      <c r="U313" s="141"/>
      <c r="V313" s="141"/>
      <c r="W313" s="141"/>
      <c r="X313" s="141"/>
      <c r="Y313" s="141"/>
      <c r="Z313" s="141"/>
    </row>
    <row r="314" spans="1:26" ht="12.75" customHeight="1">
      <c r="A314" s="2"/>
      <c r="B314" s="157"/>
      <c r="C314" s="157"/>
      <c r="D314" s="157"/>
      <c r="E314" s="157"/>
      <c r="F314" s="157"/>
      <c r="G314" s="157"/>
      <c r="H314" s="2"/>
      <c r="I314" s="2"/>
      <c r="J314" s="2"/>
      <c r="K314" s="141"/>
      <c r="L314" s="141"/>
      <c r="M314" s="141"/>
      <c r="N314" s="141"/>
      <c r="O314" s="141"/>
      <c r="P314" s="141"/>
      <c r="Q314" s="141"/>
      <c r="R314" s="141"/>
      <c r="S314" s="141"/>
      <c r="T314" s="141"/>
      <c r="U314" s="141"/>
      <c r="V314" s="141"/>
      <c r="W314" s="141"/>
      <c r="X314" s="141"/>
      <c r="Y314" s="141"/>
      <c r="Z314" s="141"/>
    </row>
    <row r="315" spans="1:26" ht="12.75" customHeight="1">
      <c r="A315" s="2"/>
      <c r="B315" s="157"/>
      <c r="C315" s="157"/>
      <c r="D315" s="157"/>
      <c r="E315" s="157"/>
      <c r="F315" s="157"/>
      <c r="G315" s="157"/>
      <c r="H315" s="2"/>
      <c r="I315" s="2"/>
      <c r="J315" s="2"/>
      <c r="K315" s="141"/>
      <c r="L315" s="141"/>
      <c r="M315" s="141"/>
      <c r="N315" s="141"/>
      <c r="O315" s="141"/>
      <c r="P315" s="141"/>
      <c r="Q315" s="141"/>
      <c r="R315" s="141"/>
      <c r="S315" s="141"/>
      <c r="T315" s="141"/>
      <c r="U315" s="141"/>
      <c r="V315" s="141"/>
      <c r="W315" s="141"/>
      <c r="X315" s="141"/>
      <c r="Y315" s="141"/>
      <c r="Z315" s="141"/>
    </row>
    <row r="316" spans="1:26" ht="12.75" customHeight="1">
      <c r="A316" s="2"/>
      <c r="B316" s="157"/>
      <c r="C316" s="157"/>
      <c r="D316" s="157"/>
      <c r="E316" s="157"/>
      <c r="F316" s="157"/>
      <c r="G316" s="157"/>
      <c r="H316" s="2"/>
      <c r="I316" s="2"/>
      <c r="J316" s="2"/>
      <c r="K316" s="141"/>
      <c r="L316" s="141"/>
      <c r="M316" s="141"/>
      <c r="N316" s="141"/>
      <c r="O316" s="141"/>
      <c r="P316" s="141"/>
      <c r="Q316" s="141"/>
      <c r="R316" s="141"/>
      <c r="S316" s="141"/>
      <c r="T316" s="141"/>
      <c r="U316" s="141"/>
      <c r="V316" s="141"/>
      <c r="W316" s="141"/>
      <c r="X316" s="141"/>
      <c r="Y316" s="141"/>
      <c r="Z316" s="141"/>
    </row>
    <row r="317" spans="1:26" ht="12.75" customHeight="1">
      <c r="A317" s="2"/>
      <c r="B317" s="157"/>
      <c r="C317" s="157"/>
      <c r="D317" s="157"/>
      <c r="E317" s="157"/>
      <c r="F317" s="157"/>
      <c r="G317" s="157"/>
      <c r="H317" s="2"/>
      <c r="I317" s="2"/>
      <c r="J317" s="2"/>
      <c r="K317" s="141"/>
      <c r="L317" s="141"/>
      <c r="M317" s="141"/>
      <c r="N317" s="141"/>
      <c r="O317" s="141"/>
      <c r="P317" s="141"/>
      <c r="Q317" s="141"/>
      <c r="R317" s="141"/>
      <c r="S317" s="141"/>
      <c r="T317" s="141"/>
      <c r="U317" s="141"/>
      <c r="V317" s="141"/>
      <c r="W317" s="141"/>
      <c r="X317" s="141"/>
      <c r="Y317" s="141"/>
      <c r="Z317" s="141"/>
    </row>
    <row r="318" spans="1:26" ht="12.75" customHeight="1">
      <c r="A318" s="2"/>
      <c r="B318" s="157"/>
      <c r="C318" s="157"/>
      <c r="D318" s="157"/>
      <c r="E318" s="157"/>
      <c r="F318" s="157"/>
      <c r="G318" s="157"/>
      <c r="H318" s="2"/>
      <c r="I318" s="2"/>
      <c r="J318" s="2"/>
      <c r="K318" s="141"/>
      <c r="L318" s="141"/>
      <c r="M318" s="141"/>
      <c r="N318" s="141"/>
      <c r="O318" s="141"/>
      <c r="P318" s="141"/>
      <c r="Q318" s="141"/>
      <c r="R318" s="141"/>
      <c r="S318" s="141"/>
      <c r="T318" s="141"/>
      <c r="U318" s="141"/>
      <c r="V318" s="141"/>
      <c r="W318" s="141"/>
      <c r="X318" s="141"/>
      <c r="Y318" s="141"/>
      <c r="Z318" s="141"/>
    </row>
    <row r="319" spans="1:26" ht="12.75" customHeight="1">
      <c r="A319" s="2"/>
      <c r="B319" s="157"/>
      <c r="C319" s="157"/>
      <c r="D319" s="157"/>
      <c r="E319" s="157"/>
      <c r="F319" s="157"/>
      <c r="G319" s="157"/>
      <c r="H319" s="2"/>
      <c r="I319" s="2"/>
      <c r="J319" s="2"/>
      <c r="K319" s="141"/>
      <c r="L319" s="141"/>
      <c r="M319" s="141"/>
      <c r="N319" s="141"/>
      <c r="O319" s="141"/>
      <c r="P319" s="141"/>
      <c r="Q319" s="141"/>
      <c r="R319" s="141"/>
      <c r="S319" s="141"/>
      <c r="T319" s="141"/>
      <c r="U319" s="141"/>
      <c r="V319" s="141"/>
      <c r="W319" s="141"/>
      <c r="X319" s="141"/>
      <c r="Y319" s="141"/>
      <c r="Z319" s="141"/>
    </row>
    <row r="320" spans="1:26" ht="12.75" customHeight="1">
      <c r="A320" s="2"/>
      <c r="B320" s="157"/>
      <c r="C320" s="157"/>
      <c r="D320" s="157"/>
      <c r="E320" s="157"/>
      <c r="F320" s="157"/>
      <c r="G320" s="157"/>
      <c r="H320" s="2"/>
      <c r="I320" s="2"/>
      <c r="J320" s="2"/>
      <c r="K320" s="141"/>
      <c r="L320" s="141"/>
      <c r="M320" s="141"/>
      <c r="N320" s="141"/>
      <c r="O320" s="141"/>
      <c r="P320" s="141"/>
      <c r="Q320" s="141"/>
      <c r="R320" s="141"/>
      <c r="S320" s="141"/>
      <c r="T320" s="141"/>
      <c r="U320" s="141"/>
      <c r="V320" s="141"/>
      <c r="W320" s="141"/>
      <c r="X320" s="141"/>
      <c r="Y320" s="141"/>
      <c r="Z320" s="141"/>
    </row>
    <row r="321" spans="1:26" ht="12.75" customHeight="1">
      <c r="A321" s="2"/>
      <c r="B321" s="157"/>
      <c r="C321" s="157"/>
      <c r="D321" s="157"/>
      <c r="E321" s="157"/>
      <c r="F321" s="157"/>
      <c r="G321" s="157"/>
      <c r="H321" s="2"/>
      <c r="I321" s="2"/>
      <c r="J321" s="2"/>
      <c r="K321" s="141"/>
      <c r="L321" s="141"/>
      <c r="M321" s="141"/>
      <c r="N321" s="141"/>
      <c r="O321" s="141"/>
      <c r="P321" s="141"/>
      <c r="Q321" s="141"/>
      <c r="R321" s="141"/>
      <c r="S321" s="141"/>
      <c r="T321" s="141"/>
      <c r="U321" s="141"/>
      <c r="V321" s="141"/>
      <c r="W321" s="141"/>
      <c r="X321" s="141"/>
      <c r="Y321" s="141"/>
      <c r="Z321" s="141"/>
    </row>
    <row r="322" spans="1:26" ht="12.75" customHeight="1">
      <c r="A322" s="2"/>
      <c r="B322" s="157"/>
      <c r="C322" s="157"/>
      <c r="D322" s="157"/>
      <c r="E322" s="157"/>
      <c r="F322" s="157"/>
      <c r="G322" s="157"/>
      <c r="H322" s="2"/>
      <c r="I322" s="2"/>
      <c r="J322" s="2"/>
      <c r="K322" s="141"/>
      <c r="L322" s="141"/>
      <c r="M322" s="141"/>
      <c r="N322" s="141"/>
      <c r="O322" s="141"/>
      <c r="P322" s="141"/>
      <c r="Q322" s="141"/>
      <c r="R322" s="141"/>
      <c r="S322" s="141"/>
      <c r="T322" s="141"/>
      <c r="U322" s="141"/>
      <c r="V322" s="141"/>
      <c r="W322" s="141"/>
      <c r="X322" s="141"/>
      <c r="Y322" s="141"/>
      <c r="Z322" s="141"/>
    </row>
    <row r="323" spans="1:26" ht="12.75" customHeight="1">
      <c r="A323" s="2"/>
      <c r="B323" s="157"/>
      <c r="C323" s="157"/>
      <c r="D323" s="157"/>
      <c r="E323" s="157"/>
      <c r="F323" s="157"/>
      <c r="G323" s="157"/>
      <c r="H323" s="2"/>
      <c r="I323" s="2"/>
      <c r="J323" s="2"/>
      <c r="K323" s="141"/>
      <c r="L323" s="141"/>
      <c r="M323" s="141"/>
      <c r="N323" s="141"/>
      <c r="O323" s="141"/>
      <c r="P323" s="141"/>
      <c r="Q323" s="141"/>
      <c r="R323" s="141"/>
      <c r="S323" s="141"/>
      <c r="T323" s="141"/>
      <c r="U323" s="141"/>
      <c r="V323" s="141"/>
      <c r="W323" s="141"/>
      <c r="X323" s="141"/>
      <c r="Y323" s="141"/>
      <c r="Z323" s="141"/>
    </row>
    <row r="324" spans="1:26" ht="12.75" customHeight="1">
      <c r="A324" s="2"/>
      <c r="B324" s="157"/>
      <c r="C324" s="157"/>
      <c r="D324" s="157"/>
      <c r="E324" s="157"/>
      <c r="F324" s="157"/>
      <c r="G324" s="157"/>
      <c r="H324" s="2"/>
      <c r="I324" s="2"/>
      <c r="J324" s="2"/>
      <c r="K324" s="141"/>
      <c r="L324" s="141"/>
      <c r="M324" s="141"/>
      <c r="N324" s="141"/>
      <c r="O324" s="141"/>
      <c r="P324" s="141"/>
      <c r="Q324" s="141"/>
      <c r="R324" s="141"/>
      <c r="S324" s="141"/>
      <c r="T324" s="141"/>
      <c r="U324" s="141"/>
      <c r="V324" s="141"/>
      <c r="W324" s="141"/>
      <c r="X324" s="141"/>
      <c r="Y324" s="141"/>
      <c r="Z324" s="141"/>
    </row>
    <row r="325" spans="1:26" ht="12.75" customHeight="1">
      <c r="A325" s="2"/>
      <c r="B325" s="157"/>
      <c r="C325" s="157"/>
      <c r="D325" s="157"/>
      <c r="E325" s="157"/>
      <c r="F325" s="157"/>
      <c r="G325" s="157"/>
      <c r="H325" s="2"/>
      <c r="I325" s="2"/>
      <c r="J325" s="2"/>
      <c r="K325" s="141"/>
      <c r="L325" s="141"/>
      <c r="M325" s="141"/>
      <c r="N325" s="141"/>
      <c r="O325" s="141"/>
      <c r="P325" s="141"/>
      <c r="Q325" s="141"/>
      <c r="R325" s="141"/>
      <c r="S325" s="141"/>
      <c r="T325" s="141"/>
      <c r="U325" s="141"/>
      <c r="V325" s="141"/>
      <c r="W325" s="141"/>
      <c r="X325" s="141"/>
      <c r="Y325" s="141"/>
      <c r="Z325" s="141"/>
    </row>
    <row r="326" spans="1:26" ht="12.75" customHeight="1">
      <c r="A326" s="2"/>
      <c r="B326" s="157"/>
      <c r="C326" s="157"/>
      <c r="D326" s="157"/>
      <c r="E326" s="157"/>
      <c r="F326" s="157"/>
      <c r="G326" s="157"/>
      <c r="H326" s="2"/>
      <c r="I326" s="2"/>
      <c r="J326" s="2"/>
      <c r="K326" s="141"/>
      <c r="L326" s="141"/>
      <c r="M326" s="141"/>
      <c r="N326" s="141"/>
      <c r="O326" s="141"/>
      <c r="P326" s="141"/>
      <c r="Q326" s="141"/>
      <c r="R326" s="141"/>
      <c r="S326" s="141"/>
      <c r="T326" s="141"/>
      <c r="U326" s="141"/>
      <c r="V326" s="141"/>
      <c r="W326" s="141"/>
      <c r="X326" s="141"/>
      <c r="Y326" s="141"/>
      <c r="Z326" s="141"/>
    </row>
    <row r="327" spans="1:26" ht="12.75" customHeight="1">
      <c r="A327" s="2"/>
      <c r="B327" s="157"/>
      <c r="C327" s="157"/>
      <c r="D327" s="157"/>
      <c r="E327" s="157"/>
      <c r="F327" s="157"/>
      <c r="G327" s="157"/>
      <c r="H327" s="2"/>
      <c r="I327" s="2"/>
      <c r="J327" s="2"/>
      <c r="K327" s="141"/>
      <c r="L327" s="141"/>
      <c r="M327" s="141"/>
      <c r="N327" s="141"/>
      <c r="O327" s="141"/>
      <c r="P327" s="141"/>
      <c r="Q327" s="141"/>
      <c r="R327" s="141"/>
      <c r="S327" s="141"/>
      <c r="T327" s="141"/>
      <c r="U327" s="141"/>
      <c r="V327" s="141"/>
      <c r="W327" s="141"/>
      <c r="X327" s="141"/>
      <c r="Y327" s="141"/>
      <c r="Z327" s="141"/>
    </row>
    <row r="328" spans="1:26" ht="12.75" customHeight="1">
      <c r="A328" s="2"/>
      <c r="B328" s="157"/>
      <c r="C328" s="157"/>
      <c r="D328" s="157"/>
      <c r="E328" s="157"/>
      <c r="F328" s="157"/>
      <c r="G328" s="157"/>
      <c r="H328" s="2"/>
      <c r="I328" s="2"/>
      <c r="J328" s="2"/>
      <c r="K328" s="141"/>
      <c r="L328" s="141"/>
      <c r="M328" s="141"/>
      <c r="N328" s="141"/>
      <c r="O328" s="141"/>
      <c r="P328" s="141"/>
      <c r="Q328" s="141"/>
      <c r="R328" s="141"/>
      <c r="S328" s="141"/>
      <c r="T328" s="141"/>
      <c r="U328" s="141"/>
      <c r="V328" s="141"/>
      <c r="W328" s="141"/>
      <c r="X328" s="141"/>
      <c r="Y328" s="141"/>
      <c r="Z328" s="141"/>
    </row>
    <row r="329" spans="1:26" ht="12.75" customHeight="1">
      <c r="A329" s="2"/>
      <c r="B329" s="157"/>
      <c r="C329" s="157"/>
      <c r="D329" s="157"/>
      <c r="E329" s="157"/>
      <c r="F329" s="157"/>
      <c r="G329" s="157"/>
      <c r="H329" s="2"/>
      <c r="I329" s="2"/>
      <c r="J329" s="2"/>
      <c r="K329" s="141"/>
      <c r="L329" s="141"/>
      <c r="M329" s="141"/>
      <c r="N329" s="141"/>
      <c r="O329" s="141"/>
      <c r="P329" s="141"/>
      <c r="Q329" s="141"/>
      <c r="R329" s="141"/>
      <c r="S329" s="141"/>
      <c r="T329" s="141"/>
      <c r="U329" s="141"/>
      <c r="V329" s="141"/>
      <c r="W329" s="141"/>
      <c r="X329" s="141"/>
      <c r="Y329" s="141"/>
      <c r="Z329" s="141"/>
    </row>
    <row r="330" spans="1:26" ht="12.75" customHeight="1">
      <c r="A330" s="2"/>
      <c r="B330" s="157"/>
      <c r="C330" s="157"/>
      <c r="D330" s="157"/>
      <c r="E330" s="157"/>
      <c r="F330" s="157"/>
      <c r="G330" s="157"/>
      <c r="H330" s="2"/>
      <c r="I330" s="2"/>
      <c r="J330" s="2"/>
      <c r="K330" s="141"/>
      <c r="L330" s="141"/>
      <c r="M330" s="141"/>
      <c r="N330" s="141"/>
      <c r="O330" s="141"/>
      <c r="P330" s="141"/>
      <c r="Q330" s="141"/>
      <c r="R330" s="141"/>
      <c r="S330" s="141"/>
      <c r="T330" s="141"/>
      <c r="U330" s="141"/>
      <c r="V330" s="141"/>
      <c r="W330" s="141"/>
      <c r="X330" s="141"/>
      <c r="Y330" s="141"/>
      <c r="Z330" s="141"/>
    </row>
    <row r="331" spans="1:26" ht="12.75" customHeight="1">
      <c r="A331" s="2"/>
      <c r="B331" s="157"/>
      <c r="C331" s="157"/>
      <c r="D331" s="157"/>
      <c r="E331" s="157"/>
      <c r="F331" s="157"/>
      <c r="G331" s="157"/>
      <c r="H331" s="2"/>
      <c r="I331" s="2"/>
      <c r="J331" s="2"/>
      <c r="K331" s="141"/>
      <c r="L331" s="141"/>
      <c r="M331" s="141"/>
      <c r="N331" s="141"/>
      <c r="O331" s="141"/>
      <c r="P331" s="141"/>
      <c r="Q331" s="141"/>
      <c r="R331" s="141"/>
      <c r="S331" s="141"/>
      <c r="T331" s="141"/>
      <c r="U331" s="141"/>
      <c r="V331" s="141"/>
      <c r="W331" s="141"/>
      <c r="X331" s="141"/>
      <c r="Y331" s="141"/>
      <c r="Z331" s="141"/>
    </row>
    <row r="332" spans="1:26" ht="12.75" customHeight="1">
      <c r="A332" s="2"/>
      <c r="B332" s="157"/>
      <c r="C332" s="157"/>
      <c r="D332" s="157"/>
      <c r="E332" s="157"/>
      <c r="F332" s="157"/>
      <c r="G332" s="157"/>
      <c r="H332" s="2"/>
      <c r="I332" s="2"/>
      <c r="J332" s="2"/>
      <c r="K332" s="141"/>
      <c r="L332" s="141"/>
      <c r="M332" s="141"/>
      <c r="N332" s="141"/>
      <c r="O332" s="141"/>
      <c r="P332" s="141"/>
      <c r="Q332" s="141"/>
      <c r="R332" s="141"/>
      <c r="S332" s="141"/>
      <c r="T332" s="141"/>
      <c r="U332" s="141"/>
      <c r="V332" s="141"/>
      <c r="W332" s="141"/>
      <c r="X332" s="141"/>
      <c r="Y332" s="141"/>
      <c r="Z332" s="141"/>
    </row>
    <row r="333" spans="1:26" ht="12.75" customHeight="1">
      <c r="A333" s="2"/>
      <c r="B333" s="157"/>
      <c r="C333" s="157"/>
      <c r="D333" s="157"/>
      <c r="E333" s="157"/>
      <c r="F333" s="157"/>
      <c r="G333" s="157"/>
      <c r="H333" s="2"/>
      <c r="I333" s="2"/>
      <c r="J333" s="2"/>
      <c r="K333" s="141"/>
      <c r="L333" s="141"/>
      <c r="M333" s="141"/>
      <c r="N333" s="141"/>
      <c r="O333" s="141"/>
      <c r="P333" s="141"/>
      <c r="Q333" s="141"/>
      <c r="R333" s="141"/>
      <c r="S333" s="141"/>
      <c r="T333" s="141"/>
      <c r="U333" s="141"/>
      <c r="V333" s="141"/>
      <c r="W333" s="141"/>
      <c r="X333" s="141"/>
      <c r="Y333" s="141"/>
      <c r="Z333" s="141"/>
    </row>
    <row r="334" spans="1:26" ht="12.75" customHeight="1">
      <c r="A334" s="2"/>
      <c r="B334" s="157"/>
      <c r="C334" s="157"/>
      <c r="D334" s="157"/>
      <c r="E334" s="157"/>
      <c r="F334" s="157"/>
      <c r="G334" s="157"/>
      <c r="H334" s="2"/>
      <c r="I334" s="2"/>
      <c r="J334" s="2"/>
      <c r="K334" s="141"/>
      <c r="L334" s="141"/>
      <c r="M334" s="141"/>
      <c r="N334" s="141"/>
      <c r="O334" s="141"/>
      <c r="P334" s="141"/>
      <c r="Q334" s="141"/>
      <c r="R334" s="141"/>
      <c r="S334" s="141"/>
      <c r="T334" s="141"/>
      <c r="U334" s="141"/>
      <c r="V334" s="141"/>
      <c r="W334" s="141"/>
      <c r="X334" s="141"/>
      <c r="Y334" s="141"/>
      <c r="Z334" s="141"/>
    </row>
    <row r="335" spans="1:26" ht="12.75" customHeight="1">
      <c r="A335" s="2"/>
      <c r="B335" s="157"/>
      <c r="C335" s="157"/>
      <c r="D335" s="157"/>
      <c r="E335" s="157"/>
      <c r="F335" s="157"/>
      <c r="G335" s="157"/>
      <c r="H335" s="2"/>
      <c r="I335" s="2"/>
      <c r="J335" s="2"/>
      <c r="K335" s="141"/>
      <c r="L335" s="141"/>
      <c r="M335" s="141"/>
      <c r="N335" s="141"/>
      <c r="O335" s="141"/>
      <c r="P335" s="141"/>
      <c r="Q335" s="141"/>
      <c r="R335" s="141"/>
      <c r="S335" s="141"/>
      <c r="T335" s="141"/>
      <c r="U335" s="141"/>
      <c r="V335" s="141"/>
      <c r="W335" s="141"/>
      <c r="X335" s="141"/>
      <c r="Y335" s="141"/>
      <c r="Z335" s="141"/>
    </row>
    <row r="336" spans="1:26" ht="12.75" customHeight="1">
      <c r="A336" s="2"/>
      <c r="B336" s="157"/>
      <c r="C336" s="157"/>
      <c r="D336" s="157"/>
      <c r="E336" s="157"/>
      <c r="F336" s="157"/>
      <c r="G336" s="157"/>
      <c r="H336" s="2"/>
      <c r="I336" s="2"/>
      <c r="J336" s="2"/>
      <c r="K336" s="141"/>
      <c r="L336" s="141"/>
      <c r="M336" s="141"/>
      <c r="N336" s="141"/>
      <c r="O336" s="141"/>
      <c r="P336" s="141"/>
      <c r="Q336" s="141"/>
      <c r="R336" s="141"/>
      <c r="S336" s="141"/>
      <c r="T336" s="141"/>
      <c r="U336" s="141"/>
      <c r="V336" s="141"/>
      <c r="W336" s="141"/>
      <c r="X336" s="141"/>
      <c r="Y336" s="141"/>
      <c r="Z336" s="141"/>
    </row>
    <row r="337" spans="1:26" ht="12.75" customHeight="1">
      <c r="A337" s="2"/>
      <c r="B337" s="157"/>
      <c r="C337" s="157"/>
      <c r="D337" s="157"/>
      <c r="E337" s="157"/>
      <c r="F337" s="157"/>
      <c r="G337" s="157"/>
      <c r="H337" s="2"/>
      <c r="I337" s="2"/>
      <c r="J337" s="2"/>
      <c r="K337" s="141"/>
      <c r="L337" s="141"/>
      <c r="M337" s="141"/>
      <c r="N337" s="141"/>
      <c r="O337" s="141"/>
      <c r="P337" s="141"/>
      <c r="Q337" s="141"/>
      <c r="R337" s="141"/>
      <c r="S337" s="141"/>
      <c r="T337" s="141"/>
      <c r="U337" s="141"/>
      <c r="V337" s="141"/>
      <c r="W337" s="141"/>
      <c r="X337" s="141"/>
      <c r="Y337" s="141"/>
      <c r="Z337" s="141"/>
    </row>
    <row r="338" spans="1:26" ht="12.75" customHeight="1">
      <c r="A338" s="2"/>
      <c r="B338" s="157"/>
      <c r="C338" s="157"/>
      <c r="D338" s="157"/>
      <c r="E338" s="157"/>
      <c r="F338" s="157"/>
      <c r="G338" s="157"/>
      <c r="H338" s="2"/>
      <c r="I338" s="2"/>
      <c r="J338" s="2"/>
      <c r="K338" s="141"/>
      <c r="L338" s="141"/>
      <c r="M338" s="141"/>
      <c r="N338" s="141"/>
      <c r="O338" s="141"/>
      <c r="P338" s="141"/>
      <c r="Q338" s="141"/>
      <c r="R338" s="141"/>
      <c r="S338" s="141"/>
      <c r="T338" s="141"/>
      <c r="U338" s="141"/>
      <c r="V338" s="141"/>
      <c r="W338" s="141"/>
      <c r="X338" s="141"/>
      <c r="Y338" s="141"/>
      <c r="Z338" s="141"/>
    </row>
    <row r="339" spans="1:26" ht="12.75" customHeight="1">
      <c r="A339" s="2"/>
      <c r="B339" s="157"/>
      <c r="C339" s="157"/>
      <c r="D339" s="157"/>
      <c r="E339" s="157"/>
      <c r="F339" s="157"/>
      <c r="G339" s="157"/>
      <c r="H339" s="2"/>
      <c r="I339" s="2"/>
      <c r="J339" s="2"/>
      <c r="K339" s="141"/>
      <c r="L339" s="141"/>
      <c r="M339" s="141"/>
      <c r="N339" s="141"/>
      <c r="O339" s="141"/>
      <c r="P339" s="141"/>
      <c r="Q339" s="141"/>
      <c r="R339" s="141"/>
      <c r="S339" s="141"/>
      <c r="T339" s="141"/>
      <c r="U339" s="141"/>
      <c r="V339" s="141"/>
      <c r="W339" s="141"/>
      <c r="X339" s="141"/>
      <c r="Y339" s="141"/>
      <c r="Z339" s="141"/>
    </row>
    <row r="340" spans="1:26" ht="12.75" customHeight="1">
      <c r="A340" s="2"/>
      <c r="B340" s="157"/>
      <c r="C340" s="157"/>
      <c r="D340" s="157"/>
      <c r="E340" s="157"/>
      <c r="F340" s="157"/>
      <c r="G340" s="157"/>
      <c r="H340" s="2"/>
      <c r="I340" s="2"/>
      <c r="J340" s="2"/>
      <c r="K340" s="141"/>
      <c r="L340" s="141"/>
      <c r="M340" s="141"/>
      <c r="N340" s="141"/>
      <c r="O340" s="141"/>
      <c r="P340" s="141"/>
      <c r="Q340" s="141"/>
      <c r="R340" s="141"/>
      <c r="S340" s="141"/>
      <c r="T340" s="141"/>
      <c r="U340" s="141"/>
      <c r="V340" s="141"/>
      <c r="W340" s="141"/>
      <c r="X340" s="141"/>
      <c r="Y340" s="141"/>
      <c r="Z340" s="141"/>
    </row>
    <row r="341" spans="1:26" ht="12.75" customHeight="1">
      <c r="A341" s="2"/>
      <c r="B341" s="157"/>
      <c r="C341" s="157"/>
      <c r="D341" s="157"/>
      <c r="E341" s="157"/>
      <c r="F341" s="157"/>
      <c r="G341" s="157"/>
      <c r="H341" s="2"/>
      <c r="I341" s="2"/>
      <c r="J341" s="2"/>
      <c r="K341" s="141"/>
      <c r="L341" s="141"/>
      <c r="M341" s="141"/>
      <c r="N341" s="141"/>
      <c r="O341" s="141"/>
      <c r="P341" s="141"/>
      <c r="Q341" s="141"/>
      <c r="R341" s="141"/>
      <c r="S341" s="141"/>
      <c r="T341" s="141"/>
      <c r="U341" s="141"/>
      <c r="V341" s="141"/>
      <c r="W341" s="141"/>
      <c r="X341" s="141"/>
      <c r="Y341" s="141"/>
      <c r="Z341" s="141"/>
    </row>
    <row r="342" spans="1:26" ht="12.75" customHeight="1">
      <c r="A342" s="2"/>
      <c r="B342" s="157"/>
      <c r="C342" s="157"/>
      <c r="D342" s="157"/>
      <c r="E342" s="157"/>
      <c r="F342" s="157"/>
      <c r="G342" s="157"/>
      <c r="H342" s="2"/>
      <c r="I342" s="2"/>
      <c r="J342" s="2"/>
      <c r="K342" s="141"/>
      <c r="L342" s="141"/>
      <c r="M342" s="141"/>
      <c r="N342" s="141"/>
      <c r="O342" s="141"/>
      <c r="P342" s="141"/>
      <c r="Q342" s="141"/>
      <c r="R342" s="141"/>
      <c r="S342" s="141"/>
      <c r="T342" s="141"/>
      <c r="U342" s="141"/>
      <c r="V342" s="141"/>
      <c r="W342" s="141"/>
      <c r="X342" s="141"/>
      <c r="Y342" s="141"/>
      <c r="Z342" s="141"/>
    </row>
    <row r="343" spans="1:26" ht="12.75" customHeight="1">
      <c r="A343" s="2"/>
      <c r="B343" s="157"/>
      <c r="C343" s="157"/>
      <c r="D343" s="157"/>
      <c r="E343" s="157"/>
      <c r="F343" s="157"/>
      <c r="G343" s="157"/>
      <c r="H343" s="2"/>
      <c r="I343" s="2"/>
      <c r="J343" s="2"/>
      <c r="K343" s="141"/>
      <c r="L343" s="141"/>
      <c r="M343" s="141"/>
      <c r="N343" s="141"/>
      <c r="O343" s="141"/>
      <c r="P343" s="141"/>
      <c r="Q343" s="141"/>
      <c r="R343" s="141"/>
      <c r="S343" s="141"/>
      <c r="T343" s="141"/>
      <c r="U343" s="141"/>
      <c r="V343" s="141"/>
      <c r="W343" s="141"/>
      <c r="X343" s="141"/>
      <c r="Y343" s="141"/>
      <c r="Z343" s="141"/>
    </row>
    <row r="344" spans="1:26" ht="12.75" customHeight="1">
      <c r="A344" s="2"/>
      <c r="B344" s="157"/>
      <c r="C344" s="157"/>
      <c r="D344" s="157"/>
      <c r="E344" s="157"/>
      <c r="F344" s="157"/>
      <c r="G344" s="157"/>
      <c r="H344" s="2"/>
      <c r="I344" s="2"/>
      <c r="J344" s="2"/>
      <c r="K344" s="141"/>
      <c r="L344" s="141"/>
      <c r="M344" s="141"/>
      <c r="N344" s="141"/>
      <c r="O344" s="141"/>
      <c r="P344" s="141"/>
      <c r="Q344" s="141"/>
      <c r="R344" s="141"/>
      <c r="S344" s="141"/>
      <c r="T344" s="141"/>
      <c r="U344" s="141"/>
      <c r="V344" s="141"/>
      <c r="W344" s="141"/>
      <c r="X344" s="141"/>
      <c r="Y344" s="141"/>
      <c r="Z344" s="141"/>
    </row>
    <row r="345" spans="1:26" ht="12.75" customHeight="1">
      <c r="A345" s="2"/>
      <c r="B345" s="157"/>
      <c r="C345" s="157"/>
      <c r="D345" s="157"/>
      <c r="E345" s="157"/>
      <c r="F345" s="157"/>
      <c r="G345" s="157"/>
      <c r="H345" s="2"/>
      <c r="I345" s="2"/>
      <c r="J345" s="2"/>
      <c r="K345" s="141"/>
      <c r="L345" s="141"/>
      <c r="M345" s="141"/>
      <c r="N345" s="141"/>
      <c r="O345" s="141"/>
      <c r="P345" s="141"/>
      <c r="Q345" s="141"/>
      <c r="R345" s="141"/>
      <c r="S345" s="141"/>
      <c r="T345" s="141"/>
      <c r="U345" s="141"/>
      <c r="V345" s="141"/>
      <c r="W345" s="141"/>
      <c r="X345" s="141"/>
      <c r="Y345" s="141"/>
      <c r="Z345" s="141"/>
    </row>
    <row r="346" spans="1:26" ht="12.75" customHeight="1">
      <c r="A346" s="2"/>
      <c r="B346" s="157"/>
      <c r="C346" s="157"/>
      <c r="D346" s="157"/>
      <c r="E346" s="157"/>
      <c r="F346" s="157"/>
      <c r="G346" s="157"/>
      <c r="H346" s="2"/>
      <c r="I346" s="2"/>
      <c r="J346" s="2"/>
      <c r="K346" s="141"/>
      <c r="L346" s="141"/>
      <c r="M346" s="141"/>
      <c r="N346" s="141"/>
      <c r="O346" s="141"/>
      <c r="P346" s="141"/>
      <c r="Q346" s="141"/>
      <c r="R346" s="141"/>
      <c r="S346" s="141"/>
      <c r="T346" s="141"/>
      <c r="U346" s="141"/>
      <c r="V346" s="141"/>
      <c r="W346" s="141"/>
      <c r="X346" s="141"/>
      <c r="Y346" s="141"/>
      <c r="Z346" s="141"/>
    </row>
    <row r="347" spans="1:26" ht="12.75" customHeight="1">
      <c r="A347" s="2"/>
      <c r="B347" s="157"/>
      <c r="C347" s="157"/>
      <c r="D347" s="157"/>
      <c r="E347" s="157"/>
      <c r="F347" s="157"/>
      <c r="G347" s="157"/>
      <c r="H347" s="2"/>
      <c r="I347" s="2"/>
      <c r="J347" s="2"/>
      <c r="K347" s="141"/>
      <c r="L347" s="141"/>
      <c r="M347" s="141"/>
      <c r="N347" s="141"/>
      <c r="O347" s="141"/>
      <c r="P347" s="141"/>
      <c r="Q347" s="141"/>
      <c r="R347" s="141"/>
      <c r="S347" s="141"/>
      <c r="T347" s="141"/>
      <c r="U347" s="141"/>
      <c r="V347" s="141"/>
      <c r="W347" s="141"/>
      <c r="X347" s="141"/>
      <c r="Y347" s="141"/>
      <c r="Z347" s="141"/>
    </row>
    <row r="348" spans="1:26" ht="12.75" customHeight="1">
      <c r="A348" s="2"/>
      <c r="B348" s="157"/>
      <c r="C348" s="157"/>
      <c r="D348" s="157"/>
      <c r="E348" s="157"/>
      <c r="F348" s="157"/>
      <c r="G348" s="157"/>
      <c r="H348" s="2"/>
      <c r="I348" s="2"/>
      <c r="J348" s="2"/>
      <c r="K348" s="141"/>
      <c r="L348" s="141"/>
      <c r="M348" s="141"/>
      <c r="N348" s="141"/>
      <c r="O348" s="141"/>
      <c r="P348" s="141"/>
      <c r="Q348" s="141"/>
      <c r="R348" s="141"/>
      <c r="S348" s="141"/>
      <c r="T348" s="141"/>
      <c r="U348" s="141"/>
      <c r="V348" s="141"/>
      <c r="W348" s="141"/>
      <c r="X348" s="141"/>
      <c r="Y348" s="141"/>
      <c r="Z348" s="141"/>
    </row>
    <row r="349" spans="1:26" ht="12.75" customHeight="1">
      <c r="A349" s="2"/>
      <c r="B349" s="157"/>
      <c r="C349" s="157"/>
      <c r="D349" s="157"/>
      <c r="E349" s="157"/>
      <c r="F349" s="157"/>
      <c r="G349" s="157"/>
      <c r="H349" s="2"/>
      <c r="I349" s="2"/>
      <c r="J349" s="2"/>
      <c r="K349" s="141"/>
      <c r="L349" s="141"/>
      <c r="M349" s="141"/>
      <c r="N349" s="141"/>
      <c r="O349" s="141"/>
      <c r="P349" s="141"/>
      <c r="Q349" s="141"/>
      <c r="R349" s="141"/>
      <c r="S349" s="141"/>
      <c r="T349" s="141"/>
      <c r="U349" s="141"/>
      <c r="V349" s="141"/>
      <c r="W349" s="141"/>
      <c r="X349" s="141"/>
      <c r="Y349" s="141"/>
      <c r="Z349" s="141"/>
    </row>
    <row r="350" spans="1:26" ht="12.75" customHeight="1">
      <c r="A350" s="2"/>
      <c r="B350" s="157"/>
      <c r="C350" s="157"/>
      <c r="D350" s="157"/>
      <c r="E350" s="157"/>
      <c r="F350" s="157"/>
      <c r="G350" s="157"/>
      <c r="H350" s="2"/>
      <c r="I350" s="2"/>
      <c r="J350" s="2"/>
      <c r="K350" s="141"/>
      <c r="L350" s="141"/>
      <c r="M350" s="141"/>
      <c r="N350" s="141"/>
      <c r="O350" s="141"/>
      <c r="P350" s="141"/>
      <c r="Q350" s="141"/>
      <c r="R350" s="141"/>
      <c r="S350" s="141"/>
      <c r="T350" s="141"/>
      <c r="U350" s="141"/>
      <c r="V350" s="141"/>
      <c r="W350" s="141"/>
      <c r="X350" s="141"/>
      <c r="Y350" s="141"/>
      <c r="Z350" s="141"/>
    </row>
    <row r="351" spans="1:26" ht="12.75" customHeight="1">
      <c r="A351" s="2"/>
      <c r="B351" s="157"/>
      <c r="C351" s="157"/>
      <c r="D351" s="157"/>
      <c r="E351" s="157"/>
      <c r="F351" s="157"/>
      <c r="G351" s="157"/>
      <c r="H351" s="2"/>
      <c r="I351" s="2"/>
      <c r="J351" s="2"/>
      <c r="K351" s="141"/>
      <c r="L351" s="141"/>
      <c r="M351" s="141"/>
      <c r="N351" s="141"/>
      <c r="O351" s="141"/>
      <c r="P351" s="141"/>
      <c r="Q351" s="141"/>
      <c r="R351" s="141"/>
      <c r="S351" s="141"/>
      <c r="T351" s="141"/>
      <c r="U351" s="141"/>
      <c r="V351" s="141"/>
      <c r="W351" s="141"/>
      <c r="X351" s="141"/>
      <c r="Y351" s="141"/>
      <c r="Z351" s="141"/>
    </row>
    <row r="352" spans="1:26" ht="12.75" customHeight="1">
      <c r="A352" s="2"/>
      <c r="B352" s="157"/>
      <c r="C352" s="157"/>
      <c r="D352" s="157"/>
      <c r="E352" s="157"/>
      <c r="F352" s="157"/>
      <c r="G352" s="157"/>
      <c r="H352" s="2"/>
      <c r="I352" s="2"/>
      <c r="J352" s="2"/>
      <c r="K352" s="141"/>
      <c r="L352" s="141"/>
      <c r="M352" s="141"/>
      <c r="N352" s="141"/>
      <c r="O352" s="141"/>
      <c r="P352" s="141"/>
      <c r="Q352" s="141"/>
      <c r="R352" s="141"/>
      <c r="S352" s="141"/>
      <c r="T352" s="141"/>
      <c r="U352" s="141"/>
      <c r="V352" s="141"/>
      <c r="W352" s="141"/>
      <c r="X352" s="141"/>
      <c r="Y352" s="141"/>
      <c r="Z352" s="141"/>
    </row>
    <row r="353" spans="1:26" ht="12.75" customHeight="1">
      <c r="A353" s="2"/>
      <c r="B353" s="157"/>
      <c r="C353" s="157"/>
      <c r="D353" s="157"/>
      <c r="E353" s="157"/>
      <c r="F353" s="157"/>
      <c r="G353" s="157"/>
      <c r="H353" s="2"/>
      <c r="I353" s="2"/>
      <c r="J353" s="2"/>
      <c r="K353" s="141"/>
      <c r="L353" s="141"/>
      <c r="M353" s="141"/>
      <c r="N353" s="141"/>
      <c r="O353" s="141"/>
      <c r="P353" s="141"/>
      <c r="Q353" s="141"/>
      <c r="R353" s="141"/>
      <c r="S353" s="141"/>
      <c r="T353" s="141"/>
      <c r="U353" s="141"/>
      <c r="V353" s="141"/>
      <c r="W353" s="141"/>
      <c r="X353" s="141"/>
      <c r="Y353" s="141"/>
      <c r="Z353" s="141"/>
    </row>
    <row r="354" spans="1:26" ht="12.75" customHeight="1">
      <c r="A354" s="2"/>
      <c r="B354" s="157"/>
      <c r="C354" s="157"/>
      <c r="D354" s="157"/>
      <c r="E354" s="157"/>
      <c r="F354" s="157"/>
      <c r="G354" s="157"/>
      <c r="H354" s="2"/>
      <c r="I354" s="2"/>
      <c r="J354" s="2"/>
      <c r="K354" s="141"/>
      <c r="L354" s="141"/>
      <c r="M354" s="141"/>
      <c r="N354" s="141"/>
      <c r="O354" s="141"/>
      <c r="P354" s="141"/>
      <c r="Q354" s="141"/>
      <c r="R354" s="141"/>
      <c r="S354" s="141"/>
      <c r="T354" s="141"/>
      <c r="U354" s="141"/>
      <c r="V354" s="141"/>
      <c r="W354" s="141"/>
      <c r="X354" s="141"/>
      <c r="Y354" s="141"/>
      <c r="Z354" s="141"/>
    </row>
    <row r="355" spans="1:26" ht="12.75" customHeight="1">
      <c r="A355" s="2"/>
      <c r="B355" s="157"/>
      <c r="C355" s="157"/>
      <c r="D355" s="157"/>
      <c r="E355" s="157"/>
      <c r="F355" s="157"/>
      <c r="G355" s="157"/>
      <c r="H355" s="2"/>
      <c r="I355" s="2"/>
      <c r="J355" s="2"/>
      <c r="K355" s="141"/>
      <c r="L355" s="141"/>
      <c r="M355" s="141"/>
      <c r="N355" s="141"/>
      <c r="O355" s="141"/>
      <c r="P355" s="141"/>
      <c r="Q355" s="141"/>
      <c r="R355" s="141"/>
      <c r="S355" s="141"/>
      <c r="T355" s="141"/>
      <c r="U355" s="141"/>
      <c r="V355" s="141"/>
      <c r="W355" s="141"/>
      <c r="X355" s="141"/>
      <c r="Y355" s="141"/>
      <c r="Z355" s="141"/>
    </row>
    <row r="356" spans="1:26" ht="12.75" customHeight="1">
      <c r="A356" s="2"/>
      <c r="B356" s="157"/>
      <c r="C356" s="157"/>
      <c r="D356" s="157"/>
      <c r="E356" s="157"/>
      <c r="F356" s="157"/>
      <c r="G356" s="157"/>
      <c r="H356" s="2"/>
      <c r="I356" s="2"/>
      <c r="J356" s="2"/>
      <c r="K356" s="141"/>
      <c r="L356" s="141"/>
      <c r="M356" s="141"/>
      <c r="N356" s="141"/>
      <c r="O356" s="141"/>
      <c r="P356" s="141"/>
      <c r="Q356" s="141"/>
      <c r="R356" s="141"/>
      <c r="S356" s="141"/>
      <c r="T356" s="141"/>
      <c r="U356" s="141"/>
      <c r="V356" s="141"/>
      <c r="W356" s="141"/>
      <c r="X356" s="141"/>
      <c r="Y356" s="141"/>
      <c r="Z356" s="141"/>
    </row>
    <row r="357" spans="1:26" ht="12.75" customHeight="1">
      <c r="A357" s="2"/>
      <c r="B357" s="157"/>
      <c r="C357" s="157"/>
      <c r="D357" s="157"/>
      <c r="E357" s="157"/>
      <c r="F357" s="157"/>
      <c r="G357" s="157"/>
      <c r="H357" s="2"/>
      <c r="I357" s="2"/>
      <c r="J357" s="2"/>
      <c r="K357" s="141"/>
      <c r="L357" s="141"/>
      <c r="M357" s="141"/>
      <c r="N357" s="141"/>
      <c r="O357" s="141"/>
      <c r="P357" s="141"/>
      <c r="Q357" s="141"/>
      <c r="R357" s="141"/>
      <c r="S357" s="141"/>
      <c r="T357" s="141"/>
      <c r="U357" s="141"/>
      <c r="V357" s="141"/>
      <c r="W357" s="141"/>
      <c r="X357" s="141"/>
      <c r="Y357" s="141"/>
      <c r="Z357" s="141"/>
    </row>
    <row r="358" spans="1:26" ht="12.75" customHeight="1">
      <c r="A358" s="2"/>
      <c r="B358" s="157"/>
      <c r="C358" s="157"/>
      <c r="D358" s="157"/>
      <c r="E358" s="157"/>
      <c r="F358" s="157"/>
      <c r="G358" s="157"/>
      <c r="H358" s="2"/>
      <c r="I358" s="2"/>
      <c r="J358" s="2"/>
      <c r="K358" s="141"/>
      <c r="L358" s="141"/>
      <c r="M358" s="141"/>
      <c r="N358" s="141"/>
      <c r="O358" s="141"/>
      <c r="P358" s="141"/>
      <c r="Q358" s="141"/>
      <c r="R358" s="141"/>
      <c r="S358" s="141"/>
      <c r="T358" s="141"/>
      <c r="U358" s="141"/>
      <c r="V358" s="141"/>
      <c r="W358" s="141"/>
      <c r="X358" s="141"/>
      <c r="Y358" s="141"/>
      <c r="Z358" s="141"/>
    </row>
    <row r="359" spans="1:26" ht="12.75" customHeight="1">
      <c r="A359" s="2"/>
      <c r="B359" s="157"/>
      <c r="C359" s="157"/>
      <c r="D359" s="157"/>
      <c r="E359" s="157"/>
      <c r="F359" s="157"/>
      <c r="G359" s="157"/>
      <c r="H359" s="2"/>
      <c r="I359" s="2"/>
      <c r="J359" s="2"/>
      <c r="K359" s="141"/>
      <c r="L359" s="141"/>
      <c r="M359" s="141"/>
      <c r="N359" s="141"/>
      <c r="O359" s="141"/>
      <c r="P359" s="141"/>
      <c r="Q359" s="141"/>
      <c r="R359" s="141"/>
      <c r="S359" s="141"/>
      <c r="T359" s="141"/>
      <c r="U359" s="141"/>
      <c r="V359" s="141"/>
      <c r="W359" s="141"/>
      <c r="X359" s="141"/>
      <c r="Y359" s="141"/>
      <c r="Z359" s="141"/>
    </row>
    <row r="360" spans="1:26" ht="12.75" customHeight="1">
      <c r="A360" s="2"/>
      <c r="B360" s="157"/>
      <c r="C360" s="157"/>
      <c r="D360" s="157"/>
      <c r="E360" s="157"/>
      <c r="F360" s="157"/>
      <c r="G360" s="157"/>
      <c r="H360" s="2"/>
      <c r="I360" s="2"/>
      <c r="J360" s="2"/>
      <c r="K360" s="141"/>
      <c r="L360" s="141"/>
      <c r="M360" s="141"/>
      <c r="N360" s="141"/>
      <c r="O360" s="141"/>
      <c r="P360" s="141"/>
      <c r="Q360" s="141"/>
      <c r="R360" s="141"/>
      <c r="S360" s="141"/>
      <c r="T360" s="141"/>
      <c r="U360" s="141"/>
      <c r="V360" s="141"/>
      <c r="W360" s="141"/>
      <c r="X360" s="141"/>
      <c r="Y360" s="141"/>
      <c r="Z360" s="141"/>
    </row>
    <row r="361" spans="1:26" ht="12.75" customHeight="1">
      <c r="A361" s="2"/>
      <c r="B361" s="157"/>
      <c r="C361" s="157"/>
      <c r="D361" s="157"/>
      <c r="E361" s="157"/>
      <c r="F361" s="157"/>
      <c r="G361" s="157"/>
      <c r="H361" s="2"/>
      <c r="I361" s="2"/>
      <c r="J361" s="2"/>
      <c r="K361" s="141"/>
      <c r="L361" s="141"/>
      <c r="M361" s="141"/>
      <c r="N361" s="141"/>
      <c r="O361" s="141"/>
      <c r="P361" s="141"/>
      <c r="Q361" s="141"/>
      <c r="R361" s="141"/>
      <c r="S361" s="141"/>
      <c r="T361" s="141"/>
      <c r="U361" s="141"/>
      <c r="V361" s="141"/>
      <c r="W361" s="141"/>
      <c r="X361" s="141"/>
      <c r="Y361" s="141"/>
      <c r="Z361" s="141"/>
    </row>
    <row r="362" spans="1:26" ht="12.75" customHeight="1">
      <c r="A362" s="2"/>
      <c r="B362" s="157"/>
      <c r="C362" s="157"/>
      <c r="D362" s="157"/>
      <c r="E362" s="157"/>
      <c r="F362" s="157"/>
      <c r="G362" s="157"/>
      <c r="H362" s="2"/>
      <c r="I362" s="2"/>
      <c r="J362" s="2"/>
      <c r="K362" s="141"/>
      <c r="L362" s="141"/>
      <c r="M362" s="141"/>
      <c r="N362" s="141"/>
      <c r="O362" s="141"/>
      <c r="P362" s="141"/>
      <c r="Q362" s="141"/>
      <c r="R362" s="141"/>
      <c r="S362" s="141"/>
      <c r="T362" s="141"/>
      <c r="U362" s="141"/>
      <c r="V362" s="141"/>
      <c r="W362" s="141"/>
      <c r="X362" s="141"/>
      <c r="Y362" s="141"/>
      <c r="Z362" s="141"/>
    </row>
    <row r="363" spans="1:26" ht="12.75" customHeight="1">
      <c r="A363" s="2"/>
      <c r="B363" s="157"/>
      <c r="C363" s="157"/>
      <c r="D363" s="157"/>
      <c r="E363" s="157"/>
      <c r="F363" s="157"/>
      <c r="G363" s="157"/>
      <c r="H363" s="2"/>
      <c r="I363" s="2"/>
      <c r="J363" s="2"/>
      <c r="K363" s="141"/>
      <c r="L363" s="141"/>
      <c r="M363" s="141"/>
      <c r="N363" s="141"/>
      <c r="O363" s="141"/>
      <c r="P363" s="141"/>
      <c r="Q363" s="141"/>
      <c r="R363" s="141"/>
      <c r="S363" s="141"/>
      <c r="T363" s="141"/>
      <c r="U363" s="141"/>
      <c r="V363" s="141"/>
      <c r="W363" s="141"/>
      <c r="X363" s="141"/>
      <c r="Y363" s="141"/>
      <c r="Z363" s="141"/>
    </row>
    <row r="364" spans="1:26" ht="12.75" customHeight="1">
      <c r="A364" s="2"/>
      <c r="B364" s="157"/>
      <c r="C364" s="157"/>
      <c r="D364" s="157"/>
      <c r="E364" s="157"/>
      <c r="F364" s="157"/>
      <c r="G364" s="157"/>
      <c r="H364" s="2"/>
      <c r="I364" s="2"/>
      <c r="J364" s="2"/>
      <c r="K364" s="141"/>
      <c r="L364" s="141"/>
      <c r="M364" s="141"/>
      <c r="N364" s="141"/>
      <c r="O364" s="141"/>
      <c r="P364" s="141"/>
      <c r="Q364" s="141"/>
      <c r="R364" s="141"/>
      <c r="S364" s="141"/>
      <c r="T364" s="141"/>
      <c r="U364" s="141"/>
      <c r="V364" s="141"/>
      <c r="W364" s="141"/>
      <c r="X364" s="141"/>
      <c r="Y364" s="141"/>
      <c r="Z364" s="141"/>
    </row>
    <row r="365" spans="1:26" ht="12.75" customHeight="1">
      <c r="A365" s="2"/>
      <c r="B365" s="157"/>
      <c r="C365" s="157"/>
      <c r="D365" s="157"/>
      <c r="E365" s="157"/>
      <c r="F365" s="157"/>
      <c r="G365" s="157"/>
      <c r="H365" s="2"/>
      <c r="I365" s="2"/>
      <c r="J365" s="2"/>
      <c r="K365" s="141"/>
      <c r="L365" s="141"/>
      <c r="M365" s="141"/>
      <c r="N365" s="141"/>
      <c r="O365" s="141"/>
      <c r="P365" s="141"/>
      <c r="Q365" s="141"/>
      <c r="R365" s="141"/>
      <c r="S365" s="141"/>
      <c r="T365" s="141"/>
      <c r="U365" s="141"/>
      <c r="V365" s="141"/>
      <c r="W365" s="141"/>
      <c r="X365" s="141"/>
      <c r="Y365" s="141"/>
      <c r="Z365" s="141"/>
    </row>
    <row r="366" spans="1:26" ht="12.75" customHeight="1">
      <c r="A366" s="2"/>
      <c r="B366" s="157"/>
      <c r="C366" s="157"/>
      <c r="D366" s="157"/>
      <c r="E366" s="157"/>
      <c r="F366" s="157"/>
      <c r="G366" s="157"/>
      <c r="H366" s="2"/>
      <c r="I366" s="2"/>
      <c r="J366" s="2"/>
      <c r="K366" s="141"/>
      <c r="L366" s="141"/>
      <c r="M366" s="141"/>
      <c r="N366" s="141"/>
      <c r="O366" s="141"/>
      <c r="P366" s="141"/>
      <c r="Q366" s="141"/>
      <c r="R366" s="141"/>
      <c r="S366" s="141"/>
      <c r="T366" s="141"/>
      <c r="U366" s="141"/>
      <c r="V366" s="141"/>
      <c r="W366" s="141"/>
      <c r="X366" s="141"/>
      <c r="Y366" s="141"/>
      <c r="Z366" s="141"/>
    </row>
    <row r="367" spans="1:26" ht="12.75" customHeight="1">
      <c r="A367" s="2"/>
      <c r="B367" s="157"/>
      <c r="C367" s="157"/>
      <c r="D367" s="157"/>
      <c r="E367" s="157"/>
      <c r="F367" s="157"/>
      <c r="G367" s="157"/>
      <c r="H367" s="2"/>
      <c r="I367" s="2"/>
      <c r="J367" s="2"/>
      <c r="K367" s="141"/>
      <c r="L367" s="141"/>
      <c r="M367" s="141"/>
      <c r="N367" s="141"/>
      <c r="O367" s="141"/>
      <c r="P367" s="141"/>
      <c r="Q367" s="141"/>
      <c r="R367" s="141"/>
      <c r="S367" s="141"/>
      <c r="T367" s="141"/>
      <c r="U367" s="141"/>
      <c r="V367" s="141"/>
      <c r="W367" s="141"/>
      <c r="X367" s="141"/>
      <c r="Y367" s="141"/>
      <c r="Z367" s="141"/>
    </row>
    <row r="368" spans="1:26" ht="12.75" customHeight="1">
      <c r="A368" s="2"/>
      <c r="B368" s="157"/>
      <c r="C368" s="157"/>
      <c r="D368" s="157"/>
      <c r="E368" s="157"/>
      <c r="F368" s="157"/>
      <c r="G368" s="157"/>
      <c r="H368" s="2"/>
      <c r="I368" s="2"/>
      <c r="J368" s="2"/>
      <c r="K368" s="141"/>
      <c r="L368" s="141"/>
      <c r="M368" s="141"/>
      <c r="N368" s="141"/>
      <c r="O368" s="141"/>
      <c r="P368" s="141"/>
      <c r="Q368" s="141"/>
      <c r="R368" s="141"/>
      <c r="S368" s="141"/>
      <c r="T368" s="141"/>
      <c r="U368" s="141"/>
      <c r="V368" s="141"/>
      <c r="W368" s="141"/>
      <c r="X368" s="141"/>
      <c r="Y368" s="141"/>
      <c r="Z368" s="141"/>
    </row>
    <row r="369" spans="1:26" ht="12.75" customHeight="1">
      <c r="A369" s="2"/>
      <c r="B369" s="157"/>
      <c r="C369" s="157"/>
      <c r="D369" s="157"/>
      <c r="E369" s="157"/>
      <c r="F369" s="157"/>
      <c r="G369" s="157"/>
      <c r="H369" s="2"/>
      <c r="I369" s="2"/>
      <c r="J369" s="2"/>
      <c r="K369" s="141"/>
      <c r="L369" s="141"/>
      <c r="M369" s="141"/>
      <c r="N369" s="141"/>
      <c r="O369" s="141"/>
      <c r="P369" s="141"/>
      <c r="Q369" s="141"/>
      <c r="R369" s="141"/>
      <c r="S369" s="141"/>
      <c r="T369" s="141"/>
      <c r="U369" s="141"/>
      <c r="V369" s="141"/>
      <c r="W369" s="141"/>
      <c r="X369" s="141"/>
      <c r="Y369" s="141"/>
      <c r="Z369" s="141"/>
    </row>
    <row r="370" spans="1:26" ht="12.75" customHeight="1">
      <c r="A370" s="2"/>
      <c r="B370" s="157"/>
      <c r="C370" s="157"/>
      <c r="D370" s="157"/>
      <c r="E370" s="157"/>
      <c r="F370" s="157"/>
      <c r="G370" s="157"/>
      <c r="H370" s="2"/>
      <c r="I370" s="2"/>
      <c r="J370" s="2"/>
      <c r="K370" s="141"/>
      <c r="L370" s="141"/>
      <c r="M370" s="141"/>
      <c r="N370" s="141"/>
      <c r="O370" s="141"/>
      <c r="P370" s="141"/>
      <c r="Q370" s="141"/>
      <c r="R370" s="141"/>
      <c r="S370" s="141"/>
      <c r="T370" s="141"/>
      <c r="U370" s="141"/>
      <c r="V370" s="141"/>
      <c r="W370" s="141"/>
      <c r="X370" s="141"/>
      <c r="Y370" s="141"/>
      <c r="Z370" s="141"/>
    </row>
    <row r="371" spans="1:26" ht="12.75" customHeight="1">
      <c r="A371" s="2"/>
      <c r="B371" s="157"/>
      <c r="C371" s="157"/>
      <c r="D371" s="157"/>
      <c r="E371" s="157"/>
      <c r="F371" s="157"/>
      <c r="G371" s="157"/>
      <c r="H371" s="2"/>
      <c r="I371" s="2"/>
      <c r="J371" s="2"/>
      <c r="K371" s="141"/>
      <c r="L371" s="141"/>
      <c r="M371" s="141"/>
      <c r="N371" s="141"/>
      <c r="O371" s="141"/>
      <c r="P371" s="141"/>
      <c r="Q371" s="141"/>
      <c r="R371" s="141"/>
      <c r="S371" s="141"/>
      <c r="T371" s="141"/>
      <c r="U371" s="141"/>
      <c r="V371" s="141"/>
      <c r="W371" s="141"/>
      <c r="X371" s="141"/>
      <c r="Y371" s="141"/>
      <c r="Z371" s="141"/>
    </row>
    <row r="372" spans="1:26" ht="12.75" customHeight="1">
      <c r="A372" s="2"/>
      <c r="B372" s="157"/>
      <c r="C372" s="157"/>
      <c r="D372" s="157"/>
      <c r="E372" s="157"/>
      <c r="F372" s="157"/>
      <c r="G372" s="157"/>
      <c r="H372" s="2"/>
      <c r="I372" s="2"/>
      <c r="J372" s="2"/>
      <c r="K372" s="141"/>
      <c r="L372" s="141"/>
      <c r="M372" s="141"/>
      <c r="N372" s="141"/>
      <c r="O372" s="141"/>
      <c r="P372" s="141"/>
      <c r="Q372" s="141"/>
      <c r="R372" s="141"/>
      <c r="S372" s="141"/>
      <c r="T372" s="141"/>
      <c r="U372" s="141"/>
      <c r="V372" s="141"/>
      <c r="W372" s="141"/>
      <c r="X372" s="141"/>
      <c r="Y372" s="141"/>
      <c r="Z372" s="141"/>
    </row>
    <row r="373" spans="1:26" ht="12.75" customHeight="1">
      <c r="A373" s="2"/>
      <c r="B373" s="157"/>
      <c r="C373" s="157"/>
      <c r="D373" s="157"/>
      <c r="E373" s="157"/>
      <c r="F373" s="157"/>
      <c r="G373" s="157"/>
      <c r="H373" s="2"/>
      <c r="I373" s="2"/>
      <c r="J373" s="2"/>
      <c r="K373" s="141"/>
      <c r="L373" s="141"/>
      <c r="M373" s="141"/>
      <c r="N373" s="141"/>
      <c r="O373" s="141"/>
      <c r="P373" s="141"/>
      <c r="Q373" s="141"/>
      <c r="R373" s="141"/>
      <c r="S373" s="141"/>
      <c r="T373" s="141"/>
      <c r="U373" s="141"/>
      <c r="V373" s="141"/>
      <c r="W373" s="141"/>
      <c r="X373" s="141"/>
      <c r="Y373" s="141"/>
      <c r="Z373" s="141"/>
    </row>
    <row r="374" spans="1:26" ht="12.75" customHeight="1">
      <c r="A374" s="2"/>
      <c r="B374" s="157"/>
      <c r="C374" s="157"/>
      <c r="D374" s="157"/>
      <c r="E374" s="157"/>
      <c r="F374" s="157"/>
      <c r="G374" s="157"/>
      <c r="H374" s="2"/>
      <c r="I374" s="2"/>
      <c r="J374" s="2"/>
      <c r="K374" s="141"/>
      <c r="L374" s="141"/>
      <c r="M374" s="141"/>
      <c r="N374" s="141"/>
      <c r="O374" s="141"/>
      <c r="P374" s="141"/>
      <c r="Q374" s="141"/>
      <c r="R374" s="141"/>
      <c r="S374" s="141"/>
      <c r="T374" s="141"/>
      <c r="U374" s="141"/>
      <c r="V374" s="141"/>
      <c r="W374" s="141"/>
      <c r="X374" s="141"/>
      <c r="Y374" s="141"/>
      <c r="Z374" s="141"/>
    </row>
    <row r="375" spans="1:26" ht="12.75" customHeight="1">
      <c r="A375" s="2"/>
      <c r="B375" s="157"/>
      <c r="C375" s="157"/>
      <c r="D375" s="157"/>
      <c r="E375" s="157"/>
      <c r="F375" s="157"/>
      <c r="G375" s="157"/>
      <c r="H375" s="2"/>
      <c r="I375" s="2"/>
      <c r="J375" s="2"/>
      <c r="K375" s="141"/>
      <c r="L375" s="141"/>
      <c r="M375" s="141"/>
      <c r="N375" s="141"/>
      <c r="O375" s="141"/>
      <c r="P375" s="141"/>
      <c r="Q375" s="141"/>
      <c r="R375" s="141"/>
      <c r="S375" s="141"/>
      <c r="T375" s="141"/>
      <c r="U375" s="141"/>
      <c r="V375" s="141"/>
      <c r="W375" s="141"/>
      <c r="X375" s="141"/>
      <c r="Y375" s="141"/>
      <c r="Z375" s="141"/>
    </row>
    <row r="376" spans="1:26" ht="12.75" customHeight="1">
      <c r="A376" s="2"/>
      <c r="B376" s="157"/>
      <c r="C376" s="157"/>
      <c r="D376" s="157"/>
      <c r="E376" s="157"/>
      <c r="F376" s="157"/>
      <c r="G376" s="157"/>
      <c r="H376" s="2"/>
      <c r="I376" s="2"/>
      <c r="J376" s="2"/>
      <c r="K376" s="141"/>
      <c r="L376" s="141"/>
      <c r="M376" s="141"/>
      <c r="N376" s="141"/>
      <c r="O376" s="141"/>
      <c r="P376" s="141"/>
      <c r="Q376" s="141"/>
      <c r="R376" s="141"/>
      <c r="S376" s="141"/>
      <c r="T376" s="141"/>
      <c r="U376" s="141"/>
      <c r="V376" s="141"/>
      <c r="W376" s="141"/>
      <c r="X376" s="141"/>
      <c r="Y376" s="141"/>
      <c r="Z376" s="141"/>
    </row>
    <row r="377" spans="1:26" ht="12.75" customHeight="1">
      <c r="A377" s="2"/>
      <c r="B377" s="157"/>
      <c r="C377" s="157"/>
      <c r="D377" s="157"/>
      <c r="E377" s="157"/>
      <c r="F377" s="157"/>
      <c r="G377" s="157"/>
      <c r="H377" s="2"/>
      <c r="I377" s="2"/>
      <c r="J377" s="2"/>
      <c r="K377" s="141"/>
      <c r="L377" s="141"/>
      <c r="M377" s="141"/>
      <c r="N377" s="141"/>
      <c r="O377" s="141"/>
      <c r="P377" s="141"/>
      <c r="Q377" s="141"/>
      <c r="R377" s="141"/>
      <c r="S377" s="141"/>
      <c r="T377" s="141"/>
      <c r="U377" s="141"/>
      <c r="V377" s="141"/>
      <c r="W377" s="141"/>
      <c r="X377" s="141"/>
      <c r="Y377" s="141"/>
      <c r="Z377" s="141"/>
    </row>
    <row r="378" spans="1:26" ht="12.75" customHeight="1">
      <c r="A378" s="2"/>
      <c r="B378" s="157"/>
      <c r="C378" s="157"/>
      <c r="D378" s="157"/>
      <c r="E378" s="157"/>
      <c r="F378" s="157"/>
      <c r="G378" s="157"/>
      <c r="H378" s="2"/>
      <c r="I378" s="2"/>
      <c r="J378" s="2"/>
      <c r="K378" s="141"/>
      <c r="L378" s="141"/>
      <c r="M378" s="141"/>
      <c r="N378" s="141"/>
      <c r="O378" s="141"/>
      <c r="P378" s="141"/>
      <c r="Q378" s="141"/>
      <c r="R378" s="141"/>
      <c r="S378" s="141"/>
      <c r="T378" s="141"/>
      <c r="U378" s="141"/>
      <c r="V378" s="141"/>
      <c r="W378" s="141"/>
      <c r="X378" s="141"/>
      <c r="Y378" s="141"/>
      <c r="Z378" s="141"/>
    </row>
    <row r="379" spans="1:26" ht="12.75" customHeight="1">
      <c r="A379" s="2"/>
      <c r="B379" s="157"/>
      <c r="C379" s="157"/>
      <c r="D379" s="157"/>
      <c r="E379" s="157"/>
      <c r="F379" s="157"/>
      <c r="G379" s="157"/>
      <c r="H379" s="2"/>
      <c r="I379" s="2"/>
      <c r="J379" s="2"/>
      <c r="K379" s="141"/>
      <c r="L379" s="141"/>
      <c r="M379" s="141"/>
      <c r="N379" s="141"/>
      <c r="O379" s="141"/>
      <c r="P379" s="141"/>
      <c r="Q379" s="141"/>
      <c r="R379" s="141"/>
      <c r="S379" s="141"/>
      <c r="T379" s="141"/>
      <c r="U379" s="141"/>
      <c r="V379" s="141"/>
      <c r="W379" s="141"/>
      <c r="X379" s="141"/>
      <c r="Y379" s="141"/>
      <c r="Z379" s="141"/>
    </row>
    <row r="380" spans="1:26" ht="12.75" customHeight="1">
      <c r="A380" s="2"/>
      <c r="B380" s="157"/>
      <c r="C380" s="157"/>
      <c r="D380" s="157"/>
      <c r="E380" s="157"/>
      <c r="F380" s="157"/>
      <c r="G380" s="157"/>
      <c r="H380" s="2"/>
      <c r="I380" s="2"/>
      <c r="J380" s="2"/>
      <c r="K380" s="141"/>
      <c r="L380" s="141"/>
      <c r="M380" s="141"/>
      <c r="N380" s="141"/>
      <c r="O380" s="141"/>
      <c r="P380" s="141"/>
      <c r="Q380" s="141"/>
      <c r="R380" s="141"/>
      <c r="S380" s="141"/>
      <c r="T380" s="141"/>
      <c r="U380" s="141"/>
      <c r="V380" s="141"/>
      <c r="W380" s="141"/>
      <c r="X380" s="141"/>
      <c r="Y380" s="141"/>
      <c r="Z380" s="141"/>
    </row>
    <row r="381" spans="1:26" ht="12.75" customHeight="1">
      <c r="A381" s="2"/>
      <c r="B381" s="157"/>
      <c r="C381" s="157"/>
      <c r="D381" s="157"/>
      <c r="E381" s="157"/>
      <c r="F381" s="157"/>
      <c r="G381" s="157"/>
      <c r="H381" s="2"/>
      <c r="I381" s="2"/>
      <c r="J381" s="2"/>
      <c r="K381" s="141"/>
      <c r="L381" s="141"/>
      <c r="M381" s="141"/>
      <c r="N381" s="141"/>
      <c r="O381" s="141"/>
      <c r="P381" s="141"/>
      <c r="Q381" s="141"/>
      <c r="R381" s="141"/>
      <c r="S381" s="141"/>
      <c r="T381" s="141"/>
      <c r="U381" s="141"/>
      <c r="V381" s="141"/>
      <c r="W381" s="141"/>
      <c r="X381" s="141"/>
      <c r="Y381" s="141"/>
      <c r="Z381" s="141"/>
    </row>
    <row r="382" spans="1:26" ht="12.75" customHeight="1">
      <c r="A382" s="2"/>
      <c r="B382" s="157"/>
      <c r="C382" s="157"/>
      <c r="D382" s="157"/>
      <c r="E382" s="157"/>
      <c r="F382" s="157"/>
      <c r="G382" s="157"/>
      <c r="H382" s="2"/>
      <c r="I382" s="2"/>
      <c r="J382" s="2"/>
      <c r="K382" s="141"/>
      <c r="L382" s="141"/>
      <c r="M382" s="141"/>
      <c r="N382" s="141"/>
      <c r="O382" s="141"/>
      <c r="P382" s="141"/>
      <c r="Q382" s="141"/>
      <c r="R382" s="141"/>
      <c r="S382" s="141"/>
      <c r="T382" s="141"/>
      <c r="U382" s="141"/>
      <c r="V382" s="141"/>
      <c r="W382" s="141"/>
      <c r="X382" s="141"/>
      <c r="Y382" s="141"/>
      <c r="Z382" s="141"/>
    </row>
    <row r="383" spans="1:26" ht="12.75" customHeight="1">
      <c r="A383" s="2"/>
      <c r="B383" s="157"/>
      <c r="C383" s="157"/>
      <c r="D383" s="157"/>
      <c r="E383" s="157"/>
      <c r="F383" s="157"/>
      <c r="G383" s="157"/>
      <c r="H383" s="2"/>
      <c r="I383" s="2"/>
      <c r="J383" s="2"/>
      <c r="K383" s="141"/>
      <c r="L383" s="141"/>
      <c r="M383" s="141"/>
      <c r="N383" s="141"/>
      <c r="O383" s="141"/>
      <c r="P383" s="141"/>
      <c r="Q383" s="141"/>
      <c r="R383" s="141"/>
      <c r="S383" s="141"/>
      <c r="T383" s="141"/>
      <c r="U383" s="141"/>
      <c r="V383" s="141"/>
      <c r="W383" s="141"/>
      <c r="X383" s="141"/>
      <c r="Y383" s="141"/>
      <c r="Z383" s="141"/>
    </row>
    <row r="384" spans="1:26" ht="12.75" customHeight="1">
      <c r="A384" s="2"/>
      <c r="B384" s="157"/>
      <c r="C384" s="157"/>
      <c r="D384" s="157"/>
      <c r="E384" s="157"/>
      <c r="F384" s="157"/>
      <c r="G384" s="157"/>
      <c r="H384" s="2"/>
      <c r="I384" s="2"/>
      <c r="J384" s="2"/>
      <c r="K384" s="141"/>
      <c r="L384" s="141"/>
      <c r="M384" s="141"/>
      <c r="N384" s="141"/>
      <c r="O384" s="141"/>
      <c r="P384" s="141"/>
      <c r="Q384" s="141"/>
      <c r="R384" s="141"/>
      <c r="S384" s="141"/>
      <c r="T384" s="141"/>
      <c r="U384" s="141"/>
      <c r="V384" s="141"/>
      <c r="W384" s="141"/>
      <c r="X384" s="141"/>
      <c r="Y384" s="141"/>
      <c r="Z384" s="141"/>
    </row>
    <row r="385" spans="1:26" ht="12.75" customHeight="1">
      <c r="A385" s="2"/>
      <c r="B385" s="157"/>
      <c r="C385" s="157"/>
      <c r="D385" s="157"/>
      <c r="E385" s="157"/>
      <c r="F385" s="157"/>
      <c r="G385" s="157"/>
      <c r="H385" s="2"/>
      <c r="I385" s="2"/>
      <c r="J385" s="2"/>
      <c r="K385" s="141"/>
      <c r="L385" s="141"/>
      <c r="M385" s="141"/>
      <c r="N385" s="141"/>
      <c r="O385" s="141"/>
      <c r="P385" s="141"/>
      <c r="Q385" s="141"/>
      <c r="R385" s="141"/>
      <c r="S385" s="141"/>
      <c r="T385" s="141"/>
      <c r="U385" s="141"/>
      <c r="V385" s="141"/>
      <c r="W385" s="141"/>
      <c r="X385" s="141"/>
      <c r="Y385" s="141"/>
      <c r="Z385" s="141"/>
    </row>
    <row r="386" spans="1:26" ht="12.75" customHeight="1">
      <c r="A386" s="2"/>
      <c r="B386" s="157"/>
      <c r="C386" s="157"/>
      <c r="D386" s="157"/>
      <c r="E386" s="157"/>
      <c r="F386" s="157"/>
      <c r="G386" s="157"/>
      <c r="H386" s="2"/>
      <c r="I386" s="2"/>
      <c r="J386" s="2"/>
      <c r="K386" s="141"/>
      <c r="L386" s="141"/>
      <c r="M386" s="141"/>
      <c r="N386" s="141"/>
      <c r="O386" s="141"/>
      <c r="P386" s="141"/>
      <c r="Q386" s="141"/>
      <c r="R386" s="141"/>
      <c r="S386" s="141"/>
      <c r="T386" s="141"/>
      <c r="U386" s="141"/>
      <c r="V386" s="141"/>
      <c r="W386" s="141"/>
      <c r="X386" s="141"/>
      <c r="Y386" s="141"/>
      <c r="Z386" s="141"/>
    </row>
    <row r="387" spans="1:26" ht="12.75" customHeight="1">
      <c r="A387" s="2"/>
      <c r="B387" s="157"/>
      <c r="C387" s="157"/>
      <c r="D387" s="157"/>
      <c r="E387" s="157"/>
      <c r="F387" s="157"/>
      <c r="G387" s="157"/>
      <c r="H387" s="2"/>
      <c r="I387" s="2"/>
      <c r="J387" s="2"/>
      <c r="K387" s="141"/>
      <c r="L387" s="141"/>
      <c r="M387" s="141"/>
      <c r="N387" s="141"/>
      <c r="O387" s="141"/>
      <c r="P387" s="141"/>
      <c r="Q387" s="141"/>
      <c r="R387" s="141"/>
      <c r="S387" s="141"/>
      <c r="T387" s="141"/>
      <c r="U387" s="141"/>
      <c r="V387" s="141"/>
      <c r="W387" s="141"/>
      <c r="X387" s="141"/>
      <c r="Y387" s="141"/>
      <c r="Z387" s="141"/>
    </row>
    <row r="388" spans="1:26" ht="12.75" customHeight="1">
      <c r="A388" s="2"/>
      <c r="B388" s="157"/>
      <c r="C388" s="157"/>
      <c r="D388" s="157"/>
      <c r="E388" s="157"/>
      <c r="F388" s="157"/>
      <c r="G388" s="157"/>
      <c r="H388" s="2"/>
      <c r="I388" s="2"/>
      <c r="J388" s="2"/>
      <c r="K388" s="141"/>
      <c r="L388" s="141"/>
      <c r="M388" s="141"/>
      <c r="N388" s="141"/>
      <c r="O388" s="141"/>
      <c r="P388" s="141"/>
      <c r="Q388" s="141"/>
      <c r="R388" s="141"/>
      <c r="S388" s="141"/>
      <c r="T388" s="141"/>
      <c r="U388" s="141"/>
      <c r="V388" s="141"/>
      <c r="W388" s="141"/>
      <c r="X388" s="141"/>
      <c r="Y388" s="141"/>
      <c r="Z388" s="141"/>
    </row>
    <row r="389" spans="1:26" ht="12.75" customHeight="1">
      <c r="A389" s="2"/>
      <c r="B389" s="157"/>
      <c r="C389" s="157"/>
      <c r="D389" s="157"/>
      <c r="E389" s="157"/>
      <c r="F389" s="157"/>
      <c r="G389" s="157"/>
      <c r="H389" s="2"/>
      <c r="I389" s="2"/>
      <c r="J389" s="2"/>
      <c r="K389" s="141"/>
      <c r="L389" s="141"/>
      <c r="M389" s="141"/>
      <c r="N389" s="141"/>
      <c r="O389" s="141"/>
      <c r="P389" s="141"/>
      <c r="Q389" s="141"/>
      <c r="R389" s="141"/>
      <c r="S389" s="141"/>
      <c r="T389" s="141"/>
      <c r="U389" s="141"/>
      <c r="V389" s="141"/>
      <c r="W389" s="141"/>
      <c r="X389" s="141"/>
      <c r="Y389" s="141"/>
      <c r="Z389" s="141"/>
    </row>
    <row r="390" spans="1:26" ht="12.75" customHeight="1">
      <c r="A390" s="2"/>
      <c r="B390" s="157"/>
      <c r="C390" s="157"/>
      <c r="D390" s="157"/>
      <c r="E390" s="157"/>
      <c r="F390" s="157"/>
      <c r="G390" s="157"/>
      <c r="H390" s="2"/>
      <c r="I390" s="2"/>
      <c r="J390" s="2"/>
      <c r="K390" s="141"/>
      <c r="L390" s="141"/>
      <c r="M390" s="141"/>
      <c r="N390" s="141"/>
      <c r="O390" s="141"/>
      <c r="P390" s="141"/>
      <c r="Q390" s="141"/>
      <c r="R390" s="141"/>
      <c r="S390" s="141"/>
      <c r="T390" s="141"/>
      <c r="U390" s="141"/>
      <c r="V390" s="141"/>
      <c r="W390" s="141"/>
      <c r="X390" s="141"/>
      <c r="Y390" s="141"/>
      <c r="Z390" s="141"/>
    </row>
    <row r="391" spans="1:26" ht="12.75" customHeight="1">
      <c r="A391" s="2"/>
      <c r="B391" s="157"/>
      <c r="C391" s="157"/>
      <c r="D391" s="157"/>
      <c r="E391" s="157"/>
      <c r="F391" s="157"/>
      <c r="G391" s="157"/>
      <c r="H391" s="2"/>
      <c r="I391" s="2"/>
      <c r="J391" s="2"/>
      <c r="K391" s="141"/>
      <c r="L391" s="141"/>
      <c r="M391" s="141"/>
      <c r="N391" s="141"/>
      <c r="O391" s="141"/>
      <c r="P391" s="141"/>
      <c r="Q391" s="141"/>
      <c r="R391" s="141"/>
      <c r="S391" s="141"/>
      <c r="T391" s="141"/>
      <c r="U391" s="141"/>
      <c r="V391" s="141"/>
      <c r="W391" s="141"/>
      <c r="X391" s="141"/>
      <c r="Y391" s="141"/>
      <c r="Z391" s="141"/>
    </row>
    <row r="392" spans="1:26" ht="12.75" customHeight="1">
      <c r="A392" s="2"/>
      <c r="B392" s="157"/>
      <c r="C392" s="157"/>
      <c r="D392" s="157"/>
      <c r="E392" s="157"/>
      <c r="F392" s="157"/>
      <c r="G392" s="157"/>
      <c r="H392" s="2"/>
      <c r="I392" s="2"/>
      <c r="J392" s="2"/>
      <c r="K392" s="141"/>
      <c r="L392" s="141"/>
      <c r="M392" s="141"/>
      <c r="N392" s="141"/>
      <c r="O392" s="141"/>
      <c r="P392" s="141"/>
      <c r="Q392" s="141"/>
      <c r="R392" s="141"/>
      <c r="S392" s="141"/>
      <c r="T392" s="141"/>
      <c r="U392" s="141"/>
      <c r="V392" s="141"/>
      <c r="W392" s="141"/>
      <c r="X392" s="141"/>
      <c r="Y392" s="141"/>
      <c r="Z392" s="141"/>
    </row>
    <row r="393" spans="1:26" ht="12.75" customHeight="1">
      <c r="A393" s="2"/>
      <c r="B393" s="157"/>
      <c r="C393" s="157"/>
      <c r="D393" s="157"/>
      <c r="E393" s="157"/>
      <c r="F393" s="157"/>
      <c r="G393" s="157"/>
      <c r="H393" s="2"/>
      <c r="I393" s="2"/>
      <c r="J393" s="2"/>
      <c r="K393" s="141"/>
      <c r="L393" s="141"/>
      <c r="M393" s="141"/>
      <c r="N393" s="141"/>
      <c r="O393" s="141"/>
      <c r="P393" s="141"/>
      <c r="Q393" s="141"/>
      <c r="R393" s="141"/>
      <c r="S393" s="141"/>
      <c r="T393" s="141"/>
      <c r="U393" s="141"/>
      <c r="V393" s="141"/>
      <c r="W393" s="141"/>
      <c r="X393" s="141"/>
      <c r="Y393" s="141"/>
      <c r="Z393" s="141"/>
    </row>
    <row r="394" spans="1:26" ht="12.75" customHeight="1">
      <c r="A394" s="2"/>
      <c r="B394" s="157"/>
      <c r="C394" s="157"/>
      <c r="D394" s="157"/>
      <c r="E394" s="157"/>
      <c r="F394" s="157"/>
      <c r="G394" s="157"/>
      <c r="H394" s="2"/>
      <c r="I394" s="2"/>
      <c r="J394" s="2"/>
      <c r="K394" s="141"/>
      <c r="L394" s="141"/>
      <c r="M394" s="141"/>
      <c r="N394" s="141"/>
      <c r="O394" s="141"/>
      <c r="P394" s="141"/>
      <c r="Q394" s="141"/>
      <c r="R394" s="141"/>
      <c r="S394" s="141"/>
      <c r="T394" s="141"/>
      <c r="U394" s="141"/>
      <c r="V394" s="141"/>
      <c r="W394" s="141"/>
      <c r="X394" s="141"/>
      <c r="Y394" s="141"/>
      <c r="Z394" s="141"/>
    </row>
    <row r="395" spans="1:26" ht="12.75" customHeight="1">
      <c r="A395" s="2"/>
      <c r="B395" s="157"/>
      <c r="C395" s="157"/>
      <c r="D395" s="157"/>
      <c r="E395" s="157"/>
      <c r="F395" s="157"/>
      <c r="G395" s="157"/>
      <c r="H395" s="2"/>
      <c r="I395" s="2"/>
      <c r="J395" s="2"/>
      <c r="K395" s="141"/>
      <c r="L395" s="141"/>
      <c r="M395" s="141"/>
      <c r="N395" s="141"/>
      <c r="O395" s="141"/>
      <c r="P395" s="141"/>
      <c r="Q395" s="141"/>
      <c r="R395" s="141"/>
      <c r="S395" s="141"/>
      <c r="T395" s="141"/>
      <c r="U395" s="141"/>
      <c r="V395" s="141"/>
      <c r="W395" s="141"/>
      <c r="X395" s="141"/>
      <c r="Y395" s="141"/>
      <c r="Z395" s="141"/>
    </row>
    <row r="396" spans="1:26" ht="12.75" customHeight="1">
      <c r="A396" s="2"/>
      <c r="B396" s="157"/>
      <c r="C396" s="157"/>
      <c r="D396" s="157"/>
      <c r="E396" s="157"/>
      <c r="F396" s="157"/>
      <c r="G396" s="157"/>
      <c r="H396" s="2"/>
      <c r="I396" s="2"/>
      <c r="J396" s="2"/>
      <c r="K396" s="141"/>
      <c r="L396" s="141"/>
      <c r="M396" s="141"/>
      <c r="N396" s="141"/>
      <c r="O396" s="141"/>
      <c r="P396" s="141"/>
      <c r="Q396" s="141"/>
      <c r="R396" s="141"/>
      <c r="S396" s="141"/>
      <c r="T396" s="141"/>
      <c r="U396" s="141"/>
      <c r="V396" s="141"/>
      <c r="W396" s="141"/>
      <c r="X396" s="141"/>
      <c r="Y396" s="141"/>
      <c r="Z396" s="141"/>
    </row>
    <row r="397" spans="1:26" ht="12.75" customHeight="1">
      <c r="A397" s="2"/>
      <c r="B397" s="157"/>
      <c r="C397" s="157"/>
      <c r="D397" s="157"/>
      <c r="E397" s="157"/>
      <c r="F397" s="157"/>
      <c r="G397" s="157"/>
      <c r="H397" s="2"/>
      <c r="I397" s="2"/>
      <c r="J397" s="2"/>
      <c r="K397" s="141"/>
      <c r="L397" s="141"/>
      <c r="M397" s="141"/>
      <c r="N397" s="141"/>
      <c r="O397" s="141"/>
      <c r="P397" s="141"/>
      <c r="Q397" s="141"/>
      <c r="R397" s="141"/>
      <c r="S397" s="141"/>
      <c r="T397" s="141"/>
      <c r="U397" s="141"/>
      <c r="V397" s="141"/>
      <c r="W397" s="141"/>
      <c r="X397" s="141"/>
      <c r="Y397" s="141"/>
      <c r="Z397" s="141"/>
    </row>
    <row r="398" spans="1:26" ht="12.75" customHeight="1">
      <c r="A398" s="2"/>
      <c r="B398" s="157"/>
      <c r="C398" s="157"/>
      <c r="D398" s="157"/>
      <c r="E398" s="157"/>
      <c r="F398" s="157"/>
      <c r="G398" s="157"/>
      <c r="H398" s="2"/>
      <c r="I398" s="2"/>
      <c r="J398" s="2"/>
      <c r="K398" s="141"/>
      <c r="L398" s="141"/>
      <c r="M398" s="141"/>
      <c r="N398" s="141"/>
      <c r="O398" s="141"/>
      <c r="P398" s="141"/>
      <c r="Q398" s="141"/>
      <c r="R398" s="141"/>
      <c r="S398" s="141"/>
      <c r="T398" s="141"/>
      <c r="U398" s="141"/>
      <c r="V398" s="141"/>
      <c r="W398" s="141"/>
      <c r="X398" s="141"/>
      <c r="Y398" s="141"/>
      <c r="Z398" s="141"/>
    </row>
    <row r="399" spans="1:26" ht="12.75" customHeight="1">
      <c r="A399" s="2"/>
      <c r="B399" s="157"/>
      <c r="C399" s="157"/>
      <c r="D399" s="157"/>
      <c r="E399" s="157"/>
      <c r="F399" s="157"/>
      <c r="G399" s="157"/>
      <c r="H399" s="2"/>
      <c r="I399" s="2"/>
      <c r="J399" s="2"/>
      <c r="K399" s="141"/>
      <c r="L399" s="141"/>
      <c r="M399" s="141"/>
      <c r="N399" s="141"/>
      <c r="O399" s="141"/>
      <c r="P399" s="141"/>
      <c r="Q399" s="141"/>
      <c r="R399" s="141"/>
      <c r="S399" s="141"/>
      <c r="T399" s="141"/>
      <c r="U399" s="141"/>
      <c r="V399" s="141"/>
      <c r="W399" s="141"/>
      <c r="X399" s="141"/>
      <c r="Y399" s="141"/>
      <c r="Z399" s="141"/>
    </row>
    <row r="400" spans="1:26" ht="12.75" customHeight="1">
      <c r="A400" s="2"/>
      <c r="B400" s="157"/>
      <c r="C400" s="157"/>
      <c r="D400" s="157"/>
      <c r="E400" s="157"/>
      <c r="F400" s="157"/>
      <c r="G400" s="157"/>
      <c r="H400" s="2"/>
      <c r="I400" s="2"/>
      <c r="J400" s="2"/>
      <c r="K400" s="141"/>
      <c r="L400" s="141"/>
      <c r="M400" s="141"/>
      <c r="N400" s="141"/>
      <c r="O400" s="141"/>
      <c r="P400" s="141"/>
      <c r="Q400" s="141"/>
      <c r="R400" s="141"/>
      <c r="S400" s="141"/>
      <c r="T400" s="141"/>
      <c r="U400" s="141"/>
      <c r="V400" s="141"/>
      <c r="W400" s="141"/>
      <c r="X400" s="141"/>
      <c r="Y400" s="141"/>
      <c r="Z400" s="141"/>
    </row>
    <row r="401" spans="1:26" ht="12.75" customHeight="1">
      <c r="A401" s="2"/>
      <c r="B401" s="157"/>
      <c r="C401" s="157"/>
      <c r="D401" s="157"/>
      <c r="E401" s="157"/>
      <c r="F401" s="157"/>
      <c r="G401" s="157"/>
      <c r="H401" s="2"/>
      <c r="I401" s="2"/>
      <c r="J401" s="2"/>
      <c r="K401" s="141"/>
      <c r="L401" s="141"/>
      <c r="M401" s="141"/>
      <c r="N401" s="141"/>
      <c r="O401" s="141"/>
      <c r="P401" s="141"/>
      <c r="Q401" s="141"/>
      <c r="R401" s="141"/>
      <c r="S401" s="141"/>
      <c r="T401" s="141"/>
      <c r="U401" s="141"/>
      <c r="V401" s="141"/>
      <c r="W401" s="141"/>
      <c r="X401" s="141"/>
      <c r="Y401" s="141"/>
      <c r="Z401" s="141"/>
    </row>
    <row r="402" spans="1:26" ht="12.75" customHeight="1">
      <c r="A402" s="2"/>
      <c r="B402" s="157"/>
      <c r="C402" s="157"/>
      <c r="D402" s="157"/>
      <c r="E402" s="157"/>
      <c r="F402" s="157"/>
      <c r="G402" s="157"/>
      <c r="H402" s="2"/>
      <c r="I402" s="2"/>
      <c r="J402" s="2"/>
      <c r="K402" s="141"/>
      <c r="L402" s="141"/>
      <c r="M402" s="141"/>
      <c r="N402" s="141"/>
      <c r="O402" s="141"/>
      <c r="P402" s="141"/>
      <c r="Q402" s="141"/>
      <c r="R402" s="141"/>
      <c r="S402" s="141"/>
      <c r="T402" s="141"/>
      <c r="U402" s="141"/>
      <c r="V402" s="141"/>
      <c r="W402" s="141"/>
      <c r="X402" s="141"/>
      <c r="Y402" s="141"/>
      <c r="Z402" s="141"/>
    </row>
    <row r="403" spans="1:26" ht="12.75" customHeight="1">
      <c r="A403" s="2"/>
      <c r="B403" s="157"/>
      <c r="C403" s="157"/>
      <c r="D403" s="157"/>
      <c r="E403" s="157"/>
      <c r="F403" s="157"/>
      <c r="G403" s="157"/>
      <c r="H403" s="2"/>
      <c r="I403" s="2"/>
      <c r="J403" s="2"/>
      <c r="K403" s="141"/>
      <c r="L403" s="141"/>
      <c r="M403" s="141"/>
      <c r="N403" s="141"/>
      <c r="O403" s="141"/>
      <c r="P403" s="141"/>
      <c r="Q403" s="141"/>
      <c r="R403" s="141"/>
      <c r="S403" s="141"/>
      <c r="T403" s="141"/>
      <c r="U403" s="141"/>
      <c r="V403" s="141"/>
      <c r="W403" s="141"/>
      <c r="X403" s="141"/>
      <c r="Y403" s="141"/>
      <c r="Z403" s="141"/>
    </row>
    <row r="404" spans="1:26" ht="12.75" customHeight="1">
      <c r="A404" s="2"/>
      <c r="B404" s="157"/>
      <c r="C404" s="157"/>
      <c r="D404" s="157"/>
      <c r="E404" s="157"/>
      <c r="F404" s="157"/>
      <c r="G404" s="157"/>
      <c r="H404" s="2"/>
      <c r="I404" s="2"/>
      <c r="J404" s="2"/>
      <c r="K404" s="141"/>
      <c r="L404" s="141"/>
      <c r="M404" s="141"/>
      <c r="N404" s="141"/>
      <c r="O404" s="141"/>
      <c r="P404" s="141"/>
      <c r="Q404" s="141"/>
      <c r="R404" s="141"/>
      <c r="S404" s="141"/>
      <c r="T404" s="141"/>
      <c r="U404" s="141"/>
      <c r="V404" s="141"/>
      <c r="W404" s="141"/>
      <c r="X404" s="141"/>
      <c r="Y404" s="141"/>
      <c r="Z404" s="141"/>
    </row>
    <row r="405" spans="1:26" ht="12.75" customHeight="1">
      <c r="A405" s="2"/>
      <c r="B405" s="157"/>
      <c r="C405" s="157"/>
      <c r="D405" s="157"/>
      <c r="E405" s="157"/>
      <c r="F405" s="157"/>
      <c r="G405" s="157"/>
      <c r="H405" s="2"/>
      <c r="I405" s="2"/>
      <c r="J405" s="2"/>
      <c r="K405" s="141"/>
      <c r="L405" s="141"/>
      <c r="M405" s="141"/>
      <c r="N405" s="141"/>
      <c r="O405" s="141"/>
      <c r="P405" s="141"/>
      <c r="Q405" s="141"/>
      <c r="R405" s="141"/>
      <c r="S405" s="141"/>
      <c r="T405" s="141"/>
      <c r="U405" s="141"/>
      <c r="V405" s="141"/>
      <c r="W405" s="141"/>
      <c r="X405" s="141"/>
      <c r="Y405" s="141"/>
      <c r="Z405" s="141"/>
    </row>
    <row r="406" spans="1:26" ht="12.75" customHeight="1">
      <c r="A406" s="2"/>
      <c r="B406" s="157"/>
      <c r="C406" s="157"/>
      <c r="D406" s="157"/>
      <c r="E406" s="157"/>
      <c r="F406" s="157"/>
      <c r="G406" s="157"/>
      <c r="H406" s="2"/>
      <c r="I406" s="2"/>
      <c r="J406" s="2"/>
      <c r="K406" s="141"/>
      <c r="L406" s="141"/>
      <c r="M406" s="141"/>
      <c r="N406" s="141"/>
      <c r="O406" s="141"/>
      <c r="P406" s="141"/>
      <c r="Q406" s="141"/>
      <c r="R406" s="141"/>
      <c r="S406" s="141"/>
      <c r="T406" s="141"/>
      <c r="U406" s="141"/>
      <c r="V406" s="141"/>
      <c r="W406" s="141"/>
      <c r="X406" s="141"/>
      <c r="Y406" s="141"/>
      <c r="Z406" s="141"/>
    </row>
    <row r="407" spans="1:26" ht="12.75" customHeight="1">
      <c r="A407" s="2"/>
      <c r="B407" s="157"/>
      <c r="C407" s="157"/>
      <c r="D407" s="157"/>
      <c r="E407" s="157"/>
      <c r="F407" s="157"/>
      <c r="G407" s="157"/>
      <c r="H407" s="2"/>
      <c r="I407" s="2"/>
      <c r="J407" s="2"/>
      <c r="K407" s="141"/>
      <c r="L407" s="141"/>
      <c r="M407" s="141"/>
      <c r="N407" s="141"/>
      <c r="O407" s="141"/>
      <c r="P407" s="141"/>
      <c r="Q407" s="141"/>
      <c r="R407" s="141"/>
      <c r="S407" s="141"/>
      <c r="T407" s="141"/>
      <c r="U407" s="141"/>
      <c r="V407" s="141"/>
      <c r="W407" s="141"/>
      <c r="X407" s="141"/>
      <c r="Y407" s="141"/>
      <c r="Z407" s="141"/>
    </row>
    <row r="408" spans="1:26" ht="12.75" customHeight="1">
      <c r="A408" s="2"/>
      <c r="B408" s="157"/>
      <c r="C408" s="157"/>
      <c r="D408" s="157"/>
      <c r="E408" s="157"/>
      <c r="F408" s="157"/>
      <c r="G408" s="157"/>
      <c r="H408" s="2"/>
      <c r="I408" s="2"/>
      <c r="J408" s="2"/>
      <c r="K408" s="141"/>
      <c r="L408" s="141"/>
      <c r="M408" s="141"/>
      <c r="N408" s="141"/>
      <c r="O408" s="141"/>
      <c r="P408" s="141"/>
      <c r="Q408" s="141"/>
      <c r="R408" s="141"/>
      <c r="S408" s="141"/>
      <c r="T408" s="141"/>
      <c r="U408" s="141"/>
      <c r="V408" s="141"/>
      <c r="W408" s="141"/>
      <c r="X408" s="141"/>
      <c r="Y408" s="141"/>
      <c r="Z408" s="141"/>
    </row>
    <row r="409" spans="1:26" ht="12.75" customHeight="1">
      <c r="A409" s="2"/>
      <c r="B409" s="157"/>
      <c r="C409" s="157"/>
      <c r="D409" s="157"/>
      <c r="E409" s="157"/>
      <c r="F409" s="157"/>
      <c r="G409" s="157"/>
      <c r="H409" s="2"/>
      <c r="I409" s="2"/>
      <c r="J409" s="2"/>
      <c r="K409" s="141"/>
      <c r="L409" s="141"/>
      <c r="M409" s="141"/>
      <c r="N409" s="141"/>
      <c r="O409" s="141"/>
      <c r="P409" s="141"/>
      <c r="Q409" s="141"/>
      <c r="R409" s="141"/>
      <c r="S409" s="141"/>
      <c r="T409" s="141"/>
      <c r="U409" s="141"/>
      <c r="V409" s="141"/>
      <c r="W409" s="141"/>
      <c r="X409" s="141"/>
      <c r="Y409" s="141"/>
      <c r="Z409" s="141"/>
    </row>
    <row r="410" spans="1:26" ht="12.75" customHeight="1">
      <c r="A410" s="2"/>
      <c r="B410" s="157"/>
      <c r="C410" s="157"/>
      <c r="D410" s="157"/>
      <c r="E410" s="157"/>
      <c r="F410" s="157"/>
      <c r="G410" s="157"/>
      <c r="H410" s="2"/>
      <c r="I410" s="2"/>
      <c r="J410" s="2"/>
      <c r="K410" s="141"/>
      <c r="L410" s="141"/>
      <c r="M410" s="141"/>
      <c r="N410" s="141"/>
      <c r="O410" s="141"/>
      <c r="P410" s="141"/>
      <c r="Q410" s="141"/>
      <c r="R410" s="141"/>
      <c r="S410" s="141"/>
      <c r="T410" s="141"/>
      <c r="U410" s="141"/>
      <c r="V410" s="141"/>
      <c r="W410" s="141"/>
      <c r="X410" s="141"/>
      <c r="Y410" s="141"/>
      <c r="Z410" s="141"/>
    </row>
    <row r="411" spans="1:26" ht="12.75" customHeight="1">
      <c r="A411" s="2"/>
      <c r="B411" s="157"/>
      <c r="C411" s="157"/>
      <c r="D411" s="157"/>
      <c r="E411" s="157"/>
      <c r="F411" s="157"/>
      <c r="G411" s="157"/>
      <c r="H411" s="2"/>
      <c r="I411" s="2"/>
      <c r="J411" s="2"/>
      <c r="K411" s="141"/>
      <c r="L411" s="141"/>
      <c r="M411" s="141"/>
      <c r="N411" s="141"/>
      <c r="O411" s="141"/>
      <c r="P411" s="141"/>
      <c r="Q411" s="141"/>
      <c r="R411" s="141"/>
      <c r="S411" s="141"/>
      <c r="T411" s="141"/>
      <c r="U411" s="141"/>
      <c r="V411" s="141"/>
      <c r="W411" s="141"/>
      <c r="X411" s="141"/>
      <c r="Y411" s="141"/>
      <c r="Z411" s="141"/>
    </row>
    <row r="412" spans="1:26" ht="12.75" customHeight="1">
      <c r="A412" s="2"/>
      <c r="B412" s="157"/>
      <c r="C412" s="157"/>
      <c r="D412" s="157"/>
      <c r="E412" s="157"/>
      <c r="F412" s="157"/>
      <c r="G412" s="157"/>
      <c r="H412" s="2"/>
      <c r="I412" s="2"/>
      <c r="J412" s="2"/>
      <c r="K412" s="141"/>
      <c r="L412" s="141"/>
      <c r="M412" s="141"/>
      <c r="N412" s="141"/>
      <c r="O412" s="141"/>
      <c r="P412" s="141"/>
      <c r="Q412" s="141"/>
      <c r="R412" s="141"/>
      <c r="S412" s="141"/>
      <c r="T412" s="141"/>
      <c r="U412" s="141"/>
      <c r="V412" s="141"/>
      <c r="W412" s="141"/>
      <c r="X412" s="141"/>
      <c r="Y412" s="141"/>
      <c r="Z412" s="141"/>
    </row>
    <row r="413" spans="1:26" ht="12.75" customHeight="1">
      <c r="A413" s="2"/>
      <c r="B413" s="157"/>
      <c r="C413" s="157"/>
      <c r="D413" s="157"/>
      <c r="E413" s="157"/>
      <c r="F413" s="157"/>
      <c r="G413" s="157"/>
      <c r="H413" s="2"/>
      <c r="I413" s="2"/>
      <c r="J413" s="2"/>
      <c r="K413" s="141"/>
      <c r="L413" s="141"/>
      <c r="M413" s="141"/>
      <c r="N413" s="141"/>
      <c r="O413" s="141"/>
      <c r="P413" s="141"/>
      <c r="Q413" s="141"/>
      <c r="R413" s="141"/>
      <c r="S413" s="141"/>
      <c r="T413" s="141"/>
      <c r="U413" s="141"/>
      <c r="V413" s="141"/>
      <c r="W413" s="141"/>
      <c r="X413" s="141"/>
      <c r="Y413" s="141"/>
      <c r="Z413" s="141"/>
    </row>
    <row r="414" spans="1:26" ht="12.75" customHeight="1">
      <c r="A414" s="2"/>
      <c r="B414" s="157"/>
      <c r="C414" s="157"/>
      <c r="D414" s="157"/>
      <c r="E414" s="157"/>
      <c r="F414" s="157"/>
      <c r="G414" s="157"/>
      <c r="H414" s="2"/>
      <c r="I414" s="2"/>
      <c r="J414" s="2"/>
      <c r="K414" s="141"/>
      <c r="L414" s="141"/>
      <c r="M414" s="141"/>
      <c r="N414" s="141"/>
      <c r="O414" s="141"/>
      <c r="P414" s="141"/>
      <c r="Q414" s="141"/>
      <c r="R414" s="141"/>
      <c r="S414" s="141"/>
      <c r="T414" s="141"/>
      <c r="U414" s="141"/>
      <c r="V414" s="141"/>
      <c r="W414" s="141"/>
      <c r="X414" s="141"/>
      <c r="Y414" s="141"/>
      <c r="Z414" s="141"/>
    </row>
    <row r="415" spans="1:26" ht="12.75" customHeight="1">
      <c r="A415" s="2"/>
      <c r="B415" s="157"/>
      <c r="C415" s="157"/>
      <c r="D415" s="157"/>
      <c r="E415" s="157"/>
      <c r="F415" s="157"/>
      <c r="G415" s="157"/>
      <c r="H415" s="2"/>
      <c r="I415" s="2"/>
      <c r="J415" s="2"/>
      <c r="K415" s="141"/>
      <c r="L415" s="141"/>
      <c r="M415" s="141"/>
      <c r="N415" s="141"/>
      <c r="O415" s="141"/>
      <c r="P415" s="141"/>
      <c r="Q415" s="141"/>
      <c r="R415" s="141"/>
      <c r="S415" s="141"/>
      <c r="T415" s="141"/>
      <c r="U415" s="141"/>
      <c r="V415" s="141"/>
      <c r="W415" s="141"/>
      <c r="X415" s="141"/>
      <c r="Y415" s="141"/>
      <c r="Z415" s="141"/>
    </row>
    <row r="416" spans="1:26" ht="12.75" customHeight="1">
      <c r="A416" s="2"/>
      <c r="B416" s="157"/>
      <c r="C416" s="157"/>
      <c r="D416" s="157"/>
      <c r="E416" s="157"/>
      <c r="F416" s="157"/>
      <c r="G416" s="157"/>
      <c r="H416" s="2"/>
      <c r="I416" s="2"/>
      <c r="J416" s="2"/>
      <c r="K416" s="141"/>
      <c r="L416" s="141"/>
      <c r="M416" s="141"/>
      <c r="N416" s="141"/>
      <c r="O416" s="141"/>
      <c r="P416" s="141"/>
      <c r="Q416" s="141"/>
      <c r="R416" s="141"/>
      <c r="S416" s="141"/>
      <c r="T416" s="141"/>
      <c r="U416" s="141"/>
      <c r="V416" s="141"/>
      <c r="W416" s="141"/>
      <c r="X416" s="141"/>
      <c r="Y416" s="141"/>
      <c r="Z416" s="141"/>
    </row>
    <row r="417" spans="1:26" ht="12.75" customHeight="1">
      <c r="A417" s="2"/>
      <c r="B417" s="157"/>
      <c r="C417" s="157"/>
      <c r="D417" s="157"/>
      <c r="E417" s="157"/>
      <c r="F417" s="157"/>
      <c r="G417" s="157"/>
      <c r="H417" s="2"/>
      <c r="I417" s="2"/>
      <c r="J417" s="2"/>
      <c r="K417" s="141"/>
      <c r="L417" s="141"/>
      <c r="M417" s="141"/>
      <c r="N417" s="141"/>
      <c r="O417" s="141"/>
      <c r="P417" s="141"/>
      <c r="Q417" s="141"/>
      <c r="R417" s="141"/>
      <c r="S417" s="141"/>
      <c r="T417" s="141"/>
      <c r="U417" s="141"/>
      <c r="V417" s="141"/>
      <c r="W417" s="141"/>
      <c r="X417" s="141"/>
      <c r="Y417" s="141"/>
      <c r="Z417" s="141"/>
    </row>
    <row r="418" spans="1:26" ht="12.75" customHeight="1">
      <c r="A418" s="2"/>
      <c r="B418" s="157"/>
      <c r="C418" s="157"/>
      <c r="D418" s="157"/>
      <c r="E418" s="157"/>
      <c r="F418" s="157"/>
      <c r="G418" s="157"/>
      <c r="H418" s="2"/>
      <c r="I418" s="2"/>
      <c r="J418" s="2"/>
      <c r="K418" s="141"/>
      <c r="L418" s="141"/>
      <c r="M418" s="141"/>
      <c r="N418" s="141"/>
      <c r="O418" s="141"/>
      <c r="P418" s="141"/>
      <c r="Q418" s="141"/>
      <c r="R418" s="141"/>
      <c r="S418" s="141"/>
      <c r="T418" s="141"/>
      <c r="U418" s="141"/>
      <c r="V418" s="141"/>
      <c r="W418" s="141"/>
      <c r="X418" s="141"/>
      <c r="Y418" s="141"/>
      <c r="Z418" s="141"/>
    </row>
    <row r="419" spans="1:26" ht="12.75" customHeight="1">
      <c r="A419" s="2"/>
      <c r="B419" s="157"/>
      <c r="C419" s="157"/>
      <c r="D419" s="157"/>
      <c r="E419" s="157"/>
      <c r="F419" s="157"/>
      <c r="G419" s="157"/>
      <c r="H419" s="2"/>
      <c r="I419" s="2"/>
      <c r="J419" s="2"/>
      <c r="K419" s="141"/>
      <c r="L419" s="141"/>
      <c r="M419" s="141"/>
      <c r="N419" s="141"/>
      <c r="O419" s="141"/>
      <c r="P419" s="141"/>
      <c r="Q419" s="141"/>
      <c r="R419" s="141"/>
      <c r="S419" s="141"/>
      <c r="T419" s="141"/>
      <c r="U419" s="141"/>
      <c r="V419" s="141"/>
      <c r="W419" s="141"/>
      <c r="X419" s="141"/>
      <c r="Y419" s="141"/>
      <c r="Z419" s="141"/>
    </row>
    <row r="420" spans="1:26" ht="12.75" customHeight="1">
      <c r="A420" s="2"/>
      <c r="B420" s="157"/>
      <c r="C420" s="157"/>
      <c r="D420" s="157"/>
      <c r="E420" s="157"/>
      <c r="F420" s="157"/>
      <c r="G420" s="157"/>
      <c r="H420" s="2"/>
      <c r="I420" s="2"/>
      <c r="J420" s="2"/>
      <c r="K420" s="141"/>
      <c r="L420" s="141"/>
      <c r="M420" s="141"/>
      <c r="N420" s="141"/>
      <c r="O420" s="141"/>
      <c r="P420" s="141"/>
      <c r="Q420" s="141"/>
      <c r="R420" s="141"/>
      <c r="S420" s="141"/>
      <c r="T420" s="141"/>
      <c r="U420" s="141"/>
      <c r="V420" s="141"/>
      <c r="W420" s="141"/>
      <c r="X420" s="141"/>
      <c r="Y420" s="141"/>
      <c r="Z420" s="141"/>
    </row>
    <row r="421" spans="1:26" ht="12.75" customHeight="1">
      <c r="A421" s="2"/>
      <c r="B421" s="157"/>
      <c r="C421" s="157"/>
      <c r="D421" s="157"/>
      <c r="E421" s="157"/>
      <c r="F421" s="157"/>
      <c r="G421" s="157"/>
      <c r="H421" s="2"/>
      <c r="I421" s="2"/>
      <c r="J421" s="2"/>
      <c r="K421" s="141"/>
      <c r="L421" s="141"/>
      <c r="M421" s="141"/>
      <c r="N421" s="141"/>
      <c r="O421" s="141"/>
      <c r="P421" s="141"/>
      <c r="Q421" s="141"/>
      <c r="R421" s="141"/>
      <c r="S421" s="141"/>
      <c r="T421" s="141"/>
      <c r="U421" s="141"/>
      <c r="V421" s="141"/>
      <c r="W421" s="141"/>
      <c r="X421" s="141"/>
      <c r="Y421" s="141"/>
      <c r="Z421" s="141"/>
    </row>
    <row r="422" spans="1:26" ht="12.75" customHeight="1">
      <c r="A422" s="2"/>
      <c r="B422" s="157"/>
      <c r="C422" s="157"/>
      <c r="D422" s="157"/>
      <c r="E422" s="157"/>
      <c r="F422" s="157"/>
      <c r="G422" s="157"/>
      <c r="H422" s="2"/>
      <c r="I422" s="2"/>
      <c r="J422" s="2"/>
      <c r="K422" s="141"/>
      <c r="L422" s="141"/>
      <c r="M422" s="141"/>
      <c r="N422" s="141"/>
      <c r="O422" s="141"/>
      <c r="P422" s="141"/>
      <c r="Q422" s="141"/>
      <c r="R422" s="141"/>
      <c r="S422" s="141"/>
      <c r="T422" s="141"/>
      <c r="U422" s="141"/>
      <c r="V422" s="141"/>
      <c r="W422" s="141"/>
      <c r="X422" s="141"/>
      <c r="Y422" s="141"/>
      <c r="Z422" s="141"/>
    </row>
    <row r="423" spans="1:26" ht="12.75" customHeight="1">
      <c r="A423" s="2"/>
      <c r="B423" s="157"/>
      <c r="C423" s="157"/>
      <c r="D423" s="157"/>
      <c r="E423" s="157"/>
      <c r="F423" s="157"/>
      <c r="G423" s="157"/>
      <c r="H423" s="2"/>
      <c r="I423" s="2"/>
      <c r="J423" s="2"/>
      <c r="K423" s="141"/>
      <c r="L423" s="141"/>
      <c r="M423" s="141"/>
      <c r="N423" s="141"/>
      <c r="O423" s="141"/>
      <c r="P423" s="141"/>
      <c r="Q423" s="141"/>
      <c r="R423" s="141"/>
      <c r="S423" s="141"/>
      <c r="T423" s="141"/>
      <c r="U423" s="141"/>
      <c r="V423" s="141"/>
      <c r="W423" s="141"/>
      <c r="X423" s="141"/>
      <c r="Y423" s="141"/>
      <c r="Z423" s="141"/>
    </row>
    <row r="424" spans="1:26" ht="12.75" customHeight="1">
      <c r="A424" s="2"/>
      <c r="B424" s="157"/>
      <c r="C424" s="157"/>
      <c r="D424" s="157"/>
      <c r="E424" s="157"/>
      <c r="F424" s="157"/>
      <c r="G424" s="157"/>
      <c r="H424" s="2"/>
      <c r="I424" s="2"/>
      <c r="J424" s="2"/>
      <c r="K424" s="141"/>
      <c r="L424" s="141"/>
      <c r="M424" s="141"/>
      <c r="N424" s="141"/>
      <c r="O424" s="141"/>
      <c r="P424" s="141"/>
      <c r="Q424" s="141"/>
      <c r="R424" s="141"/>
      <c r="S424" s="141"/>
      <c r="T424" s="141"/>
      <c r="U424" s="141"/>
      <c r="V424" s="141"/>
      <c r="W424" s="141"/>
      <c r="X424" s="141"/>
      <c r="Y424" s="141"/>
      <c r="Z424" s="141"/>
    </row>
    <row r="425" spans="1:26" ht="12.75" customHeight="1">
      <c r="A425" s="2"/>
      <c r="B425" s="157"/>
      <c r="C425" s="157"/>
      <c r="D425" s="157"/>
      <c r="E425" s="157"/>
      <c r="F425" s="157"/>
      <c r="G425" s="157"/>
      <c r="H425" s="2"/>
      <c r="I425" s="2"/>
      <c r="J425" s="2"/>
      <c r="K425" s="141"/>
      <c r="L425" s="141"/>
      <c r="M425" s="141"/>
      <c r="N425" s="141"/>
      <c r="O425" s="141"/>
      <c r="P425" s="141"/>
      <c r="Q425" s="141"/>
      <c r="R425" s="141"/>
      <c r="S425" s="141"/>
      <c r="T425" s="141"/>
      <c r="U425" s="141"/>
      <c r="V425" s="141"/>
      <c r="W425" s="141"/>
      <c r="X425" s="141"/>
      <c r="Y425" s="141"/>
      <c r="Z425" s="141"/>
    </row>
    <row r="426" spans="1:26" ht="12.75" customHeight="1">
      <c r="A426" s="2"/>
      <c r="B426" s="157"/>
      <c r="C426" s="157"/>
      <c r="D426" s="157"/>
      <c r="E426" s="157"/>
      <c r="F426" s="157"/>
      <c r="G426" s="157"/>
      <c r="H426" s="2"/>
      <c r="I426" s="2"/>
      <c r="J426" s="2"/>
      <c r="K426" s="141"/>
      <c r="L426" s="141"/>
      <c r="M426" s="141"/>
      <c r="N426" s="141"/>
      <c r="O426" s="141"/>
      <c r="P426" s="141"/>
      <c r="Q426" s="141"/>
      <c r="R426" s="141"/>
      <c r="S426" s="141"/>
      <c r="T426" s="141"/>
      <c r="U426" s="141"/>
      <c r="V426" s="141"/>
      <c r="W426" s="141"/>
      <c r="X426" s="141"/>
      <c r="Y426" s="141"/>
      <c r="Z426" s="141"/>
    </row>
    <row r="427" spans="1:26" ht="12.75" customHeight="1">
      <c r="A427" s="2"/>
      <c r="B427" s="157"/>
      <c r="C427" s="157"/>
      <c r="D427" s="157"/>
      <c r="E427" s="157"/>
      <c r="F427" s="157"/>
      <c r="G427" s="157"/>
      <c r="H427" s="2"/>
      <c r="I427" s="2"/>
      <c r="J427" s="2"/>
      <c r="K427" s="141"/>
      <c r="L427" s="141"/>
      <c r="M427" s="141"/>
      <c r="N427" s="141"/>
      <c r="O427" s="141"/>
      <c r="P427" s="141"/>
      <c r="Q427" s="141"/>
      <c r="R427" s="141"/>
      <c r="S427" s="141"/>
      <c r="T427" s="141"/>
      <c r="U427" s="141"/>
      <c r="V427" s="141"/>
      <c r="W427" s="141"/>
      <c r="X427" s="141"/>
      <c r="Y427" s="141"/>
      <c r="Z427" s="141"/>
    </row>
    <row r="428" spans="1:26" ht="12.75" customHeight="1">
      <c r="A428" s="2"/>
      <c r="B428" s="157"/>
      <c r="C428" s="157"/>
      <c r="D428" s="157"/>
      <c r="E428" s="157"/>
      <c r="F428" s="157"/>
      <c r="G428" s="157"/>
      <c r="H428" s="2"/>
      <c r="I428" s="2"/>
      <c r="J428" s="2"/>
      <c r="K428" s="141"/>
      <c r="L428" s="141"/>
      <c r="M428" s="141"/>
      <c r="N428" s="141"/>
      <c r="O428" s="141"/>
      <c r="P428" s="141"/>
      <c r="Q428" s="141"/>
      <c r="R428" s="141"/>
      <c r="S428" s="141"/>
      <c r="T428" s="141"/>
      <c r="U428" s="141"/>
      <c r="V428" s="141"/>
      <c r="W428" s="141"/>
      <c r="X428" s="141"/>
      <c r="Y428" s="141"/>
      <c r="Z428" s="141"/>
    </row>
    <row r="429" spans="1:26" ht="12.75" customHeight="1">
      <c r="A429" s="2"/>
      <c r="B429" s="157"/>
      <c r="C429" s="157"/>
      <c r="D429" s="157"/>
      <c r="E429" s="157"/>
      <c r="F429" s="157"/>
      <c r="G429" s="157"/>
      <c r="H429" s="2"/>
      <c r="I429" s="2"/>
      <c r="J429" s="2"/>
      <c r="K429" s="141"/>
      <c r="L429" s="141"/>
      <c r="M429" s="141"/>
      <c r="N429" s="141"/>
      <c r="O429" s="141"/>
      <c r="P429" s="141"/>
      <c r="Q429" s="141"/>
      <c r="R429" s="141"/>
      <c r="S429" s="141"/>
      <c r="T429" s="141"/>
      <c r="U429" s="141"/>
      <c r="V429" s="141"/>
      <c r="W429" s="141"/>
      <c r="X429" s="141"/>
      <c r="Y429" s="141"/>
      <c r="Z429" s="141"/>
    </row>
    <row r="430" spans="1:26" ht="12.75" customHeight="1">
      <c r="A430" s="2"/>
      <c r="B430" s="157"/>
      <c r="C430" s="157"/>
      <c r="D430" s="157"/>
      <c r="E430" s="157"/>
      <c r="F430" s="157"/>
      <c r="G430" s="157"/>
      <c r="H430" s="2"/>
      <c r="I430" s="2"/>
      <c r="J430" s="2"/>
      <c r="K430" s="141"/>
      <c r="L430" s="141"/>
      <c r="M430" s="141"/>
      <c r="N430" s="141"/>
      <c r="O430" s="141"/>
      <c r="P430" s="141"/>
      <c r="Q430" s="141"/>
      <c r="R430" s="141"/>
      <c r="S430" s="141"/>
      <c r="T430" s="141"/>
      <c r="U430" s="141"/>
      <c r="V430" s="141"/>
      <c r="W430" s="141"/>
      <c r="X430" s="141"/>
      <c r="Y430" s="141"/>
      <c r="Z430" s="141"/>
    </row>
    <row r="431" spans="1:26" ht="12.75" customHeight="1">
      <c r="A431" s="2"/>
      <c r="B431" s="157"/>
      <c r="C431" s="157"/>
      <c r="D431" s="157"/>
      <c r="E431" s="157"/>
      <c r="F431" s="157"/>
      <c r="G431" s="157"/>
      <c r="H431" s="2"/>
      <c r="I431" s="2"/>
      <c r="J431" s="2"/>
      <c r="K431" s="141"/>
      <c r="L431" s="141"/>
      <c r="M431" s="141"/>
      <c r="N431" s="141"/>
      <c r="O431" s="141"/>
      <c r="P431" s="141"/>
      <c r="Q431" s="141"/>
      <c r="R431" s="141"/>
      <c r="S431" s="141"/>
      <c r="T431" s="141"/>
      <c r="U431" s="141"/>
      <c r="V431" s="141"/>
      <c r="W431" s="141"/>
      <c r="X431" s="141"/>
      <c r="Y431" s="141"/>
      <c r="Z431" s="141"/>
    </row>
    <row r="432" spans="1:26" ht="12.75" customHeight="1">
      <c r="A432" s="2"/>
      <c r="B432" s="157"/>
      <c r="C432" s="157"/>
      <c r="D432" s="157"/>
      <c r="E432" s="157"/>
      <c r="F432" s="157"/>
      <c r="G432" s="157"/>
      <c r="H432" s="2"/>
      <c r="I432" s="2"/>
      <c r="J432" s="2"/>
      <c r="K432" s="141"/>
      <c r="L432" s="141"/>
      <c r="M432" s="141"/>
      <c r="N432" s="141"/>
      <c r="O432" s="141"/>
      <c r="P432" s="141"/>
      <c r="Q432" s="141"/>
      <c r="R432" s="141"/>
      <c r="S432" s="141"/>
      <c r="T432" s="141"/>
      <c r="U432" s="141"/>
      <c r="V432" s="141"/>
      <c r="W432" s="141"/>
      <c r="X432" s="141"/>
      <c r="Y432" s="141"/>
      <c r="Z432" s="141"/>
    </row>
    <row r="433" spans="1:26" ht="12.75" customHeight="1">
      <c r="A433" s="2"/>
      <c r="B433" s="157"/>
      <c r="C433" s="157"/>
      <c r="D433" s="157"/>
      <c r="E433" s="157"/>
      <c r="F433" s="157"/>
      <c r="G433" s="157"/>
      <c r="H433" s="2"/>
      <c r="I433" s="2"/>
      <c r="J433" s="2"/>
      <c r="K433" s="141"/>
      <c r="L433" s="141"/>
      <c r="M433" s="141"/>
      <c r="N433" s="141"/>
      <c r="O433" s="141"/>
      <c r="P433" s="141"/>
      <c r="Q433" s="141"/>
      <c r="R433" s="141"/>
      <c r="S433" s="141"/>
      <c r="T433" s="141"/>
      <c r="U433" s="141"/>
      <c r="V433" s="141"/>
      <c r="W433" s="141"/>
      <c r="X433" s="141"/>
      <c r="Y433" s="141"/>
      <c r="Z433" s="141"/>
    </row>
    <row r="434" spans="1:26" ht="12.75" customHeight="1">
      <c r="A434" s="2"/>
      <c r="B434" s="157"/>
      <c r="C434" s="157"/>
      <c r="D434" s="157"/>
      <c r="E434" s="157"/>
      <c r="F434" s="157"/>
      <c r="G434" s="157"/>
      <c r="H434" s="2"/>
      <c r="I434" s="2"/>
      <c r="J434" s="2"/>
      <c r="K434" s="141"/>
      <c r="L434" s="141"/>
      <c r="M434" s="141"/>
      <c r="N434" s="141"/>
      <c r="O434" s="141"/>
      <c r="P434" s="141"/>
      <c r="Q434" s="141"/>
      <c r="R434" s="141"/>
      <c r="S434" s="141"/>
      <c r="T434" s="141"/>
      <c r="U434" s="141"/>
      <c r="V434" s="141"/>
      <c r="W434" s="141"/>
      <c r="X434" s="141"/>
      <c r="Y434" s="141"/>
      <c r="Z434" s="141"/>
    </row>
    <row r="435" spans="1:26" ht="12.75" customHeight="1">
      <c r="A435" s="2"/>
      <c r="B435" s="157"/>
      <c r="C435" s="157"/>
      <c r="D435" s="157"/>
      <c r="E435" s="157"/>
      <c r="F435" s="157"/>
      <c r="G435" s="157"/>
      <c r="H435" s="2"/>
      <c r="I435" s="2"/>
      <c r="J435" s="2"/>
      <c r="K435" s="141"/>
      <c r="L435" s="141"/>
      <c r="M435" s="141"/>
      <c r="N435" s="141"/>
      <c r="O435" s="141"/>
      <c r="P435" s="141"/>
      <c r="Q435" s="141"/>
      <c r="R435" s="141"/>
      <c r="S435" s="141"/>
      <c r="T435" s="141"/>
      <c r="U435" s="141"/>
      <c r="V435" s="141"/>
      <c r="W435" s="141"/>
      <c r="X435" s="141"/>
      <c r="Y435" s="141"/>
      <c r="Z435" s="141"/>
    </row>
    <row r="436" spans="1:26" ht="12.75" customHeight="1">
      <c r="A436" s="2"/>
      <c r="B436" s="157"/>
      <c r="C436" s="157"/>
      <c r="D436" s="157"/>
      <c r="E436" s="157"/>
      <c r="F436" s="157"/>
      <c r="G436" s="157"/>
      <c r="H436" s="2"/>
      <c r="I436" s="2"/>
      <c r="J436" s="2"/>
      <c r="K436" s="141"/>
      <c r="L436" s="141"/>
      <c r="M436" s="141"/>
      <c r="N436" s="141"/>
      <c r="O436" s="141"/>
      <c r="P436" s="141"/>
      <c r="Q436" s="141"/>
      <c r="R436" s="141"/>
      <c r="S436" s="141"/>
      <c r="T436" s="141"/>
      <c r="U436" s="141"/>
      <c r="V436" s="141"/>
      <c r="W436" s="141"/>
      <c r="X436" s="141"/>
      <c r="Y436" s="141"/>
      <c r="Z436" s="141"/>
    </row>
    <row r="437" spans="1:26" ht="12.75" customHeight="1">
      <c r="A437" s="2"/>
      <c r="B437" s="157"/>
      <c r="C437" s="157"/>
      <c r="D437" s="157"/>
      <c r="E437" s="157"/>
      <c r="F437" s="157"/>
      <c r="G437" s="157"/>
      <c r="H437" s="2"/>
      <c r="I437" s="2"/>
      <c r="J437" s="2"/>
      <c r="K437" s="141"/>
      <c r="L437" s="141"/>
      <c r="M437" s="141"/>
      <c r="N437" s="141"/>
      <c r="O437" s="141"/>
      <c r="P437" s="141"/>
      <c r="Q437" s="141"/>
      <c r="R437" s="141"/>
      <c r="S437" s="141"/>
      <c r="T437" s="141"/>
      <c r="U437" s="141"/>
      <c r="V437" s="141"/>
      <c r="W437" s="141"/>
      <c r="X437" s="141"/>
      <c r="Y437" s="141"/>
      <c r="Z437" s="141"/>
    </row>
    <row r="438" spans="1:26" ht="12.75" customHeight="1">
      <c r="A438" s="2"/>
      <c r="B438" s="157"/>
      <c r="C438" s="157"/>
      <c r="D438" s="157"/>
      <c r="E438" s="157"/>
      <c r="F438" s="157"/>
      <c r="G438" s="157"/>
      <c r="H438" s="2"/>
      <c r="I438" s="2"/>
      <c r="J438" s="2"/>
      <c r="K438" s="141"/>
      <c r="L438" s="141"/>
      <c r="M438" s="141"/>
      <c r="N438" s="141"/>
      <c r="O438" s="141"/>
      <c r="P438" s="141"/>
      <c r="Q438" s="141"/>
      <c r="R438" s="141"/>
      <c r="S438" s="141"/>
      <c r="T438" s="141"/>
      <c r="U438" s="141"/>
      <c r="V438" s="141"/>
      <c r="W438" s="141"/>
      <c r="X438" s="141"/>
      <c r="Y438" s="141"/>
      <c r="Z438" s="141"/>
    </row>
    <row r="439" spans="1:26" ht="12.75" customHeight="1">
      <c r="A439" s="2"/>
      <c r="B439" s="157"/>
      <c r="C439" s="157"/>
      <c r="D439" s="157"/>
      <c r="E439" s="157"/>
      <c r="F439" s="157"/>
      <c r="G439" s="157"/>
      <c r="H439" s="2"/>
      <c r="I439" s="2"/>
      <c r="J439" s="2"/>
      <c r="K439" s="141"/>
      <c r="L439" s="141"/>
      <c r="M439" s="141"/>
      <c r="N439" s="141"/>
      <c r="O439" s="141"/>
      <c r="P439" s="141"/>
      <c r="Q439" s="141"/>
      <c r="R439" s="141"/>
      <c r="S439" s="141"/>
      <c r="T439" s="141"/>
      <c r="U439" s="141"/>
      <c r="V439" s="141"/>
      <c r="W439" s="141"/>
      <c r="X439" s="141"/>
      <c r="Y439" s="141"/>
      <c r="Z439" s="141"/>
    </row>
    <row r="440" spans="1:26" ht="12.75" customHeight="1">
      <c r="A440" s="2"/>
      <c r="B440" s="157"/>
      <c r="C440" s="157"/>
      <c r="D440" s="157"/>
      <c r="E440" s="157"/>
      <c r="F440" s="157"/>
      <c r="G440" s="157"/>
      <c r="H440" s="2"/>
      <c r="I440" s="2"/>
      <c r="J440" s="2"/>
      <c r="K440" s="141"/>
      <c r="L440" s="141"/>
      <c r="M440" s="141"/>
      <c r="N440" s="141"/>
      <c r="O440" s="141"/>
      <c r="P440" s="141"/>
      <c r="Q440" s="141"/>
      <c r="R440" s="141"/>
      <c r="S440" s="141"/>
      <c r="T440" s="141"/>
      <c r="U440" s="141"/>
      <c r="V440" s="141"/>
      <c r="W440" s="141"/>
      <c r="X440" s="141"/>
      <c r="Y440" s="141"/>
      <c r="Z440" s="141"/>
    </row>
    <row r="441" spans="1:26" ht="12.75" customHeight="1">
      <c r="A441" s="2"/>
      <c r="B441" s="157"/>
      <c r="C441" s="157"/>
      <c r="D441" s="157"/>
      <c r="E441" s="157"/>
      <c r="F441" s="157"/>
      <c r="G441" s="157"/>
      <c r="H441" s="2"/>
      <c r="I441" s="2"/>
      <c r="J441" s="2"/>
      <c r="K441" s="141"/>
      <c r="L441" s="141"/>
      <c r="M441" s="141"/>
      <c r="N441" s="141"/>
      <c r="O441" s="141"/>
      <c r="P441" s="141"/>
      <c r="Q441" s="141"/>
      <c r="R441" s="141"/>
      <c r="S441" s="141"/>
      <c r="T441" s="141"/>
      <c r="U441" s="141"/>
      <c r="V441" s="141"/>
      <c r="W441" s="141"/>
      <c r="X441" s="141"/>
      <c r="Y441" s="141"/>
      <c r="Z441" s="141"/>
    </row>
    <row r="442" spans="1:26" ht="12.75" customHeight="1">
      <c r="A442" s="2"/>
      <c r="B442" s="157"/>
      <c r="C442" s="157"/>
      <c r="D442" s="157"/>
      <c r="E442" s="157"/>
      <c r="F442" s="157"/>
      <c r="G442" s="157"/>
      <c r="H442" s="2"/>
      <c r="I442" s="2"/>
      <c r="J442" s="2"/>
      <c r="K442" s="141"/>
      <c r="L442" s="141"/>
      <c r="M442" s="141"/>
      <c r="N442" s="141"/>
      <c r="O442" s="141"/>
      <c r="P442" s="141"/>
      <c r="Q442" s="141"/>
      <c r="R442" s="141"/>
      <c r="S442" s="141"/>
      <c r="T442" s="141"/>
      <c r="U442" s="141"/>
      <c r="V442" s="141"/>
      <c r="W442" s="141"/>
      <c r="X442" s="141"/>
      <c r="Y442" s="141"/>
      <c r="Z442" s="141"/>
    </row>
    <row r="443" spans="1:26" ht="12.75" customHeight="1">
      <c r="A443" s="2"/>
      <c r="B443" s="157"/>
      <c r="C443" s="157"/>
      <c r="D443" s="157"/>
      <c r="E443" s="157"/>
      <c r="F443" s="157"/>
      <c r="G443" s="157"/>
      <c r="H443" s="2"/>
      <c r="I443" s="2"/>
      <c r="J443" s="2"/>
      <c r="K443" s="141"/>
      <c r="L443" s="141"/>
      <c r="M443" s="141"/>
      <c r="N443" s="141"/>
      <c r="O443" s="141"/>
      <c r="P443" s="141"/>
      <c r="Q443" s="141"/>
      <c r="R443" s="141"/>
      <c r="S443" s="141"/>
      <c r="T443" s="141"/>
      <c r="U443" s="141"/>
      <c r="V443" s="141"/>
      <c r="W443" s="141"/>
      <c r="X443" s="141"/>
      <c r="Y443" s="141"/>
      <c r="Z443" s="141"/>
    </row>
    <row r="444" spans="1:26" ht="12.75" customHeight="1">
      <c r="A444" s="2"/>
      <c r="B444" s="157"/>
      <c r="C444" s="157"/>
      <c r="D444" s="157"/>
      <c r="E444" s="157"/>
      <c r="F444" s="157"/>
      <c r="G444" s="157"/>
      <c r="H444" s="2"/>
      <c r="I444" s="2"/>
      <c r="J444" s="2"/>
      <c r="K444" s="141"/>
      <c r="L444" s="141"/>
      <c r="M444" s="141"/>
      <c r="N444" s="141"/>
      <c r="O444" s="141"/>
      <c r="P444" s="141"/>
      <c r="Q444" s="141"/>
      <c r="R444" s="141"/>
      <c r="S444" s="141"/>
      <c r="T444" s="141"/>
      <c r="U444" s="141"/>
      <c r="V444" s="141"/>
      <c r="W444" s="141"/>
      <c r="X444" s="141"/>
      <c r="Y444" s="141"/>
      <c r="Z444" s="141"/>
    </row>
    <row r="445" spans="1:26" ht="12.75" customHeight="1">
      <c r="A445" s="2"/>
      <c r="B445" s="157"/>
      <c r="C445" s="157"/>
      <c r="D445" s="157"/>
      <c r="E445" s="157"/>
      <c r="F445" s="157"/>
      <c r="G445" s="157"/>
      <c r="H445" s="2"/>
      <c r="I445" s="2"/>
      <c r="J445" s="2"/>
      <c r="K445" s="141"/>
      <c r="L445" s="141"/>
      <c r="M445" s="141"/>
      <c r="N445" s="141"/>
      <c r="O445" s="141"/>
      <c r="P445" s="141"/>
      <c r="Q445" s="141"/>
      <c r="R445" s="141"/>
      <c r="S445" s="141"/>
      <c r="T445" s="141"/>
      <c r="U445" s="141"/>
      <c r="V445" s="141"/>
      <c r="W445" s="141"/>
      <c r="X445" s="141"/>
      <c r="Y445" s="141"/>
      <c r="Z445" s="141"/>
    </row>
    <row r="446" spans="1:26" ht="12.75" customHeight="1">
      <c r="A446" s="2"/>
      <c r="B446" s="157"/>
      <c r="C446" s="157"/>
      <c r="D446" s="157"/>
      <c r="E446" s="157"/>
      <c r="F446" s="157"/>
      <c r="G446" s="157"/>
      <c r="H446" s="2"/>
      <c r="I446" s="2"/>
      <c r="J446" s="2"/>
      <c r="K446" s="141"/>
      <c r="L446" s="141"/>
      <c r="M446" s="141"/>
      <c r="N446" s="141"/>
      <c r="O446" s="141"/>
      <c r="P446" s="141"/>
      <c r="Q446" s="141"/>
      <c r="R446" s="141"/>
      <c r="S446" s="141"/>
      <c r="T446" s="141"/>
      <c r="U446" s="141"/>
      <c r="V446" s="141"/>
      <c r="W446" s="141"/>
      <c r="X446" s="141"/>
      <c r="Y446" s="141"/>
      <c r="Z446" s="141"/>
    </row>
    <row r="447" spans="1:26" ht="12.75" customHeight="1">
      <c r="A447" s="2"/>
      <c r="B447" s="157"/>
      <c r="C447" s="157"/>
      <c r="D447" s="157"/>
      <c r="E447" s="157"/>
      <c r="F447" s="157"/>
      <c r="G447" s="157"/>
      <c r="H447" s="2"/>
      <c r="I447" s="2"/>
      <c r="J447" s="2"/>
      <c r="K447" s="141"/>
      <c r="L447" s="141"/>
      <c r="M447" s="141"/>
      <c r="N447" s="141"/>
      <c r="O447" s="141"/>
      <c r="P447" s="141"/>
      <c r="Q447" s="141"/>
      <c r="R447" s="141"/>
      <c r="S447" s="141"/>
      <c r="T447" s="141"/>
      <c r="U447" s="141"/>
      <c r="V447" s="141"/>
      <c r="W447" s="141"/>
      <c r="X447" s="141"/>
      <c r="Y447" s="141"/>
      <c r="Z447" s="141"/>
    </row>
    <row r="448" spans="1:26" ht="12.75" customHeight="1">
      <c r="A448" s="2"/>
      <c r="B448" s="157"/>
      <c r="C448" s="157"/>
      <c r="D448" s="157"/>
      <c r="E448" s="157"/>
      <c r="F448" s="157"/>
      <c r="G448" s="157"/>
      <c r="H448" s="2"/>
      <c r="I448" s="2"/>
      <c r="J448" s="2"/>
      <c r="K448" s="141"/>
      <c r="L448" s="141"/>
      <c r="M448" s="141"/>
      <c r="N448" s="141"/>
      <c r="O448" s="141"/>
      <c r="P448" s="141"/>
      <c r="Q448" s="141"/>
      <c r="R448" s="141"/>
      <c r="S448" s="141"/>
      <c r="T448" s="141"/>
      <c r="U448" s="141"/>
      <c r="V448" s="141"/>
      <c r="W448" s="141"/>
      <c r="X448" s="141"/>
      <c r="Y448" s="141"/>
      <c r="Z448" s="141"/>
    </row>
    <row r="449" spans="1:26" ht="12.75" customHeight="1">
      <c r="A449" s="2"/>
      <c r="B449" s="157"/>
      <c r="C449" s="157"/>
      <c r="D449" s="157"/>
      <c r="E449" s="157"/>
      <c r="F449" s="157"/>
      <c r="G449" s="157"/>
      <c r="H449" s="2"/>
      <c r="I449" s="2"/>
      <c r="J449" s="2"/>
      <c r="K449" s="141"/>
      <c r="L449" s="141"/>
      <c r="M449" s="141"/>
      <c r="N449" s="141"/>
      <c r="O449" s="141"/>
      <c r="P449" s="141"/>
      <c r="Q449" s="141"/>
      <c r="R449" s="141"/>
      <c r="S449" s="141"/>
      <c r="T449" s="141"/>
      <c r="U449" s="141"/>
      <c r="V449" s="141"/>
      <c r="W449" s="141"/>
      <c r="X449" s="141"/>
      <c r="Y449" s="141"/>
      <c r="Z449" s="141"/>
    </row>
    <row r="450" spans="1:26" ht="12.75" customHeight="1">
      <c r="A450" s="2"/>
      <c r="B450" s="157"/>
      <c r="C450" s="157"/>
      <c r="D450" s="157"/>
      <c r="E450" s="157"/>
      <c r="F450" s="157"/>
      <c r="G450" s="157"/>
      <c r="H450" s="2"/>
      <c r="I450" s="2"/>
      <c r="J450" s="2"/>
      <c r="K450" s="141"/>
      <c r="L450" s="141"/>
      <c r="M450" s="141"/>
      <c r="N450" s="141"/>
      <c r="O450" s="141"/>
      <c r="P450" s="141"/>
      <c r="Q450" s="141"/>
      <c r="R450" s="141"/>
      <c r="S450" s="141"/>
      <c r="T450" s="141"/>
      <c r="U450" s="141"/>
      <c r="V450" s="141"/>
      <c r="W450" s="141"/>
      <c r="X450" s="141"/>
      <c r="Y450" s="141"/>
      <c r="Z450" s="141"/>
    </row>
    <row r="451" spans="1:26" ht="12.75" customHeight="1">
      <c r="A451" s="2"/>
      <c r="B451" s="157"/>
      <c r="C451" s="157"/>
      <c r="D451" s="157"/>
      <c r="E451" s="157"/>
      <c r="F451" s="157"/>
      <c r="G451" s="157"/>
      <c r="H451" s="2"/>
      <c r="I451" s="2"/>
      <c r="J451" s="2"/>
      <c r="K451" s="141"/>
      <c r="L451" s="141"/>
      <c r="M451" s="141"/>
      <c r="N451" s="141"/>
      <c r="O451" s="141"/>
      <c r="P451" s="141"/>
      <c r="Q451" s="141"/>
      <c r="R451" s="141"/>
      <c r="S451" s="141"/>
      <c r="T451" s="141"/>
      <c r="U451" s="141"/>
      <c r="V451" s="141"/>
      <c r="W451" s="141"/>
      <c r="X451" s="141"/>
      <c r="Y451" s="141"/>
      <c r="Z451" s="141"/>
    </row>
    <row r="452" spans="1:26" ht="12.75" customHeight="1">
      <c r="A452" s="2"/>
      <c r="B452" s="157"/>
      <c r="C452" s="157"/>
      <c r="D452" s="157"/>
      <c r="E452" s="157"/>
      <c r="F452" s="157"/>
      <c r="G452" s="157"/>
      <c r="H452" s="2"/>
      <c r="I452" s="2"/>
      <c r="J452" s="2"/>
      <c r="K452" s="141"/>
      <c r="L452" s="141"/>
      <c r="M452" s="141"/>
      <c r="N452" s="141"/>
      <c r="O452" s="141"/>
      <c r="P452" s="141"/>
      <c r="Q452" s="141"/>
      <c r="R452" s="141"/>
      <c r="S452" s="141"/>
      <c r="T452" s="141"/>
      <c r="U452" s="141"/>
      <c r="V452" s="141"/>
      <c r="W452" s="141"/>
      <c r="X452" s="141"/>
      <c r="Y452" s="141"/>
      <c r="Z452" s="141"/>
    </row>
    <row r="453" spans="1:26" ht="12.75" customHeight="1">
      <c r="A453" s="2"/>
      <c r="B453" s="157"/>
      <c r="C453" s="157"/>
      <c r="D453" s="157"/>
      <c r="E453" s="157"/>
      <c r="F453" s="157"/>
      <c r="G453" s="157"/>
      <c r="H453" s="2"/>
      <c r="I453" s="2"/>
      <c r="J453" s="2"/>
      <c r="K453" s="141"/>
      <c r="L453" s="141"/>
      <c r="M453" s="141"/>
      <c r="N453" s="141"/>
      <c r="O453" s="141"/>
      <c r="P453" s="141"/>
      <c r="Q453" s="141"/>
      <c r="R453" s="141"/>
      <c r="S453" s="141"/>
      <c r="T453" s="141"/>
      <c r="U453" s="141"/>
      <c r="V453" s="141"/>
      <c r="W453" s="141"/>
      <c r="X453" s="141"/>
      <c r="Y453" s="141"/>
      <c r="Z453" s="141"/>
    </row>
    <row r="454" spans="1:26" ht="12.75" customHeight="1">
      <c r="A454" s="2"/>
      <c r="B454" s="157"/>
      <c r="C454" s="157"/>
      <c r="D454" s="157"/>
      <c r="E454" s="157"/>
      <c r="F454" s="157"/>
      <c r="G454" s="157"/>
      <c r="H454" s="2"/>
      <c r="I454" s="2"/>
      <c r="J454" s="2"/>
      <c r="K454" s="141"/>
      <c r="L454" s="141"/>
      <c r="M454" s="141"/>
      <c r="N454" s="141"/>
      <c r="O454" s="141"/>
      <c r="P454" s="141"/>
      <c r="Q454" s="141"/>
      <c r="R454" s="141"/>
      <c r="S454" s="141"/>
      <c r="T454" s="141"/>
      <c r="U454" s="141"/>
      <c r="V454" s="141"/>
      <c r="W454" s="141"/>
      <c r="X454" s="141"/>
      <c r="Y454" s="141"/>
      <c r="Z454" s="141"/>
    </row>
    <row r="455" spans="1:26" ht="12.75" customHeight="1">
      <c r="A455" s="2"/>
      <c r="B455" s="157"/>
      <c r="C455" s="157"/>
      <c r="D455" s="157"/>
      <c r="E455" s="157"/>
      <c r="F455" s="157"/>
      <c r="G455" s="157"/>
      <c r="H455" s="2"/>
      <c r="I455" s="2"/>
      <c r="J455" s="2"/>
      <c r="K455" s="141"/>
      <c r="L455" s="141"/>
      <c r="M455" s="141"/>
      <c r="N455" s="141"/>
      <c r="O455" s="141"/>
      <c r="P455" s="141"/>
      <c r="Q455" s="141"/>
      <c r="R455" s="141"/>
      <c r="S455" s="141"/>
      <c r="T455" s="141"/>
      <c r="U455" s="141"/>
      <c r="V455" s="141"/>
      <c r="W455" s="141"/>
      <c r="X455" s="141"/>
      <c r="Y455" s="141"/>
      <c r="Z455" s="141"/>
    </row>
    <row r="456" spans="1:26" ht="12.75" customHeight="1">
      <c r="A456" s="2"/>
      <c r="B456" s="157"/>
      <c r="C456" s="157"/>
      <c r="D456" s="157"/>
      <c r="E456" s="157"/>
      <c r="F456" s="157"/>
      <c r="G456" s="157"/>
      <c r="H456" s="2"/>
      <c r="I456" s="2"/>
      <c r="J456" s="2"/>
      <c r="K456" s="141"/>
      <c r="L456" s="141"/>
      <c r="M456" s="141"/>
      <c r="N456" s="141"/>
      <c r="O456" s="141"/>
      <c r="P456" s="141"/>
      <c r="Q456" s="141"/>
      <c r="R456" s="141"/>
      <c r="S456" s="141"/>
      <c r="T456" s="141"/>
      <c r="U456" s="141"/>
      <c r="V456" s="141"/>
      <c r="W456" s="141"/>
      <c r="X456" s="141"/>
      <c r="Y456" s="141"/>
      <c r="Z456" s="141"/>
    </row>
    <row r="457" spans="1:26" ht="12.75" customHeight="1">
      <c r="A457" s="2"/>
      <c r="B457" s="157"/>
      <c r="C457" s="157"/>
      <c r="D457" s="157"/>
      <c r="E457" s="157"/>
      <c r="F457" s="157"/>
      <c r="G457" s="157"/>
      <c r="H457" s="2"/>
      <c r="I457" s="2"/>
      <c r="J457" s="2"/>
      <c r="K457" s="141"/>
      <c r="L457" s="141"/>
      <c r="M457" s="141"/>
      <c r="N457" s="141"/>
      <c r="O457" s="141"/>
      <c r="P457" s="141"/>
      <c r="Q457" s="141"/>
      <c r="R457" s="141"/>
      <c r="S457" s="141"/>
      <c r="T457" s="141"/>
      <c r="U457" s="141"/>
      <c r="V457" s="141"/>
      <c r="W457" s="141"/>
      <c r="X457" s="141"/>
      <c r="Y457" s="141"/>
      <c r="Z457" s="141"/>
    </row>
    <row r="458" spans="1:26" ht="12.75" customHeight="1">
      <c r="A458" s="2"/>
      <c r="B458" s="157"/>
      <c r="C458" s="157"/>
      <c r="D458" s="157"/>
      <c r="E458" s="157"/>
      <c r="F458" s="157"/>
      <c r="G458" s="157"/>
      <c r="H458" s="2"/>
      <c r="I458" s="2"/>
      <c r="J458" s="2"/>
      <c r="K458" s="141"/>
      <c r="L458" s="141"/>
      <c r="M458" s="141"/>
      <c r="N458" s="141"/>
      <c r="O458" s="141"/>
      <c r="P458" s="141"/>
      <c r="Q458" s="141"/>
      <c r="R458" s="141"/>
      <c r="S458" s="141"/>
      <c r="T458" s="141"/>
      <c r="U458" s="141"/>
      <c r="V458" s="141"/>
      <c r="W458" s="141"/>
      <c r="X458" s="141"/>
      <c r="Y458" s="141"/>
      <c r="Z458" s="141"/>
    </row>
    <row r="459" spans="1:26" ht="12.75" customHeight="1">
      <c r="A459" s="2"/>
      <c r="B459" s="157"/>
      <c r="C459" s="157"/>
      <c r="D459" s="157"/>
      <c r="E459" s="157"/>
      <c r="F459" s="157"/>
      <c r="G459" s="157"/>
      <c r="H459" s="2"/>
      <c r="I459" s="2"/>
      <c r="J459" s="2"/>
      <c r="K459" s="141"/>
      <c r="L459" s="141"/>
      <c r="M459" s="141"/>
      <c r="N459" s="141"/>
      <c r="O459" s="141"/>
      <c r="P459" s="141"/>
      <c r="Q459" s="141"/>
      <c r="R459" s="141"/>
      <c r="S459" s="141"/>
      <c r="T459" s="141"/>
      <c r="U459" s="141"/>
      <c r="V459" s="141"/>
      <c r="W459" s="141"/>
      <c r="X459" s="141"/>
      <c r="Y459" s="141"/>
      <c r="Z459" s="141"/>
    </row>
    <row r="460" spans="1:26" ht="12.75" customHeight="1">
      <c r="A460" s="2"/>
      <c r="B460" s="157"/>
      <c r="C460" s="157"/>
      <c r="D460" s="157"/>
      <c r="E460" s="157"/>
      <c r="F460" s="157"/>
      <c r="G460" s="157"/>
      <c r="H460" s="2"/>
      <c r="I460" s="2"/>
      <c r="J460" s="2"/>
      <c r="K460" s="141"/>
      <c r="L460" s="141"/>
      <c r="M460" s="141"/>
      <c r="N460" s="141"/>
      <c r="O460" s="141"/>
      <c r="P460" s="141"/>
      <c r="Q460" s="141"/>
      <c r="R460" s="141"/>
      <c r="S460" s="141"/>
      <c r="T460" s="141"/>
      <c r="U460" s="141"/>
      <c r="V460" s="141"/>
      <c r="W460" s="141"/>
      <c r="X460" s="141"/>
      <c r="Y460" s="141"/>
      <c r="Z460" s="141"/>
    </row>
    <row r="461" spans="1:26" ht="12.75" customHeight="1">
      <c r="A461" s="2"/>
      <c r="B461" s="157"/>
      <c r="C461" s="157"/>
      <c r="D461" s="157"/>
      <c r="E461" s="157"/>
      <c r="F461" s="157"/>
      <c r="G461" s="157"/>
      <c r="H461" s="2"/>
      <c r="I461" s="2"/>
      <c r="J461" s="2"/>
      <c r="K461" s="141"/>
      <c r="L461" s="141"/>
      <c r="M461" s="141"/>
      <c r="N461" s="141"/>
      <c r="O461" s="141"/>
      <c r="P461" s="141"/>
      <c r="Q461" s="141"/>
      <c r="R461" s="141"/>
      <c r="S461" s="141"/>
      <c r="T461" s="141"/>
      <c r="U461" s="141"/>
      <c r="V461" s="141"/>
      <c r="W461" s="141"/>
      <c r="X461" s="141"/>
      <c r="Y461" s="141"/>
      <c r="Z461" s="141"/>
    </row>
    <row r="462" spans="1:26" ht="12.75" customHeight="1">
      <c r="A462" s="2"/>
      <c r="B462" s="157"/>
      <c r="C462" s="157"/>
      <c r="D462" s="157"/>
      <c r="E462" s="157"/>
      <c r="F462" s="157"/>
      <c r="G462" s="157"/>
      <c r="H462" s="2"/>
      <c r="I462" s="2"/>
      <c r="J462" s="2"/>
      <c r="K462" s="141"/>
      <c r="L462" s="141"/>
      <c r="M462" s="141"/>
      <c r="N462" s="141"/>
      <c r="O462" s="141"/>
      <c r="P462" s="141"/>
      <c r="Q462" s="141"/>
      <c r="R462" s="141"/>
      <c r="S462" s="141"/>
      <c r="T462" s="141"/>
      <c r="U462" s="141"/>
      <c r="V462" s="141"/>
      <c r="W462" s="141"/>
      <c r="X462" s="141"/>
      <c r="Y462" s="141"/>
      <c r="Z462" s="141"/>
    </row>
    <row r="463" spans="1:26" ht="12.75" customHeight="1">
      <c r="A463" s="2"/>
      <c r="B463" s="157"/>
      <c r="C463" s="157"/>
      <c r="D463" s="157"/>
      <c r="E463" s="157"/>
      <c r="F463" s="157"/>
      <c r="G463" s="157"/>
      <c r="H463" s="2"/>
      <c r="I463" s="2"/>
      <c r="J463" s="2"/>
      <c r="K463" s="141"/>
      <c r="L463" s="141"/>
      <c r="M463" s="141"/>
      <c r="N463" s="141"/>
      <c r="O463" s="141"/>
      <c r="P463" s="141"/>
      <c r="Q463" s="141"/>
      <c r="R463" s="141"/>
      <c r="S463" s="141"/>
      <c r="T463" s="141"/>
      <c r="U463" s="141"/>
      <c r="V463" s="141"/>
      <c r="W463" s="141"/>
      <c r="X463" s="141"/>
      <c r="Y463" s="141"/>
      <c r="Z463" s="141"/>
    </row>
    <row r="464" spans="1:26" ht="12.75" customHeight="1">
      <c r="A464" s="2"/>
      <c r="B464" s="157"/>
      <c r="C464" s="157"/>
      <c r="D464" s="157"/>
      <c r="E464" s="157"/>
      <c r="F464" s="157"/>
      <c r="G464" s="157"/>
      <c r="H464" s="2"/>
      <c r="I464" s="2"/>
      <c r="J464" s="2"/>
      <c r="K464" s="141"/>
      <c r="L464" s="141"/>
      <c r="M464" s="141"/>
      <c r="N464" s="141"/>
      <c r="O464" s="141"/>
      <c r="P464" s="141"/>
      <c r="Q464" s="141"/>
      <c r="R464" s="141"/>
      <c r="S464" s="141"/>
      <c r="T464" s="141"/>
      <c r="U464" s="141"/>
      <c r="V464" s="141"/>
      <c r="W464" s="141"/>
      <c r="X464" s="141"/>
      <c r="Y464" s="141"/>
      <c r="Z464" s="141"/>
    </row>
    <row r="465" spans="1:26" ht="12.75" customHeight="1">
      <c r="A465" s="2"/>
      <c r="B465" s="157"/>
      <c r="C465" s="157"/>
      <c r="D465" s="157"/>
      <c r="E465" s="157"/>
      <c r="F465" s="157"/>
      <c r="G465" s="157"/>
      <c r="H465" s="2"/>
      <c r="I465" s="2"/>
      <c r="J465" s="2"/>
      <c r="K465" s="141"/>
      <c r="L465" s="141"/>
      <c r="M465" s="141"/>
      <c r="N465" s="141"/>
      <c r="O465" s="141"/>
      <c r="P465" s="141"/>
      <c r="Q465" s="141"/>
      <c r="R465" s="141"/>
      <c r="S465" s="141"/>
      <c r="T465" s="141"/>
      <c r="U465" s="141"/>
      <c r="V465" s="141"/>
      <c r="W465" s="141"/>
      <c r="X465" s="141"/>
      <c r="Y465" s="141"/>
      <c r="Z465" s="141"/>
    </row>
    <row r="466" spans="1:26" ht="12.75" customHeight="1">
      <c r="A466" s="2"/>
      <c r="B466" s="157"/>
      <c r="C466" s="157"/>
      <c r="D466" s="157"/>
      <c r="E466" s="157"/>
      <c r="F466" s="157"/>
      <c r="G466" s="157"/>
      <c r="H466" s="2"/>
      <c r="I466" s="2"/>
      <c r="J466" s="2"/>
      <c r="K466" s="141"/>
      <c r="L466" s="141"/>
      <c r="M466" s="141"/>
      <c r="N466" s="141"/>
      <c r="O466" s="141"/>
      <c r="P466" s="141"/>
      <c r="Q466" s="141"/>
      <c r="R466" s="141"/>
      <c r="S466" s="141"/>
      <c r="T466" s="141"/>
      <c r="U466" s="141"/>
      <c r="V466" s="141"/>
      <c r="W466" s="141"/>
      <c r="X466" s="141"/>
      <c r="Y466" s="141"/>
      <c r="Z466" s="141"/>
    </row>
    <row r="467" spans="1:26" ht="12.75" customHeight="1">
      <c r="A467" s="2"/>
      <c r="B467" s="157"/>
      <c r="C467" s="157"/>
      <c r="D467" s="157"/>
      <c r="E467" s="157"/>
      <c r="F467" s="157"/>
      <c r="G467" s="157"/>
      <c r="H467" s="2"/>
      <c r="I467" s="2"/>
      <c r="J467" s="2"/>
      <c r="K467" s="141"/>
      <c r="L467" s="141"/>
      <c r="M467" s="141"/>
      <c r="N467" s="141"/>
      <c r="O467" s="141"/>
      <c r="P467" s="141"/>
      <c r="Q467" s="141"/>
      <c r="R467" s="141"/>
      <c r="S467" s="141"/>
      <c r="T467" s="141"/>
      <c r="U467" s="141"/>
      <c r="V467" s="141"/>
      <c r="W467" s="141"/>
      <c r="X467" s="141"/>
      <c r="Y467" s="141"/>
      <c r="Z467" s="141"/>
    </row>
    <row r="468" spans="1:26" ht="12.75" customHeight="1">
      <c r="A468" s="2"/>
      <c r="B468" s="157"/>
      <c r="C468" s="157"/>
      <c r="D468" s="157"/>
      <c r="E468" s="157"/>
      <c r="F468" s="157"/>
      <c r="G468" s="157"/>
      <c r="H468" s="2"/>
      <c r="I468" s="2"/>
      <c r="J468" s="2"/>
      <c r="K468" s="141"/>
      <c r="L468" s="141"/>
      <c r="M468" s="141"/>
      <c r="N468" s="141"/>
      <c r="O468" s="141"/>
      <c r="P468" s="141"/>
      <c r="Q468" s="141"/>
      <c r="R468" s="141"/>
      <c r="S468" s="141"/>
      <c r="T468" s="141"/>
      <c r="U468" s="141"/>
      <c r="V468" s="141"/>
      <c r="W468" s="141"/>
      <c r="X468" s="141"/>
      <c r="Y468" s="141"/>
      <c r="Z468" s="141"/>
    </row>
    <row r="469" spans="1:26" ht="12.75" customHeight="1">
      <c r="A469" s="2"/>
      <c r="B469" s="157"/>
      <c r="C469" s="157"/>
      <c r="D469" s="157"/>
      <c r="E469" s="157"/>
      <c r="F469" s="157"/>
      <c r="G469" s="157"/>
      <c r="H469" s="2"/>
      <c r="I469" s="2"/>
      <c r="J469" s="2"/>
      <c r="K469" s="141"/>
      <c r="L469" s="141"/>
      <c r="M469" s="141"/>
      <c r="N469" s="141"/>
      <c r="O469" s="141"/>
      <c r="P469" s="141"/>
      <c r="Q469" s="141"/>
      <c r="R469" s="141"/>
      <c r="S469" s="141"/>
      <c r="T469" s="141"/>
      <c r="U469" s="141"/>
      <c r="V469" s="141"/>
      <c r="W469" s="141"/>
      <c r="X469" s="141"/>
      <c r="Y469" s="141"/>
      <c r="Z469" s="141"/>
    </row>
    <row r="470" spans="1:26" ht="12.75" customHeight="1">
      <c r="A470" s="2"/>
      <c r="B470" s="157"/>
      <c r="C470" s="157"/>
      <c r="D470" s="157"/>
      <c r="E470" s="157"/>
      <c r="F470" s="157"/>
      <c r="G470" s="157"/>
      <c r="H470" s="2"/>
      <c r="I470" s="2"/>
      <c r="J470" s="2"/>
      <c r="K470" s="141"/>
      <c r="L470" s="141"/>
      <c r="M470" s="141"/>
      <c r="N470" s="141"/>
      <c r="O470" s="141"/>
      <c r="P470" s="141"/>
      <c r="Q470" s="141"/>
      <c r="R470" s="141"/>
      <c r="S470" s="141"/>
      <c r="T470" s="141"/>
      <c r="U470" s="141"/>
      <c r="V470" s="141"/>
      <c r="W470" s="141"/>
      <c r="X470" s="141"/>
      <c r="Y470" s="141"/>
      <c r="Z470" s="141"/>
    </row>
    <row r="471" spans="1:26" ht="12.75" customHeight="1">
      <c r="A471" s="2"/>
      <c r="B471" s="157"/>
      <c r="C471" s="157"/>
      <c r="D471" s="157"/>
      <c r="E471" s="157"/>
      <c r="F471" s="157"/>
      <c r="G471" s="157"/>
      <c r="H471" s="2"/>
      <c r="I471" s="2"/>
      <c r="J471" s="2"/>
      <c r="K471" s="141"/>
      <c r="L471" s="141"/>
      <c r="M471" s="141"/>
      <c r="N471" s="141"/>
      <c r="O471" s="141"/>
      <c r="P471" s="141"/>
      <c r="Q471" s="141"/>
      <c r="R471" s="141"/>
      <c r="S471" s="141"/>
      <c r="T471" s="141"/>
      <c r="U471" s="141"/>
      <c r="V471" s="141"/>
      <c r="W471" s="141"/>
      <c r="X471" s="141"/>
      <c r="Y471" s="141"/>
      <c r="Z471" s="141"/>
    </row>
    <row r="472" spans="1:26" ht="12.75" customHeight="1">
      <c r="A472" s="2"/>
      <c r="B472" s="157"/>
      <c r="C472" s="157"/>
      <c r="D472" s="157"/>
      <c r="E472" s="157"/>
      <c r="F472" s="157"/>
      <c r="G472" s="157"/>
      <c r="H472" s="2"/>
      <c r="I472" s="2"/>
      <c r="J472" s="2"/>
      <c r="K472" s="141"/>
      <c r="L472" s="141"/>
      <c r="M472" s="141"/>
      <c r="N472" s="141"/>
      <c r="O472" s="141"/>
      <c r="P472" s="141"/>
      <c r="Q472" s="141"/>
      <c r="R472" s="141"/>
      <c r="S472" s="141"/>
      <c r="T472" s="141"/>
      <c r="U472" s="141"/>
      <c r="V472" s="141"/>
      <c r="W472" s="141"/>
      <c r="X472" s="141"/>
      <c r="Y472" s="141"/>
      <c r="Z472" s="141"/>
    </row>
    <row r="473" spans="1:26" ht="12.75" customHeight="1">
      <c r="A473" s="2"/>
      <c r="B473" s="157"/>
      <c r="C473" s="157"/>
      <c r="D473" s="157"/>
      <c r="E473" s="157"/>
      <c r="F473" s="157"/>
      <c r="G473" s="157"/>
      <c r="H473" s="2"/>
      <c r="I473" s="2"/>
      <c r="J473" s="2"/>
      <c r="K473" s="141"/>
      <c r="L473" s="141"/>
      <c r="M473" s="141"/>
      <c r="N473" s="141"/>
      <c r="O473" s="141"/>
      <c r="P473" s="141"/>
      <c r="Q473" s="141"/>
      <c r="R473" s="141"/>
      <c r="S473" s="141"/>
      <c r="T473" s="141"/>
      <c r="U473" s="141"/>
      <c r="V473" s="141"/>
      <c r="W473" s="141"/>
      <c r="X473" s="141"/>
      <c r="Y473" s="141"/>
      <c r="Z473" s="141"/>
    </row>
    <row r="474" spans="1:26" ht="12.75" customHeight="1">
      <c r="A474" s="2"/>
      <c r="B474" s="157"/>
      <c r="C474" s="157"/>
      <c r="D474" s="157"/>
      <c r="E474" s="157"/>
      <c r="F474" s="157"/>
      <c r="G474" s="157"/>
      <c r="H474" s="2"/>
      <c r="I474" s="2"/>
      <c r="J474" s="2"/>
      <c r="K474" s="141"/>
      <c r="L474" s="141"/>
      <c r="M474" s="141"/>
      <c r="N474" s="141"/>
      <c r="O474" s="141"/>
      <c r="P474" s="141"/>
      <c r="Q474" s="141"/>
      <c r="R474" s="141"/>
      <c r="S474" s="141"/>
      <c r="T474" s="141"/>
      <c r="U474" s="141"/>
      <c r="V474" s="141"/>
      <c r="W474" s="141"/>
      <c r="X474" s="141"/>
      <c r="Y474" s="141"/>
      <c r="Z474" s="141"/>
    </row>
    <row r="475" spans="1:26" ht="12.75" customHeight="1">
      <c r="A475" s="2"/>
      <c r="B475" s="157"/>
      <c r="C475" s="157"/>
      <c r="D475" s="157"/>
      <c r="E475" s="157"/>
      <c r="F475" s="157"/>
      <c r="G475" s="157"/>
      <c r="H475" s="2"/>
      <c r="I475" s="2"/>
      <c r="J475" s="2"/>
      <c r="K475" s="141"/>
      <c r="L475" s="141"/>
      <c r="M475" s="141"/>
      <c r="N475" s="141"/>
      <c r="O475" s="141"/>
      <c r="P475" s="141"/>
      <c r="Q475" s="141"/>
      <c r="R475" s="141"/>
      <c r="S475" s="141"/>
      <c r="T475" s="141"/>
      <c r="U475" s="141"/>
      <c r="V475" s="141"/>
      <c r="W475" s="141"/>
      <c r="X475" s="141"/>
      <c r="Y475" s="141"/>
      <c r="Z475" s="141"/>
    </row>
    <row r="476" spans="1:26" ht="12.75" customHeight="1">
      <c r="A476" s="2"/>
      <c r="B476" s="157"/>
      <c r="C476" s="157"/>
      <c r="D476" s="157"/>
      <c r="E476" s="157"/>
      <c r="F476" s="157"/>
      <c r="G476" s="157"/>
      <c r="H476" s="2"/>
      <c r="I476" s="2"/>
      <c r="J476" s="2"/>
      <c r="K476" s="141"/>
      <c r="L476" s="141"/>
      <c r="M476" s="141"/>
      <c r="N476" s="141"/>
      <c r="O476" s="141"/>
      <c r="P476" s="141"/>
      <c r="Q476" s="141"/>
      <c r="R476" s="141"/>
      <c r="S476" s="141"/>
      <c r="T476" s="141"/>
      <c r="U476" s="141"/>
      <c r="V476" s="141"/>
      <c r="W476" s="141"/>
      <c r="X476" s="141"/>
      <c r="Y476" s="141"/>
      <c r="Z476" s="141"/>
    </row>
    <row r="477" spans="1:26" ht="12.75" customHeight="1">
      <c r="A477" s="2"/>
      <c r="B477" s="157"/>
      <c r="C477" s="157"/>
      <c r="D477" s="157"/>
      <c r="E477" s="157"/>
      <c r="F477" s="157"/>
      <c r="G477" s="157"/>
      <c r="H477" s="2"/>
      <c r="I477" s="2"/>
      <c r="J477" s="2"/>
      <c r="K477" s="141"/>
      <c r="L477" s="141"/>
      <c r="M477" s="141"/>
      <c r="N477" s="141"/>
      <c r="O477" s="141"/>
      <c r="P477" s="141"/>
      <c r="Q477" s="141"/>
      <c r="R477" s="141"/>
      <c r="S477" s="141"/>
      <c r="T477" s="141"/>
      <c r="U477" s="141"/>
      <c r="V477" s="141"/>
      <c r="W477" s="141"/>
      <c r="X477" s="141"/>
      <c r="Y477" s="141"/>
      <c r="Z477" s="141"/>
    </row>
    <row r="478" spans="1:26" ht="12.75" customHeight="1">
      <c r="A478" s="2"/>
      <c r="B478" s="157"/>
      <c r="C478" s="157"/>
      <c r="D478" s="157"/>
      <c r="E478" s="157"/>
      <c r="F478" s="157"/>
      <c r="G478" s="157"/>
      <c r="H478" s="2"/>
      <c r="I478" s="2"/>
      <c r="J478" s="2"/>
      <c r="K478" s="141"/>
      <c r="L478" s="141"/>
      <c r="M478" s="141"/>
      <c r="N478" s="141"/>
      <c r="O478" s="141"/>
      <c r="P478" s="141"/>
      <c r="Q478" s="141"/>
      <c r="R478" s="141"/>
      <c r="S478" s="141"/>
      <c r="T478" s="141"/>
      <c r="U478" s="141"/>
      <c r="V478" s="141"/>
      <c r="W478" s="141"/>
      <c r="X478" s="141"/>
      <c r="Y478" s="141"/>
      <c r="Z478" s="141"/>
    </row>
    <row r="479" spans="1:26" ht="12.75" customHeight="1">
      <c r="A479" s="2"/>
      <c r="B479" s="157"/>
      <c r="C479" s="157"/>
      <c r="D479" s="157"/>
      <c r="E479" s="157"/>
      <c r="F479" s="157"/>
      <c r="G479" s="157"/>
      <c r="H479" s="2"/>
      <c r="I479" s="2"/>
      <c r="J479" s="2"/>
      <c r="K479" s="141"/>
      <c r="L479" s="141"/>
      <c r="M479" s="141"/>
      <c r="N479" s="141"/>
      <c r="O479" s="141"/>
      <c r="P479" s="141"/>
      <c r="Q479" s="141"/>
      <c r="R479" s="141"/>
      <c r="S479" s="141"/>
      <c r="T479" s="141"/>
      <c r="U479" s="141"/>
      <c r="V479" s="141"/>
      <c r="W479" s="141"/>
      <c r="X479" s="141"/>
      <c r="Y479" s="141"/>
      <c r="Z479" s="141"/>
    </row>
    <row r="480" spans="1:26" ht="12.75" customHeight="1">
      <c r="A480" s="2"/>
      <c r="B480" s="157"/>
      <c r="C480" s="157"/>
      <c r="D480" s="157"/>
      <c r="E480" s="157"/>
      <c r="F480" s="157"/>
      <c r="G480" s="157"/>
      <c r="H480" s="2"/>
      <c r="I480" s="2"/>
      <c r="J480" s="2"/>
      <c r="K480" s="141"/>
      <c r="L480" s="141"/>
      <c r="M480" s="141"/>
      <c r="N480" s="141"/>
      <c r="O480" s="141"/>
      <c r="P480" s="141"/>
      <c r="Q480" s="141"/>
      <c r="R480" s="141"/>
      <c r="S480" s="141"/>
      <c r="T480" s="141"/>
      <c r="U480" s="141"/>
      <c r="V480" s="141"/>
      <c r="W480" s="141"/>
      <c r="X480" s="141"/>
      <c r="Y480" s="141"/>
      <c r="Z480" s="141"/>
    </row>
    <row r="481" spans="1:26" ht="12.75" customHeight="1">
      <c r="A481" s="2"/>
      <c r="B481" s="157"/>
      <c r="C481" s="157"/>
      <c r="D481" s="157"/>
      <c r="E481" s="157"/>
      <c r="F481" s="157"/>
      <c r="G481" s="157"/>
      <c r="H481" s="2"/>
      <c r="I481" s="2"/>
      <c r="J481" s="2"/>
      <c r="K481" s="141"/>
      <c r="L481" s="141"/>
      <c r="M481" s="141"/>
      <c r="N481" s="141"/>
      <c r="O481" s="141"/>
      <c r="P481" s="141"/>
      <c r="Q481" s="141"/>
      <c r="R481" s="141"/>
      <c r="S481" s="141"/>
      <c r="T481" s="141"/>
      <c r="U481" s="141"/>
      <c r="V481" s="141"/>
      <c r="W481" s="141"/>
      <c r="X481" s="141"/>
      <c r="Y481" s="141"/>
      <c r="Z481" s="141"/>
    </row>
    <row r="482" spans="1:26" ht="12.75" customHeight="1">
      <c r="A482" s="2"/>
      <c r="B482" s="157"/>
      <c r="C482" s="157"/>
      <c r="D482" s="157"/>
      <c r="E482" s="157"/>
      <c r="F482" s="157"/>
      <c r="G482" s="157"/>
      <c r="H482" s="2"/>
      <c r="I482" s="2"/>
      <c r="J482" s="2"/>
      <c r="K482" s="141"/>
      <c r="L482" s="141"/>
      <c r="M482" s="141"/>
      <c r="N482" s="141"/>
      <c r="O482" s="141"/>
      <c r="P482" s="141"/>
      <c r="Q482" s="141"/>
      <c r="R482" s="141"/>
      <c r="S482" s="141"/>
      <c r="T482" s="141"/>
      <c r="U482" s="141"/>
      <c r="V482" s="141"/>
      <c r="W482" s="141"/>
      <c r="X482" s="141"/>
      <c r="Y482" s="141"/>
      <c r="Z482" s="141"/>
    </row>
    <row r="483" spans="1:26" ht="12.75" customHeight="1">
      <c r="A483" s="2"/>
      <c r="B483" s="157"/>
      <c r="C483" s="157"/>
      <c r="D483" s="157"/>
      <c r="E483" s="157"/>
      <c r="F483" s="157"/>
      <c r="G483" s="157"/>
      <c r="H483" s="2"/>
      <c r="I483" s="2"/>
      <c r="J483" s="2"/>
      <c r="K483" s="141"/>
      <c r="L483" s="141"/>
      <c r="M483" s="141"/>
      <c r="N483" s="141"/>
      <c r="O483" s="141"/>
      <c r="P483" s="141"/>
      <c r="Q483" s="141"/>
      <c r="R483" s="141"/>
      <c r="S483" s="141"/>
      <c r="T483" s="141"/>
      <c r="U483" s="141"/>
      <c r="V483" s="141"/>
      <c r="W483" s="141"/>
      <c r="X483" s="141"/>
      <c r="Y483" s="141"/>
      <c r="Z483" s="141"/>
    </row>
    <row r="484" spans="1:26" ht="12.75" customHeight="1">
      <c r="A484" s="2"/>
      <c r="B484" s="157"/>
      <c r="C484" s="157"/>
      <c r="D484" s="157"/>
      <c r="E484" s="157"/>
      <c r="F484" s="157"/>
      <c r="G484" s="157"/>
      <c r="H484" s="2"/>
      <c r="I484" s="2"/>
      <c r="J484" s="2"/>
      <c r="K484" s="141"/>
      <c r="L484" s="141"/>
      <c r="M484" s="141"/>
      <c r="N484" s="141"/>
      <c r="O484" s="141"/>
      <c r="P484" s="141"/>
      <c r="Q484" s="141"/>
      <c r="R484" s="141"/>
      <c r="S484" s="141"/>
      <c r="T484" s="141"/>
      <c r="U484" s="141"/>
      <c r="V484" s="141"/>
      <c r="W484" s="141"/>
      <c r="X484" s="141"/>
      <c r="Y484" s="141"/>
      <c r="Z484" s="141"/>
    </row>
    <row r="485" spans="1:26" ht="12.75" customHeight="1">
      <c r="A485" s="2"/>
      <c r="B485" s="157"/>
      <c r="C485" s="157"/>
      <c r="D485" s="157"/>
      <c r="E485" s="157"/>
      <c r="F485" s="157"/>
      <c r="G485" s="157"/>
      <c r="H485" s="2"/>
      <c r="I485" s="2"/>
      <c r="J485" s="2"/>
      <c r="K485" s="141"/>
      <c r="L485" s="141"/>
      <c r="M485" s="141"/>
      <c r="N485" s="141"/>
      <c r="O485" s="141"/>
      <c r="P485" s="141"/>
      <c r="Q485" s="141"/>
      <c r="R485" s="141"/>
      <c r="S485" s="141"/>
      <c r="T485" s="141"/>
      <c r="U485" s="141"/>
      <c r="V485" s="141"/>
      <c r="W485" s="141"/>
      <c r="X485" s="141"/>
      <c r="Y485" s="141"/>
      <c r="Z485" s="141"/>
    </row>
    <row r="486" spans="1:26" ht="12.75" customHeight="1">
      <c r="A486" s="2"/>
      <c r="B486" s="157"/>
      <c r="C486" s="157"/>
      <c r="D486" s="157"/>
      <c r="E486" s="157"/>
      <c r="F486" s="157"/>
      <c r="G486" s="157"/>
      <c r="H486" s="2"/>
      <c r="I486" s="2"/>
      <c r="J486" s="2"/>
      <c r="K486" s="141"/>
      <c r="L486" s="141"/>
      <c r="M486" s="141"/>
      <c r="N486" s="141"/>
      <c r="O486" s="141"/>
      <c r="P486" s="141"/>
      <c r="Q486" s="141"/>
      <c r="R486" s="141"/>
      <c r="S486" s="141"/>
      <c r="T486" s="141"/>
      <c r="U486" s="141"/>
      <c r="V486" s="141"/>
      <c r="W486" s="141"/>
      <c r="X486" s="141"/>
      <c r="Y486" s="141"/>
      <c r="Z486" s="141"/>
    </row>
    <row r="487" spans="1:26" ht="12.75" customHeight="1">
      <c r="A487" s="2"/>
      <c r="B487" s="157"/>
      <c r="C487" s="157"/>
      <c r="D487" s="157"/>
      <c r="E487" s="157"/>
      <c r="F487" s="157"/>
      <c r="G487" s="157"/>
      <c r="H487" s="2"/>
      <c r="I487" s="2"/>
      <c r="J487" s="2"/>
      <c r="K487" s="141"/>
      <c r="L487" s="141"/>
      <c r="M487" s="141"/>
      <c r="N487" s="141"/>
      <c r="O487" s="141"/>
      <c r="P487" s="141"/>
      <c r="Q487" s="141"/>
      <c r="R487" s="141"/>
      <c r="S487" s="141"/>
      <c r="T487" s="141"/>
      <c r="U487" s="141"/>
      <c r="V487" s="141"/>
      <c r="W487" s="141"/>
      <c r="X487" s="141"/>
      <c r="Y487" s="141"/>
      <c r="Z487" s="141"/>
    </row>
    <row r="488" spans="1:26" ht="12.75" customHeight="1">
      <c r="A488" s="2"/>
      <c r="B488" s="157"/>
      <c r="C488" s="157"/>
      <c r="D488" s="157"/>
      <c r="E488" s="157"/>
      <c r="F488" s="157"/>
      <c r="G488" s="157"/>
      <c r="H488" s="2"/>
      <c r="I488" s="2"/>
      <c r="J488" s="2"/>
      <c r="K488" s="141"/>
      <c r="L488" s="141"/>
      <c r="M488" s="141"/>
      <c r="N488" s="141"/>
      <c r="O488" s="141"/>
      <c r="P488" s="141"/>
      <c r="Q488" s="141"/>
      <c r="R488" s="141"/>
      <c r="S488" s="141"/>
      <c r="T488" s="141"/>
      <c r="U488" s="141"/>
      <c r="V488" s="141"/>
      <c r="W488" s="141"/>
      <c r="X488" s="141"/>
      <c r="Y488" s="141"/>
      <c r="Z488" s="141"/>
    </row>
    <row r="489" spans="1:26" ht="12.75" customHeight="1">
      <c r="A489" s="2"/>
      <c r="B489" s="157"/>
      <c r="C489" s="157"/>
      <c r="D489" s="157"/>
      <c r="E489" s="157"/>
      <c r="F489" s="157"/>
      <c r="G489" s="157"/>
      <c r="H489" s="2"/>
      <c r="I489" s="2"/>
      <c r="J489" s="2"/>
      <c r="K489" s="141"/>
      <c r="L489" s="141"/>
      <c r="M489" s="141"/>
      <c r="N489" s="141"/>
      <c r="O489" s="141"/>
      <c r="P489" s="141"/>
      <c r="Q489" s="141"/>
      <c r="R489" s="141"/>
      <c r="S489" s="141"/>
      <c r="T489" s="141"/>
      <c r="U489" s="141"/>
      <c r="V489" s="141"/>
      <c r="W489" s="141"/>
      <c r="X489" s="141"/>
      <c r="Y489" s="141"/>
      <c r="Z489" s="141"/>
    </row>
    <row r="490" spans="1:26" ht="12.75" customHeight="1">
      <c r="A490" s="2"/>
      <c r="B490" s="157"/>
      <c r="C490" s="157"/>
      <c r="D490" s="157"/>
      <c r="E490" s="157"/>
      <c r="F490" s="157"/>
      <c r="G490" s="157"/>
      <c r="H490" s="2"/>
      <c r="I490" s="2"/>
      <c r="J490" s="2"/>
      <c r="K490" s="141"/>
      <c r="L490" s="141"/>
      <c r="M490" s="141"/>
      <c r="N490" s="141"/>
      <c r="O490" s="141"/>
      <c r="P490" s="141"/>
      <c r="Q490" s="141"/>
      <c r="R490" s="141"/>
      <c r="S490" s="141"/>
      <c r="T490" s="141"/>
      <c r="U490" s="141"/>
      <c r="V490" s="141"/>
      <c r="W490" s="141"/>
      <c r="X490" s="141"/>
      <c r="Y490" s="141"/>
      <c r="Z490" s="141"/>
    </row>
    <row r="491" spans="1:26" ht="12.75" customHeight="1">
      <c r="A491" s="2"/>
      <c r="B491" s="157"/>
      <c r="C491" s="157"/>
      <c r="D491" s="157"/>
      <c r="E491" s="157"/>
      <c r="F491" s="157"/>
      <c r="G491" s="157"/>
      <c r="H491" s="2"/>
      <c r="I491" s="2"/>
      <c r="J491" s="2"/>
      <c r="K491" s="141"/>
      <c r="L491" s="141"/>
      <c r="M491" s="141"/>
      <c r="N491" s="141"/>
      <c r="O491" s="141"/>
      <c r="P491" s="141"/>
      <c r="Q491" s="141"/>
      <c r="R491" s="141"/>
      <c r="S491" s="141"/>
      <c r="T491" s="141"/>
      <c r="U491" s="141"/>
      <c r="V491" s="141"/>
      <c r="W491" s="141"/>
      <c r="X491" s="141"/>
      <c r="Y491" s="141"/>
      <c r="Z491" s="141"/>
    </row>
    <row r="492" spans="1:26" ht="12.75" customHeight="1">
      <c r="A492" s="2"/>
      <c r="B492" s="157"/>
      <c r="C492" s="157"/>
      <c r="D492" s="157"/>
      <c r="E492" s="157"/>
      <c r="F492" s="157"/>
      <c r="G492" s="157"/>
      <c r="H492" s="2"/>
      <c r="I492" s="2"/>
      <c r="J492" s="2"/>
      <c r="K492" s="141"/>
      <c r="L492" s="141"/>
      <c r="M492" s="141"/>
      <c r="N492" s="141"/>
      <c r="O492" s="141"/>
      <c r="P492" s="141"/>
      <c r="Q492" s="141"/>
      <c r="R492" s="141"/>
      <c r="S492" s="141"/>
      <c r="T492" s="141"/>
      <c r="U492" s="141"/>
      <c r="V492" s="141"/>
      <c r="W492" s="141"/>
      <c r="X492" s="141"/>
      <c r="Y492" s="141"/>
      <c r="Z492" s="141"/>
    </row>
    <row r="493" spans="1:26" ht="12.75" customHeight="1">
      <c r="A493" s="2"/>
      <c r="B493" s="157"/>
      <c r="C493" s="157"/>
      <c r="D493" s="157"/>
      <c r="E493" s="157"/>
      <c r="F493" s="157"/>
      <c r="G493" s="157"/>
      <c r="H493" s="2"/>
      <c r="I493" s="2"/>
      <c r="J493" s="2"/>
      <c r="K493" s="141"/>
      <c r="L493" s="141"/>
      <c r="M493" s="141"/>
      <c r="N493" s="141"/>
      <c r="O493" s="141"/>
      <c r="P493" s="141"/>
      <c r="Q493" s="141"/>
      <c r="R493" s="141"/>
      <c r="S493" s="141"/>
      <c r="T493" s="141"/>
      <c r="U493" s="141"/>
      <c r="V493" s="141"/>
      <c r="W493" s="141"/>
      <c r="X493" s="141"/>
      <c r="Y493" s="141"/>
      <c r="Z493" s="141"/>
    </row>
    <row r="494" spans="1:26" ht="12.75" customHeight="1">
      <c r="A494" s="2"/>
      <c r="B494" s="157"/>
      <c r="C494" s="157"/>
      <c r="D494" s="157"/>
      <c r="E494" s="157"/>
      <c r="F494" s="157"/>
      <c r="G494" s="157"/>
      <c r="H494" s="2"/>
      <c r="I494" s="2"/>
      <c r="J494" s="2"/>
      <c r="K494" s="141"/>
      <c r="L494" s="141"/>
      <c r="M494" s="141"/>
      <c r="N494" s="141"/>
      <c r="O494" s="141"/>
      <c r="P494" s="141"/>
      <c r="Q494" s="141"/>
      <c r="R494" s="141"/>
      <c r="S494" s="141"/>
      <c r="T494" s="141"/>
      <c r="U494" s="141"/>
      <c r="V494" s="141"/>
      <c r="W494" s="141"/>
      <c r="X494" s="141"/>
      <c r="Y494" s="141"/>
      <c r="Z494" s="141"/>
    </row>
    <row r="495" spans="1:26" ht="12.75" customHeight="1">
      <c r="A495" s="2"/>
      <c r="B495" s="157"/>
      <c r="C495" s="157"/>
      <c r="D495" s="157"/>
      <c r="E495" s="157"/>
      <c r="F495" s="157"/>
      <c r="G495" s="157"/>
      <c r="H495" s="2"/>
      <c r="I495" s="2"/>
      <c r="J495" s="2"/>
      <c r="K495" s="141"/>
      <c r="L495" s="141"/>
      <c r="M495" s="141"/>
      <c r="N495" s="141"/>
      <c r="O495" s="141"/>
      <c r="P495" s="141"/>
      <c r="Q495" s="141"/>
      <c r="R495" s="141"/>
      <c r="S495" s="141"/>
      <c r="T495" s="141"/>
      <c r="U495" s="141"/>
      <c r="V495" s="141"/>
      <c r="W495" s="141"/>
      <c r="X495" s="141"/>
      <c r="Y495" s="141"/>
      <c r="Z495" s="141"/>
    </row>
    <row r="496" spans="1:26" ht="12.75" customHeight="1">
      <c r="A496" s="2"/>
      <c r="B496" s="157"/>
      <c r="C496" s="157"/>
      <c r="D496" s="157"/>
      <c r="E496" s="157"/>
      <c r="F496" s="157"/>
      <c r="G496" s="157"/>
      <c r="H496" s="2"/>
      <c r="I496" s="2"/>
      <c r="J496" s="2"/>
      <c r="K496" s="141"/>
      <c r="L496" s="141"/>
      <c r="M496" s="141"/>
      <c r="N496" s="141"/>
      <c r="O496" s="141"/>
      <c r="P496" s="141"/>
      <c r="Q496" s="141"/>
      <c r="R496" s="141"/>
      <c r="S496" s="141"/>
      <c r="T496" s="141"/>
      <c r="U496" s="141"/>
      <c r="V496" s="141"/>
      <c r="W496" s="141"/>
      <c r="X496" s="141"/>
      <c r="Y496" s="141"/>
      <c r="Z496" s="141"/>
    </row>
    <row r="497" spans="1:26" ht="12.75" customHeight="1">
      <c r="A497" s="2"/>
      <c r="B497" s="157"/>
      <c r="C497" s="157"/>
      <c r="D497" s="157"/>
      <c r="E497" s="157"/>
      <c r="F497" s="157"/>
      <c r="G497" s="157"/>
      <c r="H497" s="2"/>
      <c r="I497" s="2"/>
      <c r="J497" s="2"/>
      <c r="K497" s="141"/>
      <c r="L497" s="141"/>
      <c r="M497" s="141"/>
      <c r="N497" s="141"/>
      <c r="O497" s="141"/>
      <c r="P497" s="141"/>
      <c r="Q497" s="141"/>
      <c r="R497" s="141"/>
      <c r="S497" s="141"/>
      <c r="T497" s="141"/>
      <c r="U497" s="141"/>
      <c r="V497" s="141"/>
      <c r="W497" s="141"/>
      <c r="X497" s="141"/>
      <c r="Y497" s="141"/>
      <c r="Z497" s="141"/>
    </row>
    <row r="498" spans="1:26" ht="12.75" customHeight="1">
      <c r="A498" s="2"/>
      <c r="B498" s="157"/>
      <c r="C498" s="157"/>
      <c r="D498" s="157"/>
      <c r="E498" s="157"/>
      <c r="F498" s="157"/>
      <c r="G498" s="157"/>
      <c r="H498" s="2"/>
      <c r="I498" s="2"/>
      <c r="J498" s="2"/>
      <c r="K498" s="141"/>
      <c r="L498" s="141"/>
      <c r="M498" s="141"/>
      <c r="N498" s="141"/>
      <c r="O498" s="141"/>
      <c r="P498" s="141"/>
      <c r="Q498" s="141"/>
      <c r="R498" s="141"/>
      <c r="S498" s="141"/>
      <c r="T498" s="141"/>
      <c r="U498" s="141"/>
      <c r="V498" s="141"/>
      <c r="W498" s="141"/>
      <c r="X498" s="141"/>
      <c r="Y498" s="141"/>
      <c r="Z498" s="141"/>
    </row>
    <row r="499" spans="1:26" ht="12.75" customHeight="1">
      <c r="A499" s="2"/>
      <c r="B499" s="157"/>
      <c r="C499" s="157"/>
      <c r="D499" s="157"/>
      <c r="E499" s="157"/>
      <c r="F499" s="157"/>
      <c r="G499" s="157"/>
      <c r="H499" s="2"/>
      <c r="I499" s="2"/>
      <c r="J499" s="2"/>
      <c r="K499" s="141"/>
      <c r="L499" s="141"/>
      <c r="M499" s="141"/>
      <c r="N499" s="141"/>
      <c r="O499" s="141"/>
      <c r="P499" s="141"/>
      <c r="Q499" s="141"/>
      <c r="R499" s="141"/>
      <c r="S499" s="141"/>
      <c r="T499" s="141"/>
      <c r="U499" s="141"/>
      <c r="V499" s="141"/>
      <c r="W499" s="141"/>
      <c r="X499" s="141"/>
      <c r="Y499" s="141"/>
      <c r="Z499" s="141"/>
    </row>
    <row r="500" spans="1:26" ht="12.75" customHeight="1">
      <c r="A500" s="2"/>
      <c r="B500" s="157"/>
      <c r="C500" s="157"/>
      <c r="D500" s="157"/>
      <c r="E500" s="157"/>
      <c r="F500" s="157"/>
      <c r="G500" s="157"/>
      <c r="H500" s="2"/>
      <c r="I500" s="2"/>
      <c r="J500" s="2"/>
      <c r="K500" s="141"/>
      <c r="L500" s="141"/>
      <c r="M500" s="141"/>
      <c r="N500" s="141"/>
      <c r="O500" s="141"/>
      <c r="P500" s="141"/>
      <c r="Q500" s="141"/>
      <c r="R500" s="141"/>
      <c r="S500" s="141"/>
      <c r="T500" s="141"/>
      <c r="U500" s="141"/>
      <c r="V500" s="141"/>
      <c r="W500" s="141"/>
      <c r="X500" s="141"/>
      <c r="Y500" s="141"/>
      <c r="Z500" s="141"/>
    </row>
    <row r="501" spans="1:26" ht="12.75" customHeight="1">
      <c r="A501" s="2"/>
      <c r="B501" s="157"/>
      <c r="C501" s="157"/>
      <c r="D501" s="157"/>
      <c r="E501" s="157"/>
      <c r="F501" s="157"/>
      <c r="G501" s="157"/>
      <c r="H501" s="2"/>
      <c r="I501" s="2"/>
      <c r="J501" s="2"/>
      <c r="K501" s="141"/>
      <c r="L501" s="141"/>
      <c r="M501" s="141"/>
      <c r="N501" s="141"/>
      <c r="O501" s="141"/>
      <c r="P501" s="141"/>
      <c r="Q501" s="141"/>
      <c r="R501" s="141"/>
      <c r="S501" s="141"/>
      <c r="T501" s="141"/>
      <c r="U501" s="141"/>
      <c r="V501" s="141"/>
      <c r="W501" s="141"/>
      <c r="X501" s="141"/>
      <c r="Y501" s="141"/>
      <c r="Z501" s="141"/>
    </row>
    <row r="502" spans="1:26" ht="12.75" customHeight="1">
      <c r="A502" s="2"/>
      <c r="B502" s="157"/>
      <c r="C502" s="157"/>
      <c r="D502" s="157"/>
      <c r="E502" s="157"/>
      <c r="F502" s="157"/>
      <c r="G502" s="157"/>
      <c r="H502" s="2"/>
      <c r="I502" s="2"/>
      <c r="J502" s="2"/>
      <c r="K502" s="141"/>
      <c r="L502" s="141"/>
      <c r="M502" s="141"/>
      <c r="N502" s="141"/>
      <c r="O502" s="141"/>
      <c r="P502" s="141"/>
      <c r="Q502" s="141"/>
      <c r="R502" s="141"/>
      <c r="S502" s="141"/>
      <c r="T502" s="141"/>
      <c r="U502" s="141"/>
      <c r="V502" s="141"/>
      <c r="W502" s="141"/>
      <c r="X502" s="141"/>
      <c r="Y502" s="141"/>
      <c r="Z502" s="141"/>
    </row>
    <row r="503" spans="1:26" ht="12.75" customHeight="1">
      <c r="A503" s="2"/>
      <c r="B503" s="157"/>
      <c r="C503" s="157"/>
      <c r="D503" s="157"/>
      <c r="E503" s="157"/>
      <c r="F503" s="157"/>
      <c r="G503" s="157"/>
      <c r="H503" s="2"/>
      <c r="I503" s="2"/>
      <c r="J503" s="2"/>
      <c r="K503" s="141"/>
      <c r="L503" s="141"/>
      <c r="M503" s="141"/>
      <c r="N503" s="141"/>
      <c r="O503" s="141"/>
      <c r="P503" s="141"/>
      <c r="Q503" s="141"/>
      <c r="R503" s="141"/>
      <c r="S503" s="141"/>
      <c r="T503" s="141"/>
      <c r="U503" s="141"/>
      <c r="V503" s="141"/>
      <c r="W503" s="141"/>
      <c r="X503" s="141"/>
      <c r="Y503" s="141"/>
      <c r="Z503" s="141"/>
    </row>
    <row r="504" spans="1:26" ht="12.75" customHeight="1">
      <c r="A504" s="2"/>
      <c r="B504" s="157"/>
      <c r="C504" s="157"/>
      <c r="D504" s="157"/>
      <c r="E504" s="157"/>
      <c r="F504" s="157"/>
      <c r="G504" s="157"/>
      <c r="H504" s="2"/>
      <c r="I504" s="2"/>
      <c r="J504" s="2"/>
      <c r="K504" s="141"/>
      <c r="L504" s="141"/>
      <c r="M504" s="141"/>
      <c r="N504" s="141"/>
      <c r="O504" s="141"/>
      <c r="P504" s="141"/>
      <c r="Q504" s="141"/>
      <c r="R504" s="141"/>
      <c r="S504" s="141"/>
      <c r="T504" s="141"/>
      <c r="U504" s="141"/>
      <c r="V504" s="141"/>
      <c r="W504" s="141"/>
      <c r="X504" s="141"/>
      <c r="Y504" s="141"/>
      <c r="Z504" s="141"/>
    </row>
    <row r="505" spans="1:26" ht="12.75" customHeight="1">
      <c r="A505" s="2"/>
      <c r="B505" s="157"/>
      <c r="C505" s="157"/>
      <c r="D505" s="157"/>
      <c r="E505" s="157"/>
      <c r="F505" s="157"/>
      <c r="G505" s="157"/>
      <c r="H505" s="2"/>
      <c r="I505" s="2"/>
      <c r="J505" s="2"/>
      <c r="K505" s="141"/>
      <c r="L505" s="141"/>
      <c r="M505" s="141"/>
      <c r="N505" s="141"/>
      <c r="O505" s="141"/>
      <c r="P505" s="141"/>
      <c r="Q505" s="141"/>
      <c r="R505" s="141"/>
      <c r="S505" s="141"/>
      <c r="T505" s="141"/>
      <c r="U505" s="141"/>
      <c r="V505" s="141"/>
      <c r="W505" s="141"/>
      <c r="X505" s="141"/>
      <c r="Y505" s="141"/>
      <c r="Z505" s="141"/>
    </row>
    <row r="506" spans="1:26" ht="12.75" customHeight="1">
      <c r="A506" s="2"/>
      <c r="B506" s="157"/>
      <c r="C506" s="157"/>
      <c r="D506" s="157"/>
      <c r="E506" s="157"/>
      <c r="F506" s="157"/>
      <c r="G506" s="157"/>
      <c r="H506" s="2"/>
      <c r="I506" s="2"/>
      <c r="J506" s="2"/>
      <c r="K506" s="141"/>
      <c r="L506" s="141"/>
      <c r="M506" s="141"/>
      <c r="N506" s="141"/>
      <c r="O506" s="141"/>
      <c r="P506" s="141"/>
      <c r="Q506" s="141"/>
      <c r="R506" s="141"/>
      <c r="S506" s="141"/>
      <c r="T506" s="141"/>
      <c r="U506" s="141"/>
      <c r="V506" s="141"/>
      <c r="W506" s="141"/>
      <c r="X506" s="141"/>
      <c r="Y506" s="141"/>
      <c r="Z506" s="141"/>
    </row>
    <row r="507" spans="1:26" ht="12.75" customHeight="1">
      <c r="A507" s="2"/>
      <c r="B507" s="157"/>
      <c r="C507" s="157"/>
      <c r="D507" s="157"/>
      <c r="E507" s="157"/>
      <c r="F507" s="157"/>
      <c r="G507" s="157"/>
      <c r="H507" s="2"/>
      <c r="I507" s="2"/>
      <c r="J507" s="2"/>
      <c r="K507" s="141"/>
      <c r="L507" s="141"/>
      <c r="M507" s="141"/>
      <c r="N507" s="141"/>
      <c r="O507" s="141"/>
      <c r="P507" s="141"/>
      <c r="Q507" s="141"/>
      <c r="R507" s="141"/>
      <c r="S507" s="141"/>
      <c r="T507" s="141"/>
      <c r="U507" s="141"/>
      <c r="V507" s="141"/>
      <c r="W507" s="141"/>
      <c r="X507" s="141"/>
      <c r="Y507" s="141"/>
      <c r="Z507" s="141"/>
    </row>
    <row r="508" spans="1:26" ht="12.75" customHeight="1">
      <c r="A508" s="2"/>
      <c r="B508" s="157"/>
      <c r="C508" s="157"/>
      <c r="D508" s="157"/>
      <c r="E508" s="157"/>
      <c r="F508" s="157"/>
      <c r="G508" s="157"/>
      <c r="H508" s="2"/>
      <c r="I508" s="2"/>
      <c r="J508" s="2"/>
      <c r="K508" s="141"/>
      <c r="L508" s="141"/>
      <c r="M508" s="141"/>
      <c r="N508" s="141"/>
      <c r="O508" s="141"/>
      <c r="P508" s="141"/>
      <c r="Q508" s="141"/>
      <c r="R508" s="141"/>
      <c r="S508" s="141"/>
      <c r="T508" s="141"/>
      <c r="U508" s="141"/>
      <c r="V508" s="141"/>
      <c r="W508" s="141"/>
      <c r="X508" s="141"/>
      <c r="Y508" s="141"/>
      <c r="Z508" s="141"/>
    </row>
    <row r="509" spans="1:26" ht="12.75" customHeight="1">
      <c r="A509" s="2"/>
      <c r="B509" s="157"/>
      <c r="C509" s="157"/>
      <c r="D509" s="157"/>
      <c r="E509" s="157"/>
      <c r="F509" s="157"/>
      <c r="G509" s="157"/>
      <c r="H509" s="2"/>
      <c r="I509" s="2"/>
      <c r="J509" s="2"/>
      <c r="K509" s="141"/>
      <c r="L509" s="141"/>
      <c r="M509" s="141"/>
      <c r="N509" s="141"/>
      <c r="O509" s="141"/>
      <c r="P509" s="141"/>
      <c r="Q509" s="141"/>
      <c r="R509" s="141"/>
      <c r="S509" s="141"/>
      <c r="T509" s="141"/>
      <c r="U509" s="141"/>
      <c r="V509" s="141"/>
      <c r="W509" s="141"/>
      <c r="X509" s="141"/>
      <c r="Y509" s="141"/>
      <c r="Z509" s="141"/>
    </row>
    <row r="510" spans="1:26" ht="12.75" customHeight="1">
      <c r="A510" s="2"/>
      <c r="B510" s="157"/>
      <c r="C510" s="157"/>
      <c r="D510" s="157"/>
      <c r="E510" s="157"/>
      <c r="F510" s="157"/>
      <c r="G510" s="157"/>
      <c r="H510" s="2"/>
      <c r="I510" s="2"/>
      <c r="J510" s="2"/>
      <c r="K510" s="141"/>
      <c r="L510" s="141"/>
      <c r="M510" s="141"/>
      <c r="N510" s="141"/>
      <c r="O510" s="141"/>
      <c r="P510" s="141"/>
      <c r="Q510" s="141"/>
      <c r="R510" s="141"/>
      <c r="S510" s="141"/>
      <c r="T510" s="141"/>
      <c r="U510" s="141"/>
      <c r="V510" s="141"/>
      <c r="W510" s="141"/>
      <c r="X510" s="141"/>
      <c r="Y510" s="141"/>
      <c r="Z510" s="141"/>
    </row>
    <row r="511" spans="1:26" ht="12.75" customHeight="1">
      <c r="A511" s="2"/>
      <c r="B511" s="157"/>
      <c r="C511" s="157"/>
      <c r="D511" s="157"/>
      <c r="E511" s="157"/>
      <c r="F511" s="157"/>
      <c r="G511" s="157"/>
      <c r="H511" s="2"/>
      <c r="I511" s="2"/>
      <c r="J511" s="2"/>
      <c r="K511" s="141"/>
      <c r="L511" s="141"/>
      <c r="M511" s="141"/>
      <c r="N511" s="141"/>
      <c r="O511" s="141"/>
      <c r="P511" s="141"/>
      <c r="Q511" s="141"/>
      <c r="R511" s="141"/>
      <c r="S511" s="141"/>
      <c r="T511" s="141"/>
      <c r="U511" s="141"/>
      <c r="V511" s="141"/>
      <c r="W511" s="141"/>
      <c r="X511" s="141"/>
      <c r="Y511" s="141"/>
      <c r="Z511" s="141"/>
    </row>
    <row r="512" spans="1:26" ht="12.75" customHeight="1">
      <c r="A512" s="2"/>
      <c r="B512" s="157"/>
      <c r="C512" s="157"/>
      <c r="D512" s="157"/>
      <c r="E512" s="157"/>
      <c r="F512" s="157"/>
      <c r="G512" s="157"/>
      <c r="H512" s="2"/>
      <c r="I512" s="2"/>
      <c r="J512" s="2"/>
      <c r="K512" s="141"/>
      <c r="L512" s="141"/>
      <c r="M512" s="141"/>
      <c r="N512" s="141"/>
      <c r="O512" s="141"/>
      <c r="P512" s="141"/>
      <c r="Q512" s="141"/>
      <c r="R512" s="141"/>
      <c r="S512" s="141"/>
      <c r="T512" s="141"/>
      <c r="U512" s="141"/>
      <c r="V512" s="141"/>
      <c r="W512" s="141"/>
      <c r="X512" s="141"/>
      <c r="Y512" s="141"/>
      <c r="Z512" s="141"/>
    </row>
    <row r="513" spans="1:26" ht="12.75" customHeight="1">
      <c r="A513" s="2"/>
      <c r="B513" s="157"/>
      <c r="C513" s="157"/>
      <c r="D513" s="157"/>
      <c r="E513" s="157"/>
      <c r="F513" s="157"/>
      <c r="G513" s="157"/>
      <c r="H513" s="2"/>
      <c r="I513" s="2"/>
      <c r="J513" s="2"/>
      <c r="K513" s="141"/>
      <c r="L513" s="141"/>
      <c r="M513" s="141"/>
      <c r="N513" s="141"/>
      <c r="O513" s="141"/>
      <c r="P513" s="141"/>
      <c r="Q513" s="141"/>
      <c r="R513" s="141"/>
      <c r="S513" s="141"/>
      <c r="T513" s="141"/>
      <c r="U513" s="141"/>
      <c r="V513" s="141"/>
      <c r="W513" s="141"/>
      <c r="X513" s="141"/>
      <c r="Y513" s="141"/>
      <c r="Z513" s="141"/>
    </row>
    <row r="514" spans="1:26" ht="12.75" customHeight="1">
      <c r="A514" s="2"/>
      <c r="B514" s="157"/>
      <c r="C514" s="157"/>
      <c r="D514" s="157"/>
      <c r="E514" s="157"/>
      <c r="F514" s="157"/>
      <c r="G514" s="157"/>
      <c r="H514" s="2"/>
      <c r="I514" s="2"/>
      <c r="J514" s="2"/>
      <c r="K514" s="141"/>
      <c r="L514" s="141"/>
      <c r="M514" s="141"/>
      <c r="N514" s="141"/>
      <c r="O514" s="141"/>
      <c r="P514" s="141"/>
      <c r="Q514" s="141"/>
      <c r="R514" s="141"/>
      <c r="S514" s="141"/>
      <c r="T514" s="141"/>
      <c r="U514" s="141"/>
      <c r="V514" s="141"/>
      <c r="W514" s="141"/>
      <c r="X514" s="141"/>
      <c r="Y514" s="141"/>
      <c r="Z514" s="141"/>
    </row>
    <row r="515" spans="1:26" ht="12.75" customHeight="1">
      <c r="A515" s="2"/>
      <c r="B515" s="157"/>
      <c r="C515" s="157"/>
      <c r="D515" s="157"/>
      <c r="E515" s="157"/>
      <c r="F515" s="157"/>
      <c r="G515" s="157"/>
      <c r="H515" s="2"/>
      <c r="I515" s="2"/>
      <c r="J515" s="2"/>
      <c r="K515" s="141"/>
      <c r="L515" s="141"/>
      <c r="M515" s="141"/>
      <c r="N515" s="141"/>
      <c r="O515" s="141"/>
      <c r="P515" s="141"/>
      <c r="Q515" s="141"/>
      <c r="R515" s="141"/>
      <c r="S515" s="141"/>
      <c r="T515" s="141"/>
      <c r="U515" s="141"/>
      <c r="V515" s="141"/>
      <c r="W515" s="141"/>
      <c r="X515" s="141"/>
      <c r="Y515" s="141"/>
      <c r="Z515" s="141"/>
    </row>
    <row r="516" spans="1:26" ht="12.75" customHeight="1">
      <c r="A516" s="2"/>
      <c r="B516" s="157"/>
      <c r="C516" s="157"/>
      <c r="D516" s="157"/>
      <c r="E516" s="157"/>
      <c r="F516" s="157"/>
      <c r="G516" s="157"/>
      <c r="H516" s="2"/>
      <c r="I516" s="2"/>
      <c r="J516" s="2"/>
      <c r="K516" s="141"/>
      <c r="L516" s="141"/>
      <c r="M516" s="141"/>
      <c r="N516" s="141"/>
      <c r="O516" s="141"/>
      <c r="P516" s="141"/>
      <c r="Q516" s="141"/>
      <c r="R516" s="141"/>
      <c r="S516" s="141"/>
      <c r="T516" s="141"/>
      <c r="U516" s="141"/>
      <c r="V516" s="141"/>
      <c r="W516" s="141"/>
      <c r="X516" s="141"/>
      <c r="Y516" s="141"/>
      <c r="Z516" s="141"/>
    </row>
    <row r="517" spans="1:26" ht="12.75" customHeight="1">
      <c r="A517" s="2"/>
      <c r="B517" s="157"/>
      <c r="C517" s="157"/>
      <c r="D517" s="157"/>
      <c r="E517" s="157"/>
      <c r="F517" s="157"/>
      <c r="G517" s="157"/>
      <c r="H517" s="2"/>
      <c r="I517" s="2"/>
      <c r="J517" s="2"/>
      <c r="K517" s="141"/>
      <c r="L517" s="141"/>
      <c r="M517" s="141"/>
      <c r="N517" s="141"/>
      <c r="O517" s="141"/>
      <c r="P517" s="141"/>
      <c r="Q517" s="141"/>
      <c r="R517" s="141"/>
      <c r="S517" s="141"/>
      <c r="T517" s="141"/>
      <c r="U517" s="141"/>
      <c r="V517" s="141"/>
      <c r="W517" s="141"/>
      <c r="X517" s="141"/>
      <c r="Y517" s="141"/>
      <c r="Z517" s="141"/>
    </row>
    <row r="518" spans="1:26" ht="12.75" customHeight="1">
      <c r="A518" s="2"/>
      <c r="B518" s="157"/>
      <c r="C518" s="157"/>
      <c r="D518" s="157"/>
      <c r="E518" s="157"/>
      <c r="F518" s="157"/>
      <c r="G518" s="157"/>
      <c r="H518" s="2"/>
      <c r="I518" s="2"/>
      <c r="J518" s="2"/>
      <c r="K518" s="141"/>
      <c r="L518" s="141"/>
      <c r="M518" s="141"/>
      <c r="N518" s="141"/>
      <c r="O518" s="141"/>
      <c r="P518" s="141"/>
      <c r="Q518" s="141"/>
      <c r="R518" s="141"/>
      <c r="S518" s="141"/>
      <c r="T518" s="141"/>
      <c r="U518" s="141"/>
      <c r="V518" s="141"/>
      <c r="W518" s="141"/>
      <c r="X518" s="141"/>
      <c r="Y518" s="141"/>
      <c r="Z518" s="141"/>
    </row>
    <row r="519" spans="1:26" ht="12.75" customHeight="1">
      <c r="A519" s="2"/>
      <c r="B519" s="157"/>
      <c r="C519" s="157"/>
      <c r="D519" s="157"/>
      <c r="E519" s="157"/>
      <c r="F519" s="157"/>
      <c r="G519" s="157"/>
      <c r="H519" s="2"/>
      <c r="I519" s="2"/>
      <c r="J519" s="2"/>
      <c r="K519" s="141"/>
      <c r="L519" s="141"/>
      <c r="M519" s="141"/>
      <c r="N519" s="141"/>
      <c r="O519" s="141"/>
      <c r="P519" s="141"/>
      <c r="Q519" s="141"/>
      <c r="R519" s="141"/>
      <c r="S519" s="141"/>
      <c r="T519" s="141"/>
      <c r="U519" s="141"/>
      <c r="V519" s="141"/>
      <c r="W519" s="141"/>
      <c r="X519" s="141"/>
      <c r="Y519" s="141"/>
      <c r="Z519" s="141"/>
    </row>
    <row r="520" spans="1:26" ht="12.75" customHeight="1">
      <c r="A520" s="2"/>
      <c r="B520" s="157"/>
      <c r="C520" s="157"/>
      <c r="D520" s="157"/>
      <c r="E520" s="157"/>
      <c r="F520" s="157"/>
      <c r="G520" s="157"/>
      <c r="H520" s="2"/>
      <c r="I520" s="2"/>
      <c r="J520" s="2"/>
      <c r="K520" s="141"/>
      <c r="L520" s="141"/>
      <c r="M520" s="141"/>
      <c r="N520" s="141"/>
      <c r="O520" s="141"/>
      <c r="P520" s="141"/>
      <c r="Q520" s="141"/>
      <c r="R520" s="141"/>
      <c r="S520" s="141"/>
      <c r="T520" s="141"/>
      <c r="U520" s="141"/>
      <c r="V520" s="141"/>
      <c r="W520" s="141"/>
      <c r="X520" s="141"/>
      <c r="Y520" s="141"/>
      <c r="Z520" s="141"/>
    </row>
    <row r="521" spans="1:26" ht="12.75" customHeight="1">
      <c r="A521" s="2"/>
      <c r="B521" s="157"/>
      <c r="C521" s="157"/>
      <c r="D521" s="157"/>
      <c r="E521" s="157"/>
      <c r="F521" s="157"/>
      <c r="G521" s="157"/>
      <c r="H521" s="2"/>
      <c r="I521" s="2"/>
      <c r="J521" s="2"/>
      <c r="K521" s="141"/>
      <c r="L521" s="141"/>
      <c r="M521" s="141"/>
      <c r="N521" s="141"/>
      <c r="O521" s="141"/>
      <c r="P521" s="141"/>
      <c r="Q521" s="141"/>
      <c r="R521" s="141"/>
      <c r="S521" s="141"/>
      <c r="T521" s="141"/>
      <c r="U521" s="141"/>
      <c r="V521" s="141"/>
      <c r="W521" s="141"/>
      <c r="X521" s="141"/>
      <c r="Y521" s="141"/>
      <c r="Z521" s="141"/>
    </row>
    <row r="522" spans="1:26" ht="12.75" customHeight="1">
      <c r="A522" s="2"/>
      <c r="B522" s="157"/>
      <c r="C522" s="157"/>
      <c r="D522" s="157"/>
      <c r="E522" s="157"/>
      <c r="F522" s="157"/>
      <c r="G522" s="157"/>
      <c r="H522" s="2"/>
      <c r="I522" s="2"/>
      <c r="J522" s="2"/>
      <c r="K522" s="141"/>
      <c r="L522" s="141"/>
      <c r="M522" s="141"/>
      <c r="N522" s="141"/>
      <c r="O522" s="141"/>
      <c r="P522" s="141"/>
      <c r="Q522" s="141"/>
      <c r="R522" s="141"/>
      <c r="S522" s="141"/>
      <c r="T522" s="141"/>
      <c r="U522" s="141"/>
      <c r="V522" s="141"/>
      <c r="W522" s="141"/>
      <c r="X522" s="141"/>
      <c r="Y522" s="141"/>
      <c r="Z522" s="141"/>
    </row>
    <row r="523" spans="1:26" ht="12.75" customHeight="1">
      <c r="A523" s="2"/>
      <c r="B523" s="157"/>
      <c r="C523" s="157"/>
      <c r="D523" s="157"/>
      <c r="E523" s="157"/>
      <c r="F523" s="157"/>
      <c r="G523" s="157"/>
      <c r="H523" s="2"/>
      <c r="I523" s="2"/>
      <c r="J523" s="2"/>
      <c r="K523" s="141"/>
      <c r="L523" s="141"/>
      <c r="M523" s="141"/>
      <c r="N523" s="141"/>
      <c r="O523" s="141"/>
      <c r="P523" s="141"/>
      <c r="Q523" s="141"/>
      <c r="R523" s="141"/>
      <c r="S523" s="141"/>
      <c r="T523" s="141"/>
      <c r="U523" s="141"/>
      <c r="V523" s="141"/>
      <c r="W523" s="141"/>
      <c r="X523" s="141"/>
      <c r="Y523" s="141"/>
      <c r="Z523" s="141"/>
    </row>
    <row r="524" spans="1:26" ht="12.75" customHeight="1">
      <c r="A524" s="2"/>
      <c r="B524" s="157"/>
      <c r="C524" s="157"/>
      <c r="D524" s="157"/>
      <c r="E524" s="157"/>
      <c r="F524" s="157"/>
      <c r="G524" s="157"/>
      <c r="H524" s="2"/>
      <c r="I524" s="2"/>
      <c r="J524" s="2"/>
      <c r="K524" s="141"/>
      <c r="L524" s="141"/>
      <c r="M524" s="141"/>
      <c r="N524" s="141"/>
      <c r="O524" s="141"/>
      <c r="P524" s="141"/>
      <c r="Q524" s="141"/>
      <c r="R524" s="141"/>
      <c r="S524" s="141"/>
      <c r="T524" s="141"/>
      <c r="U524" s="141"/>
      <c r="V524" s="141"/>
      <c r="W524" s="141"/>
      <c r="X524" s="141"/>
      <c r="Y524" s="141"/>
      <c r="Z524" s="141"/>
    </row>
    <row r="525" spans="1:26" ht="12.75" customHeight="1">
      <c r="A525" s="2"/>
      <c r="B525" s="157"/>
      <c r="C525" s="157"/>
      <c r="D525" s="157"/>
      <c r="E525" s="157"/>
      <c r="F525" s="157"/>
      <c r="G525" s="157"/>
      <c r="H525" s="2"/>
      <c r="I525" s="2"/>
      <c r="J525" s="2"/>
      <c r="K525" s="141"/>
      <c r="L525" s="141"/>
      <c r="M525" s="141"/>
      <c r="N525" s="141"/>
      <c r="O525" s="141"/>
      <c r="P525" s="141"/>
      <c r="Q525" s="141"/>
      <c r="R525" s="141"/>
      <c r="S525" s="141"/>
      <c r="T525" s="141"/>
      <c r="U525" s="141"/>
      <c r="V525" s="141"/>
      <c r="W525" s="141"/>
      <c r="X525" s="141"/>
      <c r="Y525" s="141"/>
      <c r="Z525" s="141"/>
    </row>
    <row r="526" spans="1:26" ht="12.75" customHeight="1">
      <c r="A526" s="2"/>
      <c r="B526" s="157"/>
      <c r="C526" s="157"/>
      <c r="D526" s="157"/>
      <c r="E526" s="157"/>
      <c r="F526" s="157"/>
      <c r="G526" s="157"/>
      <c r="H526" s="2"/>
      <c r="I526" s="2"/>
      <c r="J526" s="2"/>
      <c r="K526" s="141"/>
      <c r="L526" s="141"/>
      <c r="M526" s="141"/>
      <c r="N526" s="141"/>
      <c r="O526" s="141"/>
      <c r="P526" s="141"/>
      <c r="Q526" s="141"/>
      <c r="R526" s="141"/>
      <c r="S526" s="141"/>
      <c r="T526" s="141"/>
      <c r="U526" s="141"/>
      <c r="V526" s="141"/>
      <c r="W526" s="141"/>
      <c r="X526" s="141"/>
      <c r="Y526" s="141"/>
      <c r="Z526" s="141"/>
    </row>
    <row r="527" spans="1:26" ht="12.75" customHeight="1">
      <c r="A527" s="2"/>
      <c r="B527" s="157"/>
      <c r="C527" s="157"/>
      <c r="D527" s="157"/>
      <c r="E527" s="157"/>
      <c r="F527" s="157"/>
      <c r="G527" s="157"/>
      <c r="H527" s="2"/>
      <c r="I527" s="2"/>
      <c r="J527" s="2"/>
      <c r="K527" s="141"/>
      <c r="L527" s="141"/>
      <c r="M527" s="141"/>
      <c r="N527" s="141"/>
      <c r="O527" s="141"/>
      <c r="P527" s="141"/>
      <c r="Q527" s="141"/>
      <c r="R527" s="141"/>
      <c r="S527" s="141"/>
      <c r="T527" s="141"/>
      <c r="U527" s="141"/>
      <c r="V527" s="141"/>
      <c r="W527" s="141"/>
      <c r="X527" s="141"/>
      <c r="Y527" s="141"/>
      <c r="Z527" s="141"/>
    </row>
    <row r="528" spans="1:26" ht="12.75" customHeight="1">
      <c r="A528" s="2"/>
      <c r="B528" s="157"/>
      <c r="C528" s="157"/>
      <c r="D528" s="157"/>
      <c r="E528" s="157"/>
      <c r="F528" s="157"/>
      <c r="G528" s="157"/>
      <c r="H528" s="2"/>
      <c r="I528" s="2"/>
      <c r="J528" s="2"/>
      <c r="K528" s="141"/>
      <c r="L528" s="141"/>
      <c r="M528" s="141"/>
      <c r="N528" s="141"/>
      <c r="O528" s="141"/>
      <c r="P528" s="141"/>
      <c r="Q528" s="141"/>
      <c r="R528" s="141"/>
      <c r="S528" s="141"/>
      <c r="T528" s="141"/>
      <c r="U528" s="141"/>
      <c r="V528" s="141"/>
      <c r="W528" s="141"/>
      <c r="X528" s="141"/>
      <c r="Y528" s="141"/>
      <c r="Z528" s="141"/>
    </row>
    <row r="529" spans="1:26" ht="12.75" customHeight="1">
      <c r="A529" s="2"/>
      <c r="B529" s="157"/>
      <c r="C529" s="157"/>
      <c r="D529" s="157"/>
      <c r="E529" s="157"/>
      <c r="F529" s="157"/>
      <c r="G529" s="157"/>
      <c r="H529" s="2"/>
      <c r="I529" s="2"/>
      <c r="J529" s="2"/>
      <c r="K529" s="141"/>
      <c r="L529" s="141"/>
      <c r="M529" s="141"/>
      <c r="N529" s="141"/>
      <c r="O529" s="141"/>
      <c r="P529" s="141"/>
      <c r="Q529" s="141"/>
      <c r="R529" s="141"/>
      <c r="S529" s="141"/>
      <c r="T529" s="141"/>
      <c r="U529" s="141"/>
      <c r="V529" s="141"/>
      <c r="W529" s="141"/>
      <c r="X529" s="141"/>
      <c r="Y529" s="141"/>
      <c r="Z529" s="141"/>
    </row>
    <row r="530" spans="1:26" ht="12.75" customHeight="1">
      <c r="A530" s="2"/>
      <c r="B530" s="157"/>
      <c r="C530" s="157"/>
      <c r="D530" s="157"/>
      <c r="E530" s="157"/>
      <c r="F530" s="157"/>
      <c r="G530" s="157"/>
      <c r="H530" s="2"/>
      <c r="I530" s="2"/>
      <c r="J530" s="2"/>
      <c r="K530" s="141"/>
      <c r="L530" s="141"/>
      <c r="M530" s="141"/>
      <c r="N530" s="141"/>
      <c r="O530" s="141"/>
      <c r="P530" s="141"/>
      <c r="Q530" s="141"/>
      <c r="R530" s="141"/>
      <c r="S530" s="141"/>
      <c r="T530" s="141"/>
      <c r="U530" s="141"/>
      <c r="V530" s="141"/>
      <c r="W530" s="141"/>
      <c r="X530" s="141"/>
      <c r="Y530" s="141"/>
      <c r="Z530" s="141"/>
    </row>
    <row r="531" spans="1:26" ht="12.75" customHeight="1">
      <c r="A531" s="2"/>
      <c r="B531" s="157"/>
      <c r="C531" s="157"/>
      <c r="D531" s="157"/>
      <c r="E531" s="157"/>
      <c r="F531" s="157"/>
      <c r="G531" s="157"/>
      <c r="H531" s="2"/>
      <c r="I531" s="2"/>
      <c r="J531" s="2"/>
      <c r="K531" s="141"/>
      <c r="L531" s="141"/>
      <c r="M531" s="141"/>
      <c r="N531" s="141"/>
      <c r="O531" s="141"/>
      <c r="P531" s="141"/>
      <c r="Q531" s="141"/>
      <c r="R531" s="141"/>
      <c r="S531" s="141"/>
      <c r="T531" s="141"/>
      <c r="U531" s="141"/>
      <c r="V531" s="141"/>
      <c r="W531" s="141"/>
      <c r="X531" s="141"/>
      <c r="Y531" s="141"/>
      <c r="Z531" s="141"/>
    </row>
    <row r="532" spans="1:26" ht="12.75" customHeight="1">
      <c r="A532" s="2"/>
      <c r="B532" s="157"/>
      <c r="C532" s="157"/>
      <c r="D532" s="157"/>
      <c r="E532" s="157"/>
      <c r="F532" s="157"/>
      <c r="G532" s="157"/>
      <c r="H532" s="2"/>
      <c r="I532" s="2"/>
      <c r="J532" s="2"/>
      <c r="K532" s="141"/>
      <c r="L532" s="141"/>
      <c r="M532" s="141"/>
      <c r="N532" s="141"/>
      <c r="O532" s="141"/>
      <c r="P532" s="141"/>
      <c r="Q532" s="141"/>
      <c r="R532" s="141"/>
      <c r="S532" s="141"/>
      <c r="T532" s="141"/>
      <c r="U532" s="141"/>
      <c r="V532" s="141"/>
      <c r="W532" s="141"/>
      <c r="X532" s="141"/>
      <c r="Y532" s="141"/>
      <c r="Z532" s="141"/>
    </row>
    <row r="533" spans="1:26" ht="12.75" customHeight="1">
      <c r="A533" s="2"/>
      <c r="B533" s="157"/>
      <c r="C533" s="157"/>
      <c r="D533" s="157"/>
      <c r="E533" s="157"/>
      <c r="F533" s="157"/>
      <c r="G533" s="157"/>
      <c r="H533" s="2"/>
      <c r="I533" s="2"/>
      <c r="J533" s="2"/>
      <c r="K533" s="141"/>
      <c r="L533" s="141"/>
      <c r="M533" s="141"/>
      <c r="N533" s="141"/>
      <c r="O533" s="141"/>
      <c r="P533" s="141"/>
      <c r="Q533" s="141"/>
      <c r="R533" s="141"/>
      <c r="S533" s="141"/>
      <c r="T533" s="141"/>
      <c r="U533" s="141"/>
      <c r="V533" s="141"/>
      <c r="W533" s="141"/>
      <c r="X533" s="141"/>
      <c r="Y533" s="141"/>
      <c r="Z533" s="141"/>
    </row>
    <row r="534" spans="1:26" ht="12.75" customHeight="1">
      <c r="A534" s="2"/>
      <c r="B534" s="157"/>
      <c r="C534" s="157"/>
      <c r="D534" s="157"/>
      <c r="E534" s="157"/>
      <c r="F534" s="157"/>
      <c r="G534" s="157"/>
      <c r="H534" s="2"/>
      <c r="I534" s="2"/>
      <c r="J534" s="2"/>
      <c r="K534" s="141"/>
      <c r="L534" s="141"/>
      <c r="M534" s="141"/>
      <c r="N534" s="141"/>
      <c r="O534" s="141"/>
      <c r="P534" s="141"/>
      <c r="Q534" s="141"/>
      <c r="R534" s="141"/>
      <c r="S534" s="141"/>
      <c r="T534" s="141"/>
      <c r="U534" s="141"/>
      <c r="V534" s="141"/>
      <c r="W534" s="141"/>
      <c r="X534" s="141"/>
      <c r="Y534" s="141"/>
      <c r="Z534" s="141"/>
    </row>
    <row r="535" spans="1:26" ht="12.75" customHeight="1">
      <c r="A535" s="2"/>
      <c r="B535" s="157"/>
      <c r="C535" s="157"/>
      <c r="D535" s="157"/>
      <c r="E535" s="157"/>
      <c r="F535" s="157"/>
      <c r="G535" s="157"/>
      <c r="H535" s="2"/>
      <c r="I535" s="2"/>
      <c r="J535" s="2"/>
      <c r="K535" s="141"/>
      <c r="L535" s="141"/>
      <c r="M535" s="141"/>
      <c r="N535" s="141"/>
      <c r="O535" s="141"/>
      <c r="P535" s="141"/>
      <c r="Q535" s="141"/>
      <c r="R535" s="141"/>
      <c r="S535" s="141"/>
      <c r="T535" s="141"/>
      <c r="U535" s="141"/>
      <c r="V535" s="141"/>
      <c r="W535" s="141"/>
      <c r="X535" s="141"/>
      <c r="Y535" s="141"/>
      <c r="Z535" s="141"/>
    </row>
    <row r="536" spans="1:26" ht="12.75" customHeight="1">
      <c r="A536" s="2"/>
      <c r="B536" s="157"/>
      <c r="C536" s="157"/>
      <c r="D536" s="157"/>
      <c r="E536" s="157"/>
      <c r="F536" s="157"/>
      <c r="G536" s="157"/>
      <c r="H536" s="2"/>
      <c r="I536" s="2"/>
      <c r="J536" s="2"/>
      <c r="K536" s="141"/>
      <c r="L536" s="141"/>
      <c r="M536" s="141"/>
      <c r="N536" s="141"/>
      <c r="O536" s="141"/>
      <c r="P536" s="141"/>
      <c r="Q536" s="141"/>
      <c r="R536" s="141"/>
      <c r="S536" s="141"/>
      <c r="T536" s="141"/>
      <c r="U536" s="141"/>
      <c r="V536" s="141"/>
      <c r="W536" s="141"/>
      <c r="X536" s="141"/>
      <c r="Y536" s="141"/>
      <c r="Z536" s="141"/>
    </row>
    <row r="537" spans="1:26" ht="12.75" customHeight="1">
      <c r="A537" s="2"/>
      <c r="B537" s="157"/>
      <c r="C537" s="157"/>
      <c r="D537" s="157"/>
      <c r="E537" s="157"/>
      <c r="F537" s="157"/>
      <c r="G537" s="157"/>
      <c r="H537" s="2"/>
      <c r="I537" s="2"/>
      <c r="J537" s="2"/>
      <c r="K537" s="141"/>
      <c r="L537" s="141"/>
      <c r="M537" s="141"/>
      <c r="N537" s="141"/>
      <c r="O537" s="141"/>
      <c r="P537" s="141"/>
      <c r="Q537" s="141"/>
      <c r="R537" s="141"/>
      <c r="S537" s="141"/>
      <c r="T537" s="141"/>
      <c r="U537" s="141"/>
      <c r="V537" s="141"/>
      <c r="W537" s="141"/>
      <c r="X537" s="141"/>
      <c r="Y537" s="141"/>
      <c r="Z537" s="141"/>
    </row>
    <row r="538" spans="1:26" ht="12.75" customHeight="1">
      <c r="A538" s="2"/>
      <c r="B538" s="157"/>
      <c r="C538" s="157"/>
      <c r="D538" s="157"/>
      <c r="E538" s="157"/>
      <c r="F538" s="157"/>
      <c r="G538" s="157"/>
      <c r="H538" s="2"/>
      <c r="I538" s="2"/>
      <c r="J538" s="2"/>
      <c r="K538" s="141"/>
      <c r="L538" s="141"/>
      <c r="M538" s="141"/>
      <c r="N538" s="141"/>
      <c r="O538" s="141"/>
      <c r="P538" s="141"/>
      <c r="Q538" s="141"/>
      <c r="R538" s="141"/>
      <c r="S538" s="141"/>
      <c r="T538" s="141"/>
      <c r="U538" s="141"/>
      <c r="V538" s="141"/>
      <c r="W538" s="141"/>
      <c r="X538" s="141"/>
      <c r="Y538" s="141"/>
      <c r="Z538" s="141"/>
    </row>
    <row r="539" spans="1:26" ht="12.75" customHeight="1">
      <c r="A539" s="2"/>
      <c r="B539" s="157"/>
      <c r="C539" s="157"/>
      <c r="D539" s="157"/>
      <c r="E539" s="157"/>
      <c r="F539" s="157"/>
      <c r="G539" s="157"/>
      <c r="H539" s="2"/>
      <c r="I539" s="2"/>
      <c r="J539" s="2"/>
      <c r="K539" s="141"/>
      <c r="L539" s="141"/>
      <c r="M539" s="141"/>
      <c r="N539" s="141"/>
      <c r="O539" s="141"/>
      <c r="P539" s="141"/>
      <c r="Q539" s="141"/>
      <c r="R539" s="141"/>
      <c r="S539" s="141"/>
      <c r="T539" s="141"/>
      <c r="U539" s="141"/>
      <c r="V539" s="141"/>
      <c r="W539" s="141"/>
      <c r="X539" s="141"/>
      <c r="Y539" s="141"/>
      <c r="Z539" s="141"/>
    </row>
    <row r="540" spans="1:26" ht="12.75" customHeight="1">
      <c r="A540" s="2"/>
      <c r="B540" s="157"/>
      <c r="C540" s="157"/>
      <c r="D540" s="157"/>
      <c r="E540" s="157"/>
      <c r="F540" s="157"/>
      <c r="G540" s="157"/>
      <c r="H540" s="2"/>
      <c r="I540" s="2"/>
      <c r="J540" s="2"/>
      <c r="K540" s="141"/>
      <c r="L540" s="141"/>
      <c r="M540" s="141"/>
      <c r="N540" s="141"/>
      <c r="O540" s="141"/>
      <c r="P540" s="141"/>
      <c r="Q540" s="141"/>
      <c r="R540" s="141"/>
      <c r="S540" s="141"/>
      <c r="T540" s="141"/>
      <c r="U540" s="141"/>
      <c r="V540" s="141"/>
      <c r="W540" s="141"/>
      <c r="X540" s="141"/>
      <c r="Y540" s="141"/>
      <c r="Z540" s="141"/>
    </row>
    <row r="541" spans="1:26" ht="12.75" customHeight="1">
      <c r="A541" s="2"/>
      <c r="B541" s="157"/>
      <c r="C541" s="157"/>
      <c r="D541" s="157"/>
      <c r="E541" s="157"/>
      <c r="F541" s="157"/>
      <c r="G541" s="157"/>
      <c r="H541" s="2"/>
      <c r="I541" s="2"/>
      <c r="J541" s="2"/>
      <c r="K541" s="141"/>
      <c r="L541" s="141"/>
      <c r="M541" s="141"/>
      <c r="N541" s="141"/>
      <c r="O541" s="141"/>
      <c r="P541" s="141"/>
      <c r="Q541" s="141"/>
      <c r="R541" s="141"/>
      <c r="S541" s="141"/>
      <c r="T541" s="141"/>
      <c r="U541" s="141"/>
      <c r="V541" s="141"/>
      <c r="W541" s="141"/>
      <c r="X541" s="141"/>
      <c r="Y541" s="141"/>
      <c r="Z541" s="141"/>
    </row>
    <row r="542" spans="1:26" ht="12.75" customHeight="1">
      <c r="A542" s="2"/>
      <c r="B542" s="157"/>
      <c r="C542" s="157"/>
      <c r="D542" s="157"/>
      <c r="E542" s="157"/>
      <c r="F542" s="157"/>
      <c r="G542" s="157"/>
      <c r="H542" s="2"/>
      <c r="I542" s="2"/>
      <c r="J542" s="2"/>
      <c r="K542" s="141"/>
      <c r="L542" s="141"/>
      <c r="M542" s="141"/>
      <c r="N542" s="141"/>
      <c r="O542" s="141"/>
      <c r="P542" s="141"/>
      <c r="Q542" s="141"/>
      <c r="R542" s="141"/>
      <c r="S542" s="141"/>
      <c r="T542" s="141"/>
      <c r="U542" s="141"/>
      <c r="V542" s="141"/>
      <c r="W542" s="141"/>
      <c r="X542" s="141"/>
      <c r="Y542" s="141"/>
      <c r="Z542" s="141"/>
    </row>
    <row r="543" spans="1:26" ht="12.75" customHeight="1">
      <c r="A543" s="2"/>
      <c r="B543" s="157"/>
      <c r="C543" s="157"/>
      <c r="D543" s="157"/>
      <c r="E543" s="157"/>
      <c r="F543" s="157"/>
      <c r="G543" s="157"/>
      <c r="H543" s="2"/>
      <c r="I543" s="2"/>
      <c r="J543" s="2"/>
      <c r="K543" s="141"/>
      <c r="L543" s="141"/>
      <c r="M543" s="141"/>
      <c r="N543" s="141"/>
      <c r="O543" s="141"/>
      <c r="P543" s="141"/>
      <c r="Q543" s="141"/>
      <c r="R543" s="141"/>
      <c r="S543" s="141"/>
      <c r="T543" s="141"/>
      <c r="U543" s="141"/>
      <c r="V543" s="141"/>
      <c r="W543" s="141"/>
      <c r="X543" s="141"/>
      <c r="Y543" s="141"/>
      <c r="Z543" s="141"/>
    </row>
    <row r="544" spans="1:26" ht="12.75" customHeight="1">
      <c r="A544" s="2"/>
      <c r="B544" s="157"/>
      <c r="C544" s="157"/>
      <c r="D544" s="157"/>
      <c r="E544" s="157"/>
      <c r="F544" s="157"/>
      <c r="G544" s="157"/>
      <c r="H544" s="2"/>
      <c r="I544" s="2"/>
      <c r="J544" s="2"/>
      <c r="K544" s="141"/>
      <c r="L544" s="141"/>
      <c r="M544" s="141"/>
      <c r="N544" s="141"/>
      <c r="O544" s="141"/>
      <c r="P544" s="141"/>
      <c r="Q544" s="141"/>
      <c r="R544" s="141"/>
      <c r="S544" s="141"/>
      <c r="T544" s="141"/>
      <c r="U544" s="141"/>
      <c r="V544" s="141"/>
      <c r="W544" s="141"/>
      <c r="X544" s="141"/>
      <c r="Y544" s="141"/>
      <c r="Z544" s="141"/>
    </row>
    <row r="545" spans="1:26" ht="12.75" customHeight="1">
      <c r="A545" s="2"/>
      <c r="B545" s="157"/>
      <c r="C545" s="157"/>
      <c r="D545" s="157"/>
      <c r="E545" s="157"/>
      <c r="F545" s="157"/>
      <c r="G545" s="157"/>
      <c r="H545" s="2"/>
      <c r="I545" s="2"/>
      <c r="J545" s="2"/>
      <c r="K545" s="141"/>
      <c r="L545" s="141"/>
      <c r="M545" s="141"/>
      <c r="N545" s="141"/>
      <c r="O545" s="141"/>
      <c r="P545" s="141"/>
      <c r="Q545" s="141"/>
      <c r="R545" s="141"/>
      <c r="S545" s="141"/>
      <c r="T545" s="141"/>
      <c r="U545" s="141"/>
      <c r="V545" s="141"/>
      <c r="W545" s="141"/>
      <c r="X545" s="141"/>
      <c r="Y545" s="141"/>
      <c r="Z545" s="141"/>
    </row>
    <row r="546" spans="1:26" ht="12.75" customHeight="1">
      <c r="A546" s="2"/>
      <c r="B546" s="157"/>
      <c r="C546" s="157"/>
      <c r="D546" s="157"/>
      <c r="E546" s="157"/>
      <c r="F546" s="157"/>
      <c r="G546" s="157"/>
      <c r="H546" s="2"/>
      <c r="I546" s="2"/>
      <c r="J546" s="2"/>
      <c r="K546" s="141"/>
      <c r="L546" s="141"/>
      <c r="M546" s="141"/>
      <c r="N546" s="141"/>
      <c r="O546" s="141"/>
      <c r="P546" s="141"/>
      <c r="Q546" s="141"/>
      <c r="R546" s="141"/>
      <c r="S546" s="141"/>
      <c r="T546" s="141"/>
      <c r="U546" s="141"/>
      <c r="V546" s="141"/>
      <c r="W546" s="141"/>
      <c r="X546" s="141"/>
      <c r="Y546" s="141"/>
      <c r="Z546" s="141"/>
    </row>
    <row r="547" spans="1:26" ht="12.75" customHeight="1">
      <c r="A547" s="2"/>
      <c r="B547" s="157"/>
      <c r="C547" s="157"/>
      <c r="D547" s="157"/>
      <c r="E547" s="157"/>
      <c r="F547" s="157"/>
      <c r="G547" s="157"/>
      <c r="H547" s="2"/>
      <c r="I547" s="2"/>
      <c r="J547" s="2"/>
      <c r="K547" s="141"/>
      <c r="L547" s="141"/>
      <c r="M547" s="141"/>
      <c r="N547" s="141"/>
      <c r="O547" s="141"/>
      <c r="P547" s="141"/>
      <c r="Q547" s="141"/>
      <c r="R547" s="141"/>
      <c r="S547" s="141"/>
      <c r="T547" s="141"/>
      <c r="U547" s="141"/>
      <c r="V547" s="141"/>
      <c r="W547" s="141"/>
      <c r="X547" s="141"/>
      <c r="Y547" s="141"/>
      <c r="Z547" s="141"/>
    </row>
    <row r="548" spans="1:26" ht="12.75" customHeight="1">
      <c r="A548" s="2"/>
      <c r="B548" s="157"/>
      <c r="C548" s="157"/>
      <c r="D548" s="157"/>
      <c r="E548" s="157"/>
      <c r="F548" s="157"/>
      <c r="G548" s="157"/>
      <c r="H548" s="2"/>
      <c r="I548" s="2"/>
      <c r="J548" s="2"/>
      <c r="K548" s="141"/>
      <c r="L548" s="141"/>
      <c r="M548" s="141"/>
      <c r="N548" s="141"/>
      <c r="O548" s="141"/>
      <c r="P548" s="141"/>
      <c r="Q548" s="141"/>
      <c r="R548" s="141"/>
      <c r="S548" s="141"/>
      <c r="T548" s="141"/>
      <c r="U548" s="141"/>
      <c r="V548" s="141"/>
      <c r="W548" s="141"/>
      <c r="X548" s="141"/>
      <c r="Y548" s="141"/>
      <c r="Z548" s="141"/>
    </row>
    <row r="549" spans="1:26" ht="12.75" customHeight="1">
      <c r="A549" s="2"/>
      <c r="B549" s="157"/>
      <c r="C549" s="157"/>
      <c r="D549" s="157"/>
      <c r="E549" s="157"/>
      <c r="F549" s="157"/>
      <c r="G549" s="157"/>
      <c r="H549" s="2"/>
      <c r="I549" s="2"/>
      <c r="J549" s="2"/>
      <c r="K549" s="141"/>
      <c r="L549" s="141"/>
      <c r="M549" s="141"/>
      <c r="N549" s="141"/>
      <c r="O549" s="141"/>
      <c r="P549" s="141"/>
      <c r="Q549" s="141"/>
      <c r="R549" s="141"/>
      <c r="S549" s="141"/>
      <c r="T549" s="141"/>
      <c r="U549" s="141"/>
      <c r="V549" s="141"/>
      <c r="W549" s="141"/>
      <c r="X549" s="141"/>
      <c r="Y549" s="141"/>
      <c r="Z549" s="141"/>
    </row>
    <row r="550" spans="1:26" ht="12.75" customHeight="1">
      <c r="A550" s="2"/>
      <c r="B550" s="157"/>
      <c r="C550" s="157"/>
      <c r="D550" s="157"/>
      <c r="E550" s="157"/>
      <c r="F550" s="157"/>
      <c r="G550" s="157"/>
      <c r="H550" s="2"/>
      <c r="I550" s="2"/>
      <c r="J550" s="2"/>
      <c r="K550" s="141"/>
      <c r="L550" s="141"/>
      <c r="M550" s="141"/>
      <c r="N550" s="141"/>
      <c r="O550" s="141"/>
      <c r="P550" s="141"/>
      <c r="Q550" s="141"/>
      <c r="R550" s="141"/>
      <c r="S550" s="141"/>
      <c r="T550" s="141"/>
      <c r="U550" s="141"/>
      <c r="V550" s="141"/>
      <c r="W550" s="141"/>
      <c r="X550" s="141"/>
      <c r="Y550" s="141"/>
      <c r="Z550" s="141"/>
    </row>
    <row r="551" spans="1:26" ht="12.75" customHeight="1">
      <c r="A551" s="2"/>
      <c r="B551" s="157"/>
      <c r="C551" s="157"/>
      <c r="D551" s="157"/>
      <c r="E551" s="157"/>
      <c r="F551" s="157"/>
      <c r="G551" s="157"/>
      <c r="H551" s="2"/>
      <c r="I551" s="2"/>
      <c r="J551" s="2"/>
      <c r="K551" s="141"/>
      <c r="L551" s="141"/>
      <c r="M551" s="141"/>
      <c r="N551" s="141"/>
      <c r="O551" s="141"/>
      <c r="P551" s="141"/>
      <c r="Q551" s="141"/>
      <c r="R551" s="141"/>
      <c r="S551" s="141"/>
      <c r="T551" s="141"/>
      <c r="U551" s="141"/>
      <c r="V551" s="141"/>
      <c r="W551" s="141"/>
      <c r="X551" s="141"/>
      <c r="Y551" s="141"/>
      <c r="Z551" s="141"/>
    </row>
    <row r="552" spans="1:26" ht="12.75" customHeight="1">
      <c r="A552" s="2"/>
      <c r="B552" s="157"/>
      <c r="C552" s="157"/>
      <c r="D552" s="157"/>
      <c r="E552" s="157"/>
      <c r="F552" s="157"/>
      <c r="G552" s="157"/>
      <c r="H552" s="2"/>
      <c r="I552" s="2"/>
      <c r="J552" s="2"/>
      <c r="K552" s="141"/>
      <c r="L552" s="141"/>
      <c r="M552" s="141"/>
      <c r="N552" s="141"/>
      <c r="O552" s="141"/>
      <c r="P552" s="141"/>
      <c r="Q552" s="141"/>
      <c r="R552" s="141"/>
      <c r="S552" s="141"/>
      <c r="T552" s="141"/>
      <c r="U552" s="141"/>
      <c r="V552" s="141"/>
      <c r="W552" s="141"/>
      <c r="X552" s="141"/>
      <c r="Y552" s="141"/>
      <c r="Z552" s="141"/>
    </row>
    <row r="553" spans="1:26" ht="12.75" customHeight="1">
      <c r="A553" s="2"/>
      <c r="B553" s="157"/>
      <c r="C553" s="157"/>
      <c r="D553" s="157"/>
      <c r="E553" s="157"/>
      <c r="F553" s="157"/>
      <c r="G553" s="157"/>
      <c r="H553" s="2"/>
      <c r="I553" s="2"/>
      <c r="J553" s="2"/>
      <c r="K553" s="141"/>
      <c r="L553" s="141"/>
      <c r="M553" s="141"/>
      <c r="N553" s="141"/>
      <c r="O553" s="141"/>
      <c r="P553" s="141"/>
      <c r="Q553" s="141"/>
      <c r="R553" s="141"/>
      <c r="S553" s="141"/>
      <c r="T553" s="141"/>
      <c r="U553" s="141"/>
      <c r="V553" s="141"/>
      <c r="W553" s="141"/>
      <c r="X553" s="141"/>
      <c r="Y553" s="141"/>
      <c r="Z553" s="141"/>
    </row>
    <row r="554" spans="1:26" ht="12.75" customHeight="1">
      <c r="A554" s="2"/>
      <c r="B554" s="157"/>
      <c r="C554" s="157"/>
      <c r="D554" s="157"/>
      <c r="E554" s="157"/>
      <c r="F554" s="157"/>
      <c r="G554" s="157"/>
      <c r="H554" s="2"/>
      <c r="I554" s="2"/>
      <c r="J554" s="2"/>
      <c r="K554" s="141"/>
      <c r="L554" s="141"/>
      <c r="M554" s="141"/>
      <c r="N554" s="141"/>
      <c r="O554" s="141"/>
      <c r="P554" s="141"/>
      <c r="Q554" s="141"/>
      <c r="R554" s="141"/>
      <c r="S554" s="141"/>
      <c r="T554" s="141"/>
      <c r="U554" s="141"/>
      <c r="V554" s="141"/>
      <c r="W554" s="141"/>
      <c r="X554" s="141"/>
      <c r="Y554" s="141"/>
      <c r="Z554" s="141"/>
    </row>
    <row r="555" spans="1:26" ht="12.75" customHeight="1">
      <c r="A555" s="2"/>
      <c r="B555" s="157"/>
      <c r="C555" s="157"/>
      <c r="D555" s="157"/>
      <c r="E555" s="157"/>
      <c r="F555" s="157"/>
      <c r="G555" s="157"/>
      <c r="H555" s="2"/>
      <c r="I555" s="2"/>
      <c r="J555" s="2"/>
      <c r="K555" s="141"/>
      <c r="L555" s="141"/>
      <c r="M555" s="141"/>
      <c r="N555" s="141"/>
      <c r="O555" s="141"/>
      <c r="P555" s="141"/>
      <c r="Q555" s="141"/>
      <c r="R555" s="141"/>
      <c r="S555" s="141"/>
      <c r="T555" s="141"/>
      <c r="U555" s="141"/>
      <c r="V555" s="141"/>
      <c r="W555" s="141"/>
      <c r="X555" s="141"/>
      <c r="Y555" s="141"/>
      <c r="Z555" s="141"/>
    </row>
    <row r="556" spans="1:26" ht="12.75" customHeight="1">
      <c r="A556" s="2"/>
      <c r="B556" s="157"/>
      <c r="C556" s="157"/>
      <c r="D556" s="157"/>
      <c r="E556" s="157"/>
      <c r="F556" s="157"/>
      <c r="G556" s="157"/>
      <c r="H556" s="2"/>
      <c r="I556" s="2"/>
      <c r="J556" s="2"/>
      <c r="K556" s="141"/>
      <c r="L556" s="141"/>
      <c r="M556" s="141"/>
      <c r="N556" s="141"/>
      <c r="O556" s="141"/>
      <c r="P556" s="141"/>
      <c r="Q556" s="141"/>
      <c r="R556" s="141"/>
      <c r="S556" s="141"/>
      <c r="T556" s="141"/>
      <c r="U556" s="141"/>
      <c r="V556" s="141"/>
      <c r="W556" s="141"/>
      <c r="X556" s="141"/>
      <c r="Y556" s="141"/>
      <c r="Z556" s="141"/>
    </row>
    <row r="557" spans="1:26" ht="12.75" customHeight="1">
      <c r="A557" s="2"/>
      <c r="B557" s="157"/>
      <c r="C557" s="157"/>
      <c r="D557" s="157"/>
      <c r="E557" s="157"/>
      <c r="F557" s="157"/>
      <c r="G557" s="157"/>
      <c r="H557" s="2"/>
      <c r="I557" s="2"/>
      <c r="J557" s="2"/>
      <c r="K557" s="141"/>
      <c r="L557" s="141"/>
      <c r="M557" s="141"/>
      <c r="N557" s="141"/>
      <c r="O557" s="141"/>
      <c r="P557" s="141"/>
      <c r="Q557" s="141"/>
      <c r="R557" s="141"/>
      <c r="S557" s="141"/>
      <c r="T557" s="141"/>
      <c r="U557" s="141"/>
      <c r="V557" s="141"/>
      <c r="W557" s="141"/>
      <c r="X557" s="141"/>
      <c r="Y557" s="141"/>
      <c r="Z557" s="141"/>
    </row>
    <row r="558" spans="1:26" ht="12.75" customHeight="1">
      <c r="A558" s="2"/>
      <c r="B558" s="157"/>
      <c r="C558" s="157"/>
      <c r="D558" s="157"/>
      <c r="E558" s="157"/>
      <c r="F558" s="157"/>
      <c r="G558" s="157"/>
      <c r="H558" s="2"/>
      <c r="I558" s="2"/>
      <c r="J558" s="2"/>
      <c r="K558" s="141"/>
      <c r="L558" s="141"/>
      <c r="M558" s="141"/>
      <c r="N558" s="141"/>
      <c r="O558" s="141"/>
      <c r="P558" s="141"/>
      <c r="Q558" s="141"/>
      <c r="R558" s="141"/>
      <c r="S558" s="141"/>
      <c r="T558" s="141"/>
      <c r="U558" s="141"/>
      <c r="V558" s="141"/>
      <c r="W558" s="141"/>
      <c r="X558" s="141"/>
      <c r="Y558" s="141"/>
      <c r="Z558" s="141"/>
    </row>
    <row r="559" spans="1:26" ht="12.75" customHeight="1">
      <c r="A559" s="2"/>
      <c r="B559" s="157"/>
      <c r="C559" s="157"/>
      <c r="D559" s="157"/>
      <c r="E559" s="157"/>
      <c r="F559" s="157"/>
      <c r="G559" s="157"/>
      <c r="H559" s="2"/>
      <c r="I559" s="2"/>
      <c r="J559" s="2"/>
      <c r="K559" s="141"/>
      <c r="L559" s="141"/>
      <c r="M559" s="141"/>
      <c r="N559" s="141"/>
      <c r="O559" s="141"/>
      <c r="P559" s="141"/>
      <c r="Q559" s="141"/>
      <c r="R559" s="141"/>
      <c r="S559" s="141"/>
      <c r="T559" s="141"/>
      <c r="U559" s="141"/>
      <c r="V559" s="141"/>
      <c r="W559" s="141"/>
      <c r="X559" s="141"/>
      <c r="Y559" s="141"/>
      <c r="Z559" s="141"/>
    </row>
    <row r="560" spans="1:26" ht="12.75" customHeight="1">
      <c r="A560" s="2"/>
      <c r="B560" s="157"/>
      <c r="C560" s="157"/>
      <c r="D560" s="157"/>
      <c r="E560" s="157"/>
      <c r="F560" s="157"/>
      <c r="G560" s="157"/>
      <c r="H560" s="2"/>
      <c r="I560" s="2"/>
      <c r="J560" s="2"/>
      <c r="K560" s="141"/>
      <c r="L560" s="141"/>
      <c r="M560" s="141"/>
      <c r="N560" s="141"/>
      <c r="O560" s="141"/>
      <c r="P560" s="141"/>
      <c r="Q560" s="141"/>
      <c r="R560" s="141"/>
      <c r="S560" s="141"/>
      <c r="T560" s="141"/>
      <c r="U560" s="141"/>
      <c r="V560" s="141"/>
      <c r="W560" s="141"/>
      <c r="X560" s="141"/>
      <c r="Y560" s="141"/>
      <c r="Z560" s="141"/>
    </row>
    <row r="561" spans="1:26" ht="12.75" customHeight="1">
      <c r="A561" s="2"/>
      <c r="B561" s="157"/>
      <c r="C561" s="157"/>
      <c r="D561" s="157"/>
      <c r="E561" s="157"/>
      <c r="F561" s="157"/>
      <c r="G561" s="157"/>
      <c r="H561" s="2"/>
      <c r="I561" s="2"/>
      <c r="J561" s="2"/>
      <c r="K561" s="141"/>
      <c r="L561" s="141"/>
      <c r="M561" s="141"/>
      <c r="N561" s="141"/>
      <c r="O561" s="141"/>
      <c r="P561" s="141"/>
      <c r="Q561" s="141"/>
      <c r="R561" s="141"/>
      <c r="S561" s="141"/>
      <c r="T561" s="141"/>
      <c r="U561" s="141"/>
      <c r="V561" s="141"/>
      <c r="W561" s="141"/>
      <c r="X561" s="141"/>
      <c r="Y561" s="141"/>
      <c r="Z561" s="141"/>
    </row>
    <row r="562" spans="1:26" ht="12.75" customHeight="1">
      <c r="A562" s="2"/>
      <c r="B562" s="157"/>
      <c r="C562" s="157"/>
      <c r="D562" s="157"/>
      <c r="E562" s="157"/>
      <c r="F562" s="157"/>
      <c r="G562" s="157"/>
      <c r="H562" s="2"/>
      <c r="I562" s="2"/>
      <c r="J562" s="2"/>
      <c r="K562" s="141"/>
      <c r="L562" s="141"/>
      <c r="M562" s="141"/>
      <c r="N562" s="141"/>
      <c r="O562" s="141"/>
      <c r="P562" s="141"/>
      <c r="Q562" s="141"/>
      <c r="R562" s="141"/>
      <c r="S562" s="141"/>
      <c r="T562" s="141"/>
      <c r="U562" s="141"/>
      <c r="V562" s="141"/>
      <c r="W562" s="141"/>
      <c r="X562" s="141"/>
      <c r="Y562" s="141"/>
      <c r="Z562" s="141"/>
    </row>
    <row r="563" spans="1:26" ht="12.75" customHeight="1">
      <c r="A563" s="2"/>
      <c r="B563" s="157"/>
      <c r="C563" s="157"/>
      <c r="D563" s="157"/>
      <c r="E563" s="157"/>
      <c r="F563" s="157"/>
      <c r="G563" s="157"/>
      <c r="H563" s="2"/>
      <c r="I563" s="2"/>
      <c r="J563" s="2"/>
      <c r="K563" s="141"/>
      <c r="L563" s="141"/>
      <c r="M563" s="141"/>
      <c r="N563" s="141"/>
      <c r="O563" s="141"/>
      <c r="P563" s="141"/>
      <c r="Q563" s="141"/>
      <c r="R563" s="141"/>
      <c r="S563" s="141"/>
      <c r="T563" s="141"/>
      <c r="U563" s="141"/>
      <c r="V563" s="141"/>
      <c r="W563" s="141"/>
      <c r="X563" s="141"/>
      <c r="Y563" s="141"/>
      <c r="Z563" s="141"/>
    </row>
    <row r="564" spans="1:26" ht="12.75" customHeight="1">
      <c r="A564" s="2"/>
      <c r="B564" s="157"/>
      <c r="C564" s="157"/>
      <c r="D564" s="157"/>
      <c r="E564" s="157"/>
      <c r="F564" s="157"/>
      <c r="G564" s="157"/>
      <c r="H564" s="2"/>
      <c r="I564" s="2"/>
      <c r="J564" s="2"/>
      <c r="K564" s="141"/>
      <c r="L564" s="141"/>
      <c r="M564" s="141"/>
      <c r="N564" s="141"/>
      <c r="O564" s="141"/>
      <c r="P564" s="141"/>
      <c r="Q564" s="141"/>
      <c r="R564" s="141"/>
      <c r="S564" s="141"/>
      <c r="T564" s="141"/>
      <c r="U564" s="141"/>
      <c r="V564" s="141"/>
      <c r="W564" s="141"/>
      <c r="X564" s="141"/>
      <c r="Y564" s="141"/>
      <c r="Z564" s="141"/>
    </row>
    <row r="565" spans="1:26" ht="12.75" customHeight="1">
      <c r="A565" s="2"/>
      <c r="B565" s="157"/>
      <c r="C565" s="157"/>
      <c r="D565" s="157"/>
      <c r="E565" s="157"/>
      <c r="F565" s="157"/>
      <c r="G565" s="157"/>
      <c r="H565" s="2"/>
      <c r="I565" s="2"/>
      <c r="J565" s="2"/>
      <c r="K565" s="141"/>
      <c r="L565" s="141"/>
      <c r="M565" s="141"/>
      <c r="N565" s="141"/>
      <c r="O565" s="141"/>
      <c r="P565" s="141"/>
      <c r="Q565" s="141"/>
      <c r="R565" s="141"/>
      <c r="S565" s="141"/>
      <c r="T565" s="141"/>
      <c r="U565" s="141"/>
      <c r="V565" s="141"/>
      <c r="W565" s="141"/>
      <c r="X565" s="141"/>
      <c r="Y565" s="141"/>
      <c r="Z565" s="141"/>
    </row>
    <row r="566" spans="1:26" ht="12.75" customHeight="1">
      <c r="A566" s="2"/>
      <c r="B566" s="157"/>
      <c r="C566" s="157"/>
      <c r="D566" s="157"/>
      <c r="E566" s="157"/>
      <c r="F566" s="157"/>
      <c r="G566" s="157"/>
      <c r="H566" s="2"/>
      <c r="I566" s="2"/>
      <c r="J566" s="2"/>
      <c r="K566" s="141"/>
      <c r="L566" s="141"/>
      <c r="M566" s="141"/>
      <c r="N566" s="141"/>
      <c r="O566" s="141"/>
      <c r="P566" s="141"/>
      <c r="Q566" s="141"/>
      <c r="R566" s="141"/>
      <c r="S566" s="141"/>
      <c r="T566" s="141"/>
      <c r="U566" s="141"/>
      <c r="V566" s="141"/>
      <c r="W566" s="141"/>
      <c r="X566" s="141"/>
      <c r="Y566" s="141"/>
      <c r="Z566" s="141"/>
    </row>
    <row r="567" spans="1:26" ht="12.75" customHeight="1">
      <c r="A567" s="2"/>
      <c r="B567" s="157"/>
      <c r="C567" s="157"/>
      <c r="D567" s="157"/>
      <c r="E567" s="157"/>
      <c r="F567" s="157"/>
      <c r="G567" s="157"/>
      <c r="H567" s="2"/>
      <c r="I567" s="2"/>
      <c r="J567" s="2"/>
      <c r="K567" s="141"/>
      <c r="L567" s="141"/>
      <c r="M567" s="141"/>
      <c r="N567" s="141"/>
      <c r="O567" s="141"/>
      <c r="P567" s="141"/>
      <c r="Q567" s="141"/>
      <c r="R567" s="141"/>
      <c r="S567" s="141"/>
      <c r="T567" s="141"/>
      <c r="U567" s="141"/>
      <c r="V567" s="141"/>
      <c r="W567" s="141"/>
      <c r="X567" s="141"/>
      <c r="Y567" s="141"/>
      <c r="Z567" s="141"/>
    </row>
    <row r="568" spans="1:26" ht="12.75" customHeight="1">
      <c r="A568" s="2"/>
      <c r="B568" s="157"/>
      <c r="C568" s="157"/>
      <c r="D568" s="157"/>
      <c r="E568" s="157"/>
      <c r="F568" s="157"/>
      <c r="G568" s="157"/>
      <c r="H568" s="2"/>
      <c r="I568" s="2"/>
      <c r="J568" s="2"/>
      <c r="K568" s="141"/>
      <c r="L568" s="141"/>
      <c r="M568" s="141"/>
      <c r="N568" s="141"/>
      <c r="O568" s="141"/>
      <c r="P568" s="141"/>
      <c r="Q568" s="141"/>
      <c r="R568" s="141"/>
      <c r="S568" s="141"/>
      <c r="T568" s="141"/>
      <c r="U568" s="141"/>
      <c r="V568" s="141"/>
      <c r="W568" s="141"/>
      <c r="X568" s="141"/>
      <c r="Y568" s="141"/>
      <c r="Z568" s="141"/>
    </row>
    <row r="569" spans="1:26" ht="12.75" customHeight="1">
      <c r="A569" s="2"/>
      <c r="B569" s="157"/>
      <c r="C569" s="157"/>
      <c r="D569" s="157"/>
      <c r="E569" s="157"/>
      <c r="F569" s="157"/>
      <c r="G569" s="157"/>
      <c r="H569" s="2"/>
      <c r="I569" s="2"/>
      <c r="J569" s="2"/>
      <c r="K569" s="141"/>
      <c r="L569" s="141"/>
      <c r="M569" s="141"/>
      <c r="N569" s="141"/>
      <c r="O569" s="141"/>
      <c r="P569" s="141"/>
      <c r="Q569" s="141"/>
      <c r="R569" s="141"/>
      <c r="S569" s="141"/>
      <c r="T569" s="141"/>
      <c r="U569" s="141"/>
      <c r="V569" s="141"/>
      <c r="W569" s="141"/>
      <c r="X569" s="141"/>
      <c r="Y569" s="141"/>
      <c r="Z569" s="141"/>
    </row>
    <row r="570" spans="1:26" ht="12.75" customHeight="1">
      <c r="A570" s="2"/>
      <c r="B570" s="157"/>
      <c r="C570" s="157"/>
      <c r="D570" s="157"/>
      <c r="E570" s="157"/>
      <c r="F570" s="157"/>
      <c r="G570" s="157"/>
      <c r="H570" s="2"/>
      <c r="I570" s="2"/>
      <c r="J570" s="2"/>
      <c r="K570" s="141"/>
      <c r="L570" s="141"/>
      <c r="M570" s="141"/>
      <c r="N570" s="141"/>
      <c r="O570" s="141"/>
      <c r="P570" s="141"/>
      <c r="Q570" s="141"/>
      <c r="R570" s="141"/>
      <c r="S570" s="141"/>
      <c r="T570" s="141"/>
      <c r="U570" s="141"/>
      <c r="V570" s="141"/>
      <c r="W570" s="141"/>
      <c r="X570" s="141"/>
      <c r="Y570" s="141"/>
      <c r="Z570" s="141"/>
    </row>
    <row r="571" spans="1:26" ht="12.75" customHeight="1">
      <c r="A571" s="2"/>
      <c r="B571" s="157"/>
      <c r="C571" s="157"/>
      <c r="D571" s="157"/>
      <c r="E571" s="157"/>
      <c r="F571" s="157"/>
      <c r="G571" s="157"/>
      <c r="H571" s="2"/>
      <c r="I571" s="2"/>
      <c r="J571" s="2"/>
      <c r="K571" s="141"/>
      <c r="L571" s="141"/>
      <c r="M571" s="141"/>
      <c r="N571" s="141"/>
      <c r="O571" s="141"/>
      <c r="P571" s="141"/>
      <c r="Q571" s="141"/>
      <c r="R571" s="141"/>
      <c r="S571" s="141"/>
      <c r="T571" s="141"/>
      <c r="U571" s="141"/>
      <c r="V571" s="141"/>
      <c r="W571" s="141"/>
      <c r="X571" s="141"/>
      <c r="Y571" s="141"/>
      <c r="Z571" s="141"/>
    </row>
    <row r="572" spans="1:26" ht="12.75" customHeight="1">
      <c r="A572" s="2"/>
      <c r="B572" s="157"/>
      <c r="C572" s="157"/>
      <c r="D572" s="157"/>
      <c r="E572" s="157"/>
      <c r="F572" s="157"/>
      <c r="G572" s="157"/>
      <c r="H572" s="2"/>
      <c r="I572" s="2"/>
      <c r="J572" s="2"/>
      <c r="K572" s="141"/>
      <c r="L572" s="141"/>
      <c r="M572" s="141"/>
      <c r="N572" s="141"/>
      <c r="O572" s="141"/>
      <c r="P572" s="141"/>
      <c r="Q572" s="141"/>
      <c r="R572" s="141"/>
      <c r="S572" s="141"/>
      <c r="T572" s="141"/>
      <c r="U572" s="141"/>
      <c r="V572" s="141"/>
      <c r="W572" s="141"/>
      <c r="X572" s="141"/>
      <c r="Y572" s="141"/>
      <c r="Z572" s="141"/>
    </row>
    <row r="573" spans="1:26" ht="12.75" customHeight="1">
      <c r="A573" s="2"/>
      <c r="B573" s="157"/>
      <c r="C573" s="157"/>
      <c r="D573" s="157"/>
      <c r="E573" s="157"/>
      <c r="F573" s="157"/>
      <c r="G573" s="157"/>
      <c r="H573" s="2"/>
      <c r="I573" s="2"/>
      <c r="J573" s="2"/>
      <c r="K573" s="141"/>
      <c r="L573" s="141"/>
      <c r="M573" s="141"/>
      <c r="N573" s="141"/>
      <c r="O573" s="141"/>
      <c r="P573" s="141"/>
      <c r="Q573" s="141"/>
      <c r="R573" s="141"/>
      <c r="S573" s="141"/>
      <c r="T573" s="141"/>
      <c r="U573" s="141"/>
      <c r="V573" s="141"/>
      <c r="W573" s="141"/>
      <c r="X573" s="141"/>
      <c r="Y573" s="141"/>
      <c r="Z573" s="141"/>
    </row>
    <row r="574" spans="1:26" ht="12.75" customHeight="1">
      <c r="A574" s="2"/>
      <c r="B574" s="157"/>
      <c r="C574" s="157"/>
      <c r="D574" s="157"/>
      <c r="E574" s="157"/>
      <c r="F574" s="157"/>
      <c r="G574" s="157"/>
      <c r="H574" s="2"/>
      <c r="I574" s="2"/>
      <c r="J574" s="2"/>
      <c r="K574" s="141"/>
      <c r="L574" s="141"/>
      <c r="M574" s="141"/>
      <c r="N574" s="141"/>
      <c r="O574" s="141"/>
      <c r="P574" s="141"/>
      <c r="Q574" s="141"/>
      <c r="R574" s="141"/>
      <c r="S574" s="141"/>
      <c r="T574" s="141"/>
      <c r="U574" s="141"/>
      <c r="V574" s="141"/>
      <c r="W574" s="141"/>
      <c r="X574" s="141"/>
      <c r="Y574" s="141"/>
      <c r="Z574" s="141"/>
    </row>
    <row r="575" spans="1:26" ht="12.75" customHeight="1">
      <c r="A575" s="2"/>
      <c r="B575" s="157"/>
      <c r="C575" s="157"/>
      <c r="D575" s="157"/>
      <c r="E575" s="157"/>
      <c r="F575" s="157"/>
      <c r="G575" s="157"/>
      <c r="H575" s="2"/>
      <c r="I575" s="2"/>
      <c r="J575" s="2"/>
      <c r="K575" s="141"/>
      <c r="L575" s="141"/>
      <c r="M575" s="141"/>
      <c r="N575" s="141"/>
      <c r="O575" s="141"/>
      <c r="P575" s="141"/>
      <c r="Q575" s="141"/>
      <c r="R575" s="141"/>
      <c r="S575" s="141"/>
      <c r="T575" s="141"/>
      <c r="U575" s="141"/>
      <c r="V575" s="141"/>
      <c r="W575" s="141"/>
      <c r="X575" s="141"/>
      <c r="Y575" s="141"/>
      <c r="Z575" s="141"/>
    </row>
    <row r="576" spans="1:26" ht="12.75" customHeight="1">
      <c r="A576" s="2"/>
      <c r="B576" s="157"/>
      <c r="C576" s="157"/>
      <c r="D576" s="157"/>
      <c r="E576" s="157"/>
      <c r="F576" s="157"/>
      <c r="G576" s="157"/>
      <c r="H576" s="2"/>
      <c r="I576" s="2"/>
      <c r="J576" s="2"/>
      <c r="K576" s="141"/>
      <c r="L576" s="141"/>
      <c r="M576" s="141"/>
      <c r="N576" s="141"/>
      <c r="O576" s="141"/>
      <c r="P576" s="141"/>
      <c r="Q576" s="141"/>
      <c r="R576" s="141"/>
      <c r="S576" s="141"/>
      <c r="T576" s="141"/>
      <c r="U576" s="141"/>
      <c r="V576" s="141"/>
      <c r="W576" s="141"/>
      <c r="X576" s="141"/>
      <c r="Y576" s="141"/>
      <c r="Z576" s="141"/>
    </row>
    <row r="577" spans="1:26" ht="12.75" customHeight="1">
      <c r="A577" s="2"/>
      <c r="B577" s="157"/>
      <c r="C577" s="157"/>
      <c r="D577" s="157"/>
      <c r="E577" s="157"/>
      <c r="F577" s="157"/>
      <c r="G577" s="157"/>
      <c r="H577" s="2"/>
      <c r="I577" s="2"/>
      <c r="J577" s="2"/>
      <c r="K577" s="141"/>
      <c r="L577" s="141"/>
      <c r="M577" s="141"/>
      <c r="N577" s="141"/>
      <c r="O577" s="141"/>
      <c r="P577" s="141"/>
      <c r="Q577" s="141"/>
      <c r="R577" s="141"/>
      <c r="S577" s="141"/>
      <c r="T577" s="141"/>
      <c r="U577" s="141"/>
      <c r="V577" s="141"/>
      <c r="W577" s="141"/>
      <c r="X577" s="141"/>
      <c r="Y577" s="141"/>
      <c r="Z577" s="141"/>
    </row>
    <row r="578" spans="1:26" ht="12.75" customHeight="1">
      <c r="A578" s="2"/>
      <c r="B578" s="157"/>
      <c r="C578" s="157"/>
      <c r="D578" s="157"/>
      <c r="E578" s="157"/>
      <c r="F578" s="157"/>
      <c r="G578" s="157"/>
      <c r="H578" s="2"/>
      <c r="I578" s="2"/>
      <c r="J578" s="2"/>
      <c r="K578" s="141"/>
      <c r="L578" s="141"/>
      <c r="M578" s="141"/>
      <c r="N578" s="141"/>
      <c r="O578" s="141"/>
      <c r="P578" s="141"/>
      <c r="Q578" s="141"/>
      <c r="R578" s="141"/>
      <c r="S578" s="141"/>
      <c r="T578" s="141"/>
      <c r="U578" s="141"/>
      <c r="V578" s="141"/>
      <c r="W578" s="141"/>
      <c r="X578" s="141"/>
      <c r="Y578" s="141"/>
      <c r="Z578" s="141"/>
    </row>
    <row r="579" spans="1:26" ht="12.75" customHeight="1">
      <c r="A579" s="2"/>
      <c r="B579" s="157"/>
      <c r="C579" s="157"/>
      <c r="D579" s="157"/>
      <c r="E579" s="157"/>
      <c r="F579" s="157"/>
      <c r="G579" s="157"/>
      <c r="H579" s="2"/>
      <c r="I579" s="2"/>
      <c r="J579" s="2"/>
      <c r="K579" s="141"/>
      <c r="L579" s="141"/>
      <c r="M579" s="141"/>
      <c r="N579" s="141"/>
      <c r="O579" s="141"/>
      <c r="P579" s="141"/>
      <c r="Q579" s="141"/>
      <c r="R579" s="141"/>
      <c r="S579" s="141"/>
      <c r="T579" s="141"/>
      <c r="U579" s="141"/>
      <c r="V579" s="141"/>
      <c r="W579" s="141"/>
      <c r="X579" s="141"/>
      <c r="Y579" s="141"/>
      <c r="Z579" s="141"/>
    </row>
    <row r="580" spans="1:26" ht="12.75" customHeight="1">
      <c r="A580" s="2"/>
      <c r="B580" s="157"/>
      <c r="C580" s="157"/>
      <c r="D580" s="157"/>
      <c r="E580" s="157"/>
      <c r="F580" s="157"/>
      <c r="G580" s="157"/>
      <c r="H580" s="2"/>
      <c r="I580" s="2"/>
      <c r="J580" s="2"/>
      <c r="K580" s="141"/>
      <c r="L580" s="141"/>
      <c r="M580" s="141"/>
      <c r="N580" s="141"/>
      <c r="O580" s="141"/>
      <c r="P580" s="141"/>
      <c r="Q580" s="141"/>
      <c r="R580" s="141"/>
      <c r="S580" s="141"/>
      <c r="T580" s="141"/>
      <c r="U580" s="141"/>
      <c r="V580" s="141"/>
      <c r="W580" s="141"/>
      <c r="X580" s="141"/>
      <c r="Y580" s="141"/>
      <c r="Z580" s="141"/>
    </row>
    <row r="581" spans="1:26" ht="12.75" customHeight="1">
      <c r="A581" s="2"/>
      <c r="B581" s="157"/>
      <c r="C581" s="157"/>
      <c r="D581" s="157"/>
      <c r="E581" s="157"/>
      <c r="F581" s="157"/>
      <c r="G581" s="157"/>
      <c r="H581" s="2"/>
      <c r="I581" s="2"/>
      <c r="J581" s="2"/>
      <c r="K581" s="141"/>
      <c r="L581" s="141"/>
      <c r="M581" s="141"/>
      <c r="N581" s="141"/>
      <c r="O581" s="141"/>
      <c r="P581" s="141"/>
      <c r="Q581" s="141"/>
      <c r="R581" s="141"/>
      <c r="S581" s="141"/>
      <c r="T581" s="141"/>
      <c r="U581" s="141"/>
      <c r="V581" s="141"/>
      <c r="W581" s="141"/>
      <c r="X581" s="141"/>
      <c r="Y581" s="141"/>
      <c r="Z581" s="141"/>
    </row>
    <row r="582" spans="1:26" ht="12.75" customHeight="1">
      <c r="A582" s="2"/>
      <c r="B582" s="157"/>
      <c r="C582" s="157"/>
      <c r="D582" s="157"/>
      <c r="E582" s="157"/>
      <c r="F582" s="157"/>
      <c r="G582" s="157"/>
      <c r="H582" s="2"/>
      <c r="I582" s="2"/>
      <c r="J582" s="2"/>
      <c r="K582" s="141"/>
      <c r="L582" s="141"/>
      <c r="M582" s="141"/>
      <c r="N582" s="141"/>
      <c r="O582" s="141"/>
      <c r="P582" s="141"/>
      <c r="Q582" s="141"/>
      <c r="R582" s="141"/>
      <c r="S582" s="141"/>
      <c r="T582" s="141"/>
      <c r="U582" s="141"/>
      <c r="V582" s="141"/>
      <c r="W582" s="141"/>
      <c r="X582" s="141"/>
      <c r="Y582" s="141"/>
      <c r="Z582" s="141"/>
    </row>
    <row r="583" spans="1:26" ht="12.75" customHeight="1">
      <c r="A583" s="2"/>
      <c r="B583" s="157"/>
      <c r="C583" s="157"/>
      <c r="D583" s="157"/>
      <c r="E583" s="157"/>
      <c r="F583" s="157"/>
      <c r="G583" s="157"/>
      <c r="H583" s="2"/>
      <c r="I583" s="2"/>
      <c r="J583" s="2"/>
      <c r="K583" s="141"/>
      <c r="L583" s="141"/>
      <c r="M583" s="141"/>
      <c r="N583" s="141"/>
      <c r="O583" s="141"/>
      <c r="P583" s="141"/>
      <c r="Q583" s="141"/>
      <c r="R583" s="141"/>
      <c r="S583" s="141"/>
      <c r="T583" s="141"/>
      <c r="U583" s="141"/>
      <c r="V583" s="141"/>
      <c r="W583" s="141"/>
      <c r="X583" s="141"/>
      <c r="Y583" s="141"/>
      <c r="Z583" s="141"/>
    </row>
    <row r="584" spans="1:26" ht="12.75" customHeight="1">
      <c r="A584" s="2"/>
      <c r="B584" s="157"/>
      <c r="C584" s="157"/>
      <c r="D584" s="157"/>
      <c r="E584" s="157"/>
      <c r="F584" s="157"/>
      <c r="G584" s="157"/>
      <c r="H584" s="2"/>
      <c r="I584" s="2"/>
      <c r="J584" s="2"/>
      <c r="K584" s="141"/>
      <c r="L584" s="141"/>
      <c r="M584" s="141"/>
      <c r="N584" s="141"/>
      <c r="O584" s="141"/>
      <c r="P584" s="141"/>
      <c r="Q584" s="141"/>
      <c r="R584" s="141"/>
      <c r="S584" s="141"/>
      <c r="T584" s="141"/>
      <c r="U584" s="141"/>
      <c r="V584" s="141"/>
      <c r="W584" s="141"/>
      <c r="X584" s="141"/>
      <c r="Y584" s="141"/>
      <c r="Z584" s="141"/>
    </row>
    <row r="585" spans="1:26" ht="12.75" customHeight="1">
      <c r="A585" s="2"/>
      <c r="B585" s="157"/>
      <c r="C585" s="157"/>
      <c r="D585" s="157"/>
      <c r="E585" s="157"/>
      <c r="F585" s="157"/>
      <c r="G585" s="157"/>
      <c r="H585" s="2"/>
      <c r="I585" s="2"/>
      <c r="J585" s="2"/>
      <c r="K585" s="141"/>
      <c r="L585" s="141"/>
      <c r="M585" s="141"/>
      <c r="N585" s="141"/>
      <c r="O585" s="141"/>
      <c r="P585" s="141"/>
      <c r="Q585" s="141"/>
      <c r="R585" s="141"/>
      <c r="S585" s="141"/>
      <c r="T585" s="141"/>
      <c r="U585" s="141"/>
      <c r="V585" s="141"/>
      <c r="W585" s="141"/>
      <c r="X585" s="141"/>
      <c r="Y585" s="141"/>
      <c r="Z585" s="141"/>
    </row>
    <row r="586" spans="1:26" ht="12.75" customHeight="1">
      <c r="A586" s="2"/>
      <c r="B586" s="157"/>
      <c r="C586" s="157"/>
      <c r="D586" s="157"/>
      <c r="E586" s="157"/>
      <c r="F586" s="157"/>
      <c r="G586" s="157"/>
      <c r="H586" s="2"/>
      <c r="I586" s="2"/>
      <c r="J586" s="2"/>
      <c r="K586" s="141"/>
      <c r="L586" s="141"/>
      <c r="M586" s="141"/>
      <c r="N586" s="141"/>
      <c r="O586" s="141"/>
      <c r="P586" s="141"/>
      <c r="Q586" s="141"/>
      <c r="R586" s="141"/>
      <c r="S586" s="141"/>
      <c r="T586" s="141"/>
      <c r="U586" s="141"/>
      <c r="V586" s="141"/>
      <c r="W586" s="141"/>
      <c r="X586" s="141"/>
      <c r="Y586" s="141"/>
      <c r="Z586" s="141"/>
    </row>
    <row r="587" spans="1:26" ht="12.75" customHeight="1">
      <c r="A587" s="2"/>
      <c r="B587" s="157"/>
      <c r="C587" s="157"/>
      <c r="D587" s="157"/>
      <c r="E587" s="157"/>
      <c r="F587" s="157"/>
      <c r="G587" s="157"/>
      <c r="H587" s="2"/>
      <c r="I587" s="2"/>
      <c r="J587" s="2"/>
      <c r="K587" s="141"/>
      <c r="L587" s="141"/>
      <c r="M587" s="141"/>
      <c r="N587" s="141"/>
      <c r="O587" s="141"/>
      <c r="P587" s="141"/>
      <c r="Q587" s="141"/>
      <c r="R587" s="141"/>
      <c r="S587" s="141"/>
      <c r="T587" s="141"/>
      <c r="U587" s="141"/>
      <c r="V587" s="141"/>
      <c r="W587" s="141"/>
      <c r="X587" s="141"/>
      <c r="Y587" s="141"/>
      <c r="Z587" s="141"/>
    </row>
    <row r="588" spans="1:26" ht="12.75" customHeight="1">
      <c r="A588" s="2"/>
      <c r="B588" s="157"/>
      <c r="C588" s="157"/>
      <c r="D588" s="157"/>
      <c r="E588" s="157"/>
      <c r="F588" s="157"/>
      <c r="G588" s="157"/>
      <c r="H588" s="2"/>
      <c r="I588" s="2"/>
      <c r="J588" s="2"/>
      <c r="K588" s="141"/>
      <c r="L588" s="141"/>
      <c r="M588" s="141"/>
      <c r="N588" s="141"/>
      <c r="O588" s="141"/>
      <c r="P588" s="141"/>
      <c r="Q588" s="141"/>
      <c r="R588" s="141"/>
      <c r="S588" s="141"/>
      <c r="T588" s="141"/>
      <c r="U588" s="141"/>
      <c r="V588" s="141"/>
      <c r="W588" s="141"/>
      <c r="X588" s="141"/>
      <c r="Y588" s="141"/>
      <c r="Z588" s="141"/>
    </row>
    <row r="589" spans="1:26" ht="12.75" customHeight="1">
      <c r="A589" s="2"/>
      <c r="B589" s="157"/>
      <c r="C589" s="157"/>
      <c r="D589" s="157"/>
      <c r="E589" s="157"/>
      <c r="F589" s="157"/>
      <c r="G589" s="157"/>
      <c r="H589" s="2"/>
      <c r="I589" s="2"/>
      <c r="J589" s="2"/>
      <c r="K589" s="141"/>
      <c r="L589" s="141"/>
      <c r="M589" s="141"/>
      <c r="N589" s="141"/>
      <c r="O589" s="141"/>
      <c r="P589" s="141"/>
      <c r="Q589" s="141"/>
      <c r="R589" s="141"/>
      <c r="S589" s="141"/>
      <c r="T589" s="141"/>
      <c r="U589" s="141"/>
      <c r="V589" s="141"/>
      <c r="W589" s="141"/>
      <c r="X589" s="141"/>
      <c r="Y589" s="141"/>
      <c r="Z589" s="141"/>
    </row>
    <row r="590" spans="1:26" ht="12.75" customHeight="1">
      <c r="A590" s="2"/>
      <c r="B590" s="157"/>
      <c r="C590" s="157"/>
      <c r="D590" s="157"/>
      <c r="E590" s="157"/>
      <c r="F590" s="157"/>
      <c r="G590" s="157"/>
      <c r="H590" s="2"/>
      <c r="I590" s="2"/>
      <c r="J590" s="2"/>
      <c r="K590" s="141"/>
      <c r="L590" s="141"/>
      <c r="M590" s="141"/>
      <c r="N590" s="141"/>
      <c r="O590" s="141"/>
      <c r="P590" s="141"/>
      <c r="Q590" s="141"/>
      <c r="R590" s="141"/>
      <c r="S590" s="141"/>
      <c r="T590" s="141"/>
      <c r="U590" s="141"/>
      <c r="V590" s="141"/>
      <c r="W590" s="141"/>
      <c r="X590" s="141"/>
      <c r="Y590" s="141"/>
      <c r="Z590" s="141"/>
    </row>
    <row r="591" spans="1:26" ht="12.75" customHeight="1">
      <c r="A591" s="2"/>
      <c r="B591" s="157"/>
      <c r="C591" s="157"/>
      <c r="D591" s="157"/>
      <c r="E591" s="157"/>
      <c r="F591" s="157"/>
      <c r="G591" s="157"/>
      <c r="H591" s="2"/>
      <c r="I591" s="2"/>
      <c r="J591" s="2"/>
      <c r="K591" s="141"/>
      <c r="L591" s="141"/>
      <c r="M591" s="141"/>
      <c r="N591" s="141"/>
      <c r="O591" s="141"/>
      <c r="P591" s="141"/>
      <c r="Q591" s="141"/>
      <c r="R591" s="141"/>
      <c r="S591" s="141"/>
      <c r="T591" s="141"/>
      <c r="U591" s="141"/>
      <c r="V591" s="141"/>
      <c r="W591" s="141"/>
      <c r="X591" s="141"/>
      <c r="Y591" s="141"/>
      <c r="Z591" s="141"/>
    </row>
    <row r="592" spans="1:26" ht="12.75" customHeight="1">
      <c r="A592" s="2"/>
      <c r="B592" s="157"/>
      <c r="C592" s="157"/>
      <c r="D592" s="157"/>
      <c r="E592" s="157"/>
      <c r="F592" s="157"/>
      <c r="G592" s="157"/>
      <c r="H592" s="2"/>
      <c r="I592" s="2"/>
      <c r="J592" s="2"/>
      <c r="K592" s="141"/>
      <c r="L592" s="141"/>
      <c r="M592" s="141"/>
      <c r="N592" s="141"/>
      <c r="O592" s="141"/>
      <c r="P592" s="141"/>
      <c r="Q592" s="141"/>
      <c r="R592" s="141"/>
      <c r="S592" s="141"/>
      <c r="T592" s="141"/>
      <c r="U592" s="141"/>
      <c r="V592" s="141"/>
      <c r="W592" s="141"/>
      <c r="X592" s="141"/>
      <c r="Y592" s="141"/>
      <c r="Z592" s="141"/>
    </row>
    <row r="593" spans="1:26" ht="12.75" customHeight="1">
      <c r="A593" s="2"/>
      <c r="B593" s="157"/>
      <c r="C593" s="157"/>
      <c r="D593" s="157"/>
      <c r="E593" s="157"/>
      <c r="F593" s="157"/>
      <c r="G593" s="157"/>
      <c r="H593" s="2"/>
      <c r="I593" s="2"/>
      <c r="J593" s="2"/>
      <c r="K593" s="141"/>
      <c r="L593" s="141"/>
      <c r="M593" s="141"/>
      <c r="N593" s="141"/>
      <c r="O593" s="141"/>
      <c r="P593" s="141"/>
      <c r="Q593" s="141"/>
      <c r="R593" s="141"/>
      <c r="S593" s="141"/>
      <c r="T593" s="141"/>
      <c r="U593" s="141"/>
      <c r="V593" s="141"/>
      <c r="W593" s="141"/>
      <c r="X593" s="141"/>
      <c r="Y593" s="141"/>
      <c r="Z593" s="141"/>
    </row>
    <row r="594" spans="1:26" ht="12.75" customHeight="1">
      <c r="A594" s="2"/>
      <c r="B594" s="157"/>
      <c r="C594" s="157"/>
      <c r="D594" s="157"/>
      <c r="E594" s="157"/>
      <c r="F594" s="157"/>
      <c r="G594" s="157"/>
      <c r="H594" s="2"/>
      <c r="I594" s="2"/>
      <c r="J594" s="2"/>
      <c r="K594" s="141"/>
      <c r="L594" s="141"/>
      <c r="M594" s="141"/>
      <c r="N594" s="141"/>
      <c r="O594" s="141"/>
      <c r="P594" s="141"/>
      <c r="Q594" s="141"/>
      <c r="R594" s="141"/>
      <c r="S594" s="141"/>
      <c r="T594" s="141"/>
      <c r="U594" s="141"/>
      <c r="V594" s="141"/>
      <c r="W594" s="141"/>
      <c r="X594" s="141"/>
      <c r="Y594" s="141"/>
      <c r="Z594" s="141"/>
    </row>
    <row r="595" spans="1:26" ht="12.75" customHeight="1">
      <c r="A595" s="2"/>
      <c r="B595" s="157"/>
      <c r="C595" s="157"/>
      <c r="D595" s="157"/>
      <c r="E595" s="157"/>
      <c r="F595" s="157"/>
      <c r="G595" s="157"/>
      <c r="H595" s="2"/>
      <c r="I595" s="2"/>
      <c r="J595" s="2"/>
      <c r="K595" s="141"/>
      <c r="L595" s="141"/>
      <c r="M595" s="141"/>
      <c r="N595" s="141"/>
      <c r="O595" s="141"/>
      <c r="P595" s="141"/>
      <c r="Q595" s="141"/>
      <c r="R595" s="141"/>
      <c r="S595" s="141"/>
      <c r="T595" s="141"/>
      <c r="U595" s="141"/>
      <c r="V595" s="141"/>
      <c r="W595" s="141"/>
      <c r="X595" s="141"/>
      <c r="Y595" s="141"/>
      <c r="Z595" s="141"/>
    </row>
    <row r="596" spans="1:26" ht="12.75" customHeight="1">
      <c r="A596" s="2"/>
      <c r="B596" s="157"/>
      <c r="C596" s="157"/>
      <c r="D596" s="157"/>
      <c r="E596" s="157"/>
      <c r="F596" s="157"/>
      <c r="G596" s="157"/>
      <c r="H596" s="2"/>
      <c r="I596" s="2"/>
      <c r="J596" s="2"/>
      <c r="K596" s="141"/>
      <c r="L596" s="141"/>
      <c r="M596" s="141"/>
      <c r="N596" s="141"/>
      <c r="O596" s="141"/>
      <c r="P596" s="141"/>
      <c r="Q596" s="141"/>
      <c r="R596" s="141"/>
      <c r="S596" s="141"/>
      <c r="T596" s="141"/>
      <c r="U596" s="141"/>
      <c r="V596" s="141"/>
      <c r="W596" s="141"/>
      <c r="X596" s="141"/>
      <c r="Y596" s="141"/>
      <c r="Z596" s="141"/>
    </row>
    <row r="597" spans="1:26" ht="12.75" customHeight="1">
      <c r="A597" s="2"/>
      <c r="B597" s="157"/>
      <c r="C597" s="157"/>
      <c r="D597" s="157"/>
      <c r="E597" s="157"/>
      <c r="F597" s="157"/>
      <c r="G597" s="157"/>
      <c r="H597" s="2"/>
      <c r="I597" s="2"/>
      <c r="J597" s="2"/>
      <c r="K597" s="141"/>
      <c r="L597" s="141"/>
      <c r="M597" s="141"/>
      <c r="N597" s="141"/>
      <c r="O597" s="141"/>
      <c r="P597" s="141"/>
      <c r="Q597" s="141"/>
      <c r="R597" s="141"/>
      <c r="S597" s="141"/>
      <c r="T597" s="141"/>
      <c r="U597" s="141"/>
      <c r="V597" s="141"/>
      <c r="W597" s="141"/>
      <c r="X597" s="141"/>
      <c r="Y597" s="141"/>
      <c r="Z597" s="141"/>
    </row>
    <row r="598" spans="1:26" ht="12.75" customHeight="1">
      <c r="A598" s="2"/>
      <c r="B598" s="157"/>
      <c r="C598" s="157"/>
      <c r="D598" s="157"/>
      <c r="E598" s="157"/>
      <c r="F598" s="157"/>
      <c r="G598" s="157"/>
      <c r="H598" s="2"/>
      <c r="I598" s="2"/>
      <c r="J598" s="2"/>
      <c r="K598" s="141"/>
      <c r="L598" s="141"/>
      <c r="M598" s="141"/>
      <c r="N598" s="141"/>
      <c r="O598" s="141"/>
      <c r="P598" s="141"/>
      <c r="Q598" s="141"/>
      <c r="R598" s="141"/>
      <c r="S598" s="141"/>
      <c r="T598" s="141"/>
      <c r="U598" s="141"/>
      <c r="V598" s="141"/>
      <c r="W598" s="141"/>
      <c r="X598" s="141"/>
      <c r="Y598" s="141"/>
      <c r="Z598" s="141"/>
    </row>
    <row r="599" spans="1:26" ht="12.75" customHeight="1">
      <c r="A599" s="2"/>
      <c r="B599" s="157"/>
      <c r="C599" s="157"/>
      <c r="D599" s="157"/>
      <c r="E599" s="157"/>
      <c r="F599" s="157"/>
      <c r="G599" s="157"/>
      <c r="H599" s="2"/>
      <c r="I599" s="2"/>
      <c r="J599" s="2"/>
      <c r="K599" s="141"/>
      <c r="L599" s="141"/>
      <c r="M599" s="141"/>
      <c r="N599" s="141"/>
      <c r="O599" s="141"/>
      <c r="P599" s="141"/>
      <c r="Q599" s="141"/>
      <c r="R599" s="141"/>
      <c r="S599" s="141"/>
      <c r="T599" s="141"/>
      <c r="U599" s="141"/>
      <c r="V599" s="141"/>
      <c r="W599" s="141"/>
      <c r="X599" s="141"/>
      <c r="Y599" s="141"/>
      <c r="Z599" s="141"/>
    </row>
    <row r="600" spans="1:26" ht="12.75" customHeight="1">
      <c r="A600" s="2"/>
      <c r="B600" s="157"/>
      <c r="C600" s="157"/>
      <c r="D600" s="157"/>
      <c r="E600" s="157"/>
      <c r="F600" s="157"/>
      <c r="G600" s="157"/>
      <c r="H600" s="2"/>
      <c r="I600" s="2"/>
      <c r="J600" s="2"/>
      <c r="K600" s="141"/>
      <c r="L600" s="141"/>
      <c r="M600" s="141"/>
      <c r="N600" s="141"/>
      <c r="O600" s="141"/>
      <c r="P600" s="141"/>
      <c r="Q600" s="141"/>
      <c r="R600" s="141"/>
      <c r="S600" s="141"/>
      <c r="T600" s="141"/>
      <c r="U600" s="141"/>
      <c r="V600" s="141"/>
      <c r="W600" s="141"/>
      <c r="X600" s="141"/>
      <c r="Y600" s="141"/>
      <c r="Z600" s="141"/>
    </row>
    <row r="601" spans="1:26" ht="12.75" customHeight="1">
      <c r="A601" s="2"/>
      <c r="B601" s="157"/>
      <c r="C601" s="157"/>
      <c r="D601" s="157"/>
      <c r="E601" s="157"/>
      <c r="F601" s="157"/>
      <c r="G601" s="157"/>
      <c r="H601" s="2"/>
      <c r="I601" s="2"/>
      <c r="J601" s="2"/>
      <c r="K601" s="141"/>
      <c r="L601" s="141"/>
      <c r="M601" s="141"/>
      <c r="N601" s="141"/>
      <c r="O601" s="141"/>
      <c r="P601" s="141"/>
      <c r="Q601" s="141"/>
      <c r="R601" s="141"/>
      <c r="S601" s="141"/>
      <c r="T601" s="141"/>
      <c r="U601" s="141"/>
      <c r="V601" s="141"/>
      <c r="W601" s="141"/>
      <c r="X601" s="141"/>
      <c r="Y601" s="141"/>
      <c r="Z601" s="141"/>
    </row>
    <row r="602" spans="1:26" ht="12.75" customHeight="1">
      <c r="A602" s="2"/>
      <c r="B602" s="157"/>
      <c r="C602" s="157"/>
      <c r="D602" s="157"/>
      <c r="E602" s="157"/>
      <c r="F602" s="157"/>
      <c r="G602" s="157"/>
      <c r="H602" s="2"/>
      <c r="I602" s="2"/>
      <c r="J602" s="2"/>
      <c r="K602" s="141"/>
      <c r="L602" s="141"/>
      <c r="M602" s="141"/>
      <c r="N602" s="141"/>
      <c r="O602" s="141"/>
      <c r="P602" s="141"/>
      <c r="Q602" s="141"/>
      <c r="R602" s="141"/>
      <c r="S602" s="141"/>
      <c r="T602" s="141"/>
      <c r="U602" s="141"/>
      <c r="V602" s="141"/>
      <c r="W602" s="141"/>
      <c r="X602" s="141"/>
      <c r="Y602" s="141"/>
      <c r="Z602" s="141"/>
    </row>
    <row r="603" spans="1:26" ht="12.75" customHeight="1">
      <c r="A603" s="2"/>
      <c r="B603" s="157"/>
      <c r="C603" s="157"/>
      <c r="D603" s="157"/>
      <c r="E603" s="157"/>
      <c r="F603" s="157"/>
      <c r="G603" s="157"/>
      <c r="H603" s="2"/>
      <c r="I603" s="2"/>
      <c r="J603" s="2"/>
      <c r="K603" s="141"/>
      <c r="L603" s="141"/>
      <c r="M603" s="141"/>
      <c r="N603" s="141"/>
      <c r="O603" s="141"/>
      <c r="P603" s="141"/>
      <c r="Q603" s="141"/>
      <c r="R603" s="141"/>
      <c r="S603" s="141"/>
      <c r="T603" s="141"/>
      <c r="U603" s="141"/>
      <c r="V603" s="141"/>
      <c r="W603" s="141"/>
      <c r="X603" s="141"/>
      <c r="Y603" s="141"/>
      <c r="Z603" s="141"/>
    </row>
    <row r="604" spans="1:26" ht="12.75" customHeight="1">
      <c r="A604" s="2"/>
      <c r="B604" s="157"/>
      <c r="C604" s="157"/>
      <c r="D604" s="157"/>
      <c r="E604" s="157"/>
      <c r="F604" s="157"/>
      <c r="G604" s="157"/>
      <c r="H604" s="2"/>
      <c r="I604" s="2"/>
      <c r="J604" s="2"/>
      <c r="K604" s="141"/>
      <c r="L604" s="141"/>
      <c r="M604" s="141"/>
      <c r="N604" s="141"/>
      <c r="O604" s="141"/>
      <c r="P604" s="141"/>
      <c r="Q604" s="141"/>
      <c r="R604" s="141"/>
      <c r="S604" s="141"/>
      <c r="T604" s="141"/>
      <c r="U604" s="141"/>
      <c r="V604" s="141"/>
      <c r="W604" s="141"/>
      <c r="X604" s="141"/>
      <c r="Y604" s="141"/>
      <c r="Z604" s="141"/>
    </row>
    <row r="605" spans="1:26" ht="12.75" customHeight="1">
      <c r="A605" s="2"/>
      <c r="B605" s="157"/>
      <c r="C605" s="157"/>
      <c r="D605" s="157"/>
      <c r="E605" s="157"/>
      <c r="F605" s="157"/>
      <c r="G605" s="157"/>
      <c r="H605" s="2"/>
      <c r="I605" s="2"/>
      <c r="J605" s="2"/>
      <c r="K605" s="141"/>
      <c r="L605" s="141"/>
      <c r="M605" s="141"/>
      <c r="N605" s="141"/>
      <c r="O605" s="141"/>
      <c r="P605" s="141"/>
      <c r="Q605" s="141"/>
      <c r="R605" s="141"/>
      <c r="S605" s="141"/>
      <c r="T605" s="141"/>
      <c r="U605" s="141"/>
      <c r="V605" s="141"/>
      <c r="W605" s="141"/>
      <c r="X605" s="141"/>
      <c r="Y605" s="141"/>
      <c r="Z605" s="141"/>
    </row>
    <row r="606" spans="1:26" ht="12.75" customHeight="1">
      <c r="A606" s="2"/>
      <c r="B606" s="157"/>
      <c r="C606" s="157"/>
      <c r="D606" s="157"/>
      <c r="E606" s="157"/>
      <c r="F606" s="157"/>
      <c r="G606" s="157"/>
      <c r="H606" s="2"/>
      <c r="I606" s="2"/>
      <c r="J606" s="2"/>
      <c r="K606" s="141"/>
      <c r="L606" s="141"/>
      <c r="M606" s="141"/>
      <c r="N606" s="141"/>
      <c r="O606" s="141"/>
      <c r="P606" s="141"/>
      <c r="Q606" s="141"/>
      <c r="R606" s="141"/>
      <c r="S606" s="141"/>
      <c r="T606" s="141"/>
      <c r="U606" s="141"/>
      <c r="V606" s="141"/>
      <c r="W606" s="141"/>
      <c r="X606" s="141"/>
      <c r="Y606" s="141"/>
      <c r="Z606" s="141"/>
    </row>
    <row r="607" spans="1:26" ht="12.75" customHeight="1">
      <c r="A607" s="2"/>
      <c r="B607" s="157"/>
      <c r="C607" s="157"/>
      <c r="D607" s="157"/>
      <c r="E607" s="157"/>
      <c r="F607" s="157"/>
      <c r="G607" s="157"/>
      <c r="H607" s="2"/>
      <c r="I607" s="2"/>
      <c r="J607" s="2"/>
      <c r="K607" s="141"/>
      <c r="L607" s="141"/>
      <c r="M607" s="141"/>
      <c r="N607" s="141"/>
      <c r="O607" s="141"/>
      <c r="P607" s="141"/>
      <c r="Q607" s="141"/>
      <c r="R607" s="141"/>
      <c r="S607" s="141"/>
      <c r="T607" s="141"/>
      <c r="U607" s="141"/>
      <c r="V607" s="141"/>
      <c r="W607" s="141"/>
      <c r="X607" s="141"/>
      <c r="Y607" s="141"/>
      <c r="Z607" s="141"/>
    </row>
    <row r="608" spans="1:26" ht="12.75" customHeight="1">
      <c r="A608" s="2"/>
      <c r="B608" s="157"/>
      <c r="C608" s="157"/>
      <c r="D608" s="157"/>
      <c r="E608" s="157"/>
      <c r="F608" s="157"/>
      <c r="G608" s="157"/>
      <c r="H608" s="2"/>
      <c r="I608" s="2"/>
      <c r="J608" s="2"/>
      <c r="K608" s="141"/>
      <c r="L608" s="141"/>
      <c r="M608" s="141"/>
      <c r="N608" s="141"/>
      <c r="O608" s="141"/>
      <c r="P608" s="141"/>
      <c r="Q608" s="141"/>
      <c r="R608" s="141"/>
      <c r="S608" s="141"/>
      <c r="T608" s="141"/>
      <c r="U608" s="141"/>
      <c r="V608" s="141"/>
      <c r="W608" s="141"/>
      <c r="X608" s="141"/>
      <c r="Y608" s="141"/>
      <c r="Z608" s="141"/>
    </row>
    <row r="609" spans="1:26" ht="12.75" customHeight="1">
      <c r="A609" s="2"/>
      <c r="B609" s="157"/>
      <c r="C609" s="157"/>
      <c r="D609" s="157"/>
      <c r="E609" s="157"/>
      <c r="F609" s="157"/>
      <c r="G609" s="157"/>
      <c r="H609" s="2"/>
      <c r="I609" s="2"/>
      <c r="J609" s="2"/>
      <c r="K609" s="141"/>
      <c r="L609" s="141"/>
      <c r="M609" s="141"/>
      <c r="N609" s="141"/>
      <c r="O609" s="141"/>
      <c r="P609" s="141"/>
      <c r="Q609" s="141"/>
      <c r="R609" s="141"/>
      <c r="S609" s="141"/>
      <c r="T609" s="141"/>
      <c r="U609" s="141"/>
      <c r="V609" s="141"/>
      <c r="W609" s="141"/>
      <c r="X609" s="141"/>
      <c r="Y609" s="141"/>
      <c r="Z609" s="141"/>
    </row>
    <row r="610" spans="1:26" ht="12.75" customHeight="1">
      <c r="A610" s="2"/>
      <c r="B610" s="157"/>
      <c r="C610" s="157"/>
      <c r="D610" s="157"/>
      <c r="E610" s="157"/>
      <c r="F610" s="157"/>
      <c r="G610" s="157"/>
      <c r="H610" s="2"/>
      <c r="I610" s="2"/>
      <c r="J610" s="2"/>
      <c r="K610" s="141"/>
      <c r="L610" s="141"/>
      <c r="M610" s="141"/>
      <c r="N610" s="141"/>
      <c r="O610" s="141"/>
      <c r="P610" s="141"/>
      <c r="Q610" s="141"/>
      <c r="R610" s="141"/>
      <c r="S610" s="141"/>
      <c r="T610" s="141"/>
      <c r="U610" s="141"/>
      <c r="V610" s="141"/>
      <c r="W610" s="141"/>
      <c r="X610" s="141"/>
      <c r="Y610" s="141"/>
      <c r="Z610" s="141"/>
    </row>
    <row r="611" spans="1:26" ht="12.75" customHeight="1">
      <c r="A611" s="2"/>
      <c r="B611" s="157"/>
      <c r="C611" s="157"/>
      <c r="D611" s="157"/>
      <c r="E611" s="157"/>
      <c r="F611" s="157"/>
      <c r="G611" s="157"/>
      <c r="H611" s="2"/>
      <c r="I611" s="2"/>
      <c r="J611" s="2"/>
      <c r="K611" s="141"/>
      <c r="L611" s="141"/>
      <c r="M611" s="141"/>
      <c r="N611" s="141"/>
      <c r="O611" s="141"/>
      <c r="P611" s="141"/>
      <c r="Q611" s="141"/>
      <c r="R611" s="141"/>
      <c r="S611" s="141"/>
      <c r="T611" s="141"/>
      <c r="U611" s="141"/>
      <c r="V611" s="141"/>
      <c r="W611" s="141"/>
      <c r="X611" s="141"/>
      <c r="Y611" s="141"/>
      <c r="Z611" s="141"/>
    </row>
    <row r="612" spans="1:26" ht="12.75" customHeight="1">
      <c r="A612" s="2"/>
      <c r="B612" s="157"/>
      <c r="C612" s="157"/>
      <c r="D612" s="157"/>
      <c r="E612" s="157"/>
      <c r="F612" s="157"/>
      <c r="G612" s="157"/>
      <c r="H612" s="2"/>
      <c r="I612" s="2"/>
      <c r="J612" s="2"/>
      <c r="K612" s="141"/>
      <c r="L612" s="141"/>
      <c r="M612" s="141"/>
      <c r="N612" s="141"/>
      <c r="O612" s="141"/>
      <c r="P612" s="141"/>
      <c r="Q612" s="141"/>
      <c r="R612" s="141"/>
      <c r="S612" s="141"/>
      <c r="T612" s="141"/>
      <c r="U612" s="141"/>
      <c r="V612" s="141"/>
      <c r="W612" s="141"/>
      <c r="X612" s="141"/>
      <c r="Y612" s="141"/>
      <c r="Z612" s="141"/>
    </row>
    <row r="613" spans="1:26" ht="12.75" customHeight="1">
      <c r="A613" s="2"/>
      <c r="B613" s="157"/>
      <c r="C613" s="157"/>
      <c r="D613" s="157"/>
      <c r="E613" s="157"/>
      <c r="F613" s="157"/>
      <c r="G613" s="157"/>
      <c r="H613" s="2"/>
      <c r="I613" s="2"/>
      <c r="J613" s="2"/>
      <c r="K613" s="141"/>
      <c r="L613" s="141"/>
      <c r="M613" s="141"/>
      <c r="N613" s="141"/>
      <c r="O613" s="141"/>
      <c r="P613" s="141"/>
      <c r="Q613" s="141"/>
      <c r="R613" s="141"/>
      <c r="S613" s="141"/>
      <c r="T613" s="141"/>
      <c r="U613" s="141"/>
      <c r="V613" s="141"/>
      <c r="W613" s="141"/>
      <c r="X613" s="141"/>
      <c r="Y613" s="141"/>
      <c r="Z613" s="141"/>
    </row>
    <row r="614" spans="1:26" ht="12.75" customHeight="1">
      <c r="A614" s="2"/>
      <c r="B614" s="157"/>
      <c r="C614" s="157"/>
      <c r="D614" s="157"/>
      <c r="E614" s="157"/>
      <c r="F614" s="157"/>
      <c r="G614" s="157"/>
      <c r="H614" s="2"/>
      <c r="I614" s="2"/>
      <c r="J614" s="2"/>
      <c r="K614" s="141"/>
      <c r="L614" s="141"/>
      <c r="M614" s="141"/>
      <c r="N614" s="141"/>
      <c r="O614" s="141"/>
      <c r="P614" s="141"/>
      <c r="Q614" s="141"/>
      <c r="R614" s="141"/>
      <c r="S614" s="141"/>
      <c r="T614" s="141"/>
      <c r="U614" s="141"/>
      <c r="V614" s="141"/>
      <c r="W614" s="141"/>
      <c r="X614" s="141"/>
      <c r="Y614" s="141"/>
      <c r="Z614" s="141"/>
    </row>
    <row r="615" spans="1:26" ht="12.75" customHeight="1">
      <c r="A615" s="2"/>
      <c r="B615" s="157"/>
      <c r="C615" s="157"/>
      <c r="D615" s="157"/>
      <c r="E615" s="157"/>
      <c r="F615" s="157"/>
      <c r="G615" s="157"/>
      <c r="H615" s="2"/>
      <c r="I615" s="2"/>
      <c r="J615" s="2"/>
      <c r="K615" s="141"/>
      <c r="L615" s="141"/>
      <c r="M615" s="141"/>
      <c r="N615" s="141"/>
      <c r="O615" s="141"/>
      <c r="P615" s="141"/>
      <c r="Q615" s="141"/>
      <c r="R615" s="141"/>
      <c r="S615" s="141"/>
      <c r="T615" s="141"/>
      <c r="U615" s="141"/>
      <c r="V615" s="141"/>
      <c r="W615" s="141"/>
      <c r="X615" s="141"/>
      <c r="Y615" s="141"/>
      <c r="Z615" s="141"/>
    </row>
    <row r="616" spans="1:26" ht="12.75" customHeight="1">
      <c r="A616" s="2"/>
      <c r="B616" s="157"/>
      <c r="C616" s="157"/>
      <c r="D616" s="157"/>
      <c r="E616" s="157"/>
      <c r="F616" s="157"/>
      <c r="G616" s="157"/>
      <c r="H616" s="2"/>
      <c r="I616" s="2"/>
      <c r="J616" s="2"/>
      <c r="K616" s="141"/>
      <c r="L616" s="141"/>
      <c r="M616" s="141"/>
      <c r="N616" s="141"/>
      <c r="O616" s="141"/>
      <c r="P616" s="141"/>
      <c r="Q616" s="141"/>
      <c r="R616" s="141"/>
      <c r="S616" s="141"/>
      <c r="T616" s="141"/>
      <c r="U616" s="141"/>
      <c r="V616" s="141"/>
      <c r="W616" s="141"/>
      <c r="X616" s="141"/>
      <c r="Y616" s="141"/>
      <c r="Z616" s="141"/>
    </row>
    <row r="617" spans="1:26" ht="12.75" customHeight="1">
      <c r="A617" s="2"/>
      <c r="B617" s="157"/>
      <c r="C617" s="157"/>
      <c r="D617" s="157"/>
      <c r="E617" s="157"/>
      <c r="F617" s="157"/>
      <c r="G617" s="157"/>
      <c r="H617" s="2"/>
      <c r="I617" s="2"/>
      <c r="J617" s="2"/>
      <c r="K617" s="141"/>
      <c r="L617" s="141"/>
      <c r="M617" s="141"/>
      <c r="N617" s="141"/>
      <c r="O617" s="141"/>
      <c r="P617" s="141"/>
      <c r="Q617" s="141"/>
      <c r="R617" s="141"/>
      <c r="S617" s="141"/>
      <c r="T617" s="141"/>
      <c r="U617" s="141"/>
      <c r="V617" s="141"/>
      <c r="W617" s="141"/>
      <c r="X617" s="141"/>
      <c r="Y617" s="141"/>
      <c r="Z617" s="141"/>
    </row>
    <row r="618" spans="1:26" ht="12.75" customHeight="1">
      <c r="A618" s="2"/>
      <c r="B618" s="157"/>
      <c r="C618" s="157"/>
      <c r="D618" s="157"/>
      <c r="E618" s="157"/>
      <c r="F618" s="157"/>
      <c r="G618" s="157"/>
      <c r="H618" s="2"/>
      <c r="I618" s="2"/>
      <c r="J618" s="2"/>
      <c r="K618" s="141"/>
      <c r="L618" s="141"/>
      <c r="M618" s="141"/>
      <c r="N618" s="141"/>
      <c r="O618" s="141"/>
      <c r="P618" s="141"/>
      <c r="Q618" s="141"/>
      <c r="R618" s="141"/>
      <c r="S618" s="141"/>
      <c r="T618" s="141"/>
      <c r="U618" s="141"/>
      <c r="V618" s="141"/>
      <c r="W618" s="141"/>
      <c r="X618" s="141"/>
      <c r="Y618" s="141"/>
      <c r="Z618" s="141"/>
    </row>
    <row r="619" spans="1:26" ht="12.75" customHeight="1">
      <c r="A619" s="2"/>
      <c r="B619" s="157"/>
      <c r="C619" s="157"/>
      <c r="D619" s="157"/>
      <c r="E619" s="157"/>
      <c r="F619" s="157"/>
      <c r="G619" s="157"/>
      <c r="H619" s="2"/>
      <c r="I619" s="2"/>
      <c r="J619" s="2"/>
      <c r="K619" s="141"/>
      <c r="L619" s="141"/>
      <c r="M619" s="141"/>
      <c r="N619" s="141"/>
      <c r="O619" s="141"/>
      <c r="P619" s="141"/>
      <c r="Q619" s="141"/>
      <c r="R619" s="141"/>
      <c r="S619" s="141"/>
      <c r="T619" s="141"/>
      <c r="U619" s="141"/>
      <c r="V619" s="141"/>
      <c r="W619" s="141"/>
      <c r="X619" s="141"/>
      <c r="Y619" s="141"/>
      <c r="Z619" s="141"/>
    </row>
    <row r="620" spans="1:26" ht="12.75" customHeight="1">
      <c r="A620" s="2"/>
      <c r="B620" s="157"/>
      <c r="C620" s="157"/>
      <c r="D620" s="157"/>
      <c r="E620" s="157"/>
      <c r="F620" s="157"/>
      <c r="G620" s="157"/>
      <c r="H620" s="2"/>
      <c r="I620" s="2"/>
      <c r="J620" s="2"/>
      <c r="K620" s="141"/>
      <c r="L620" s="141"/>
      <c r="M620" s="141"/>
      <c r="N620" s="141"/>
      <c r="O620" s="141"/>
      <c r="P620" s="141"/>
      <c r="Q620" s="141"/>
      <c r="R620" s="141"/>
      <c r="S620" s="141"/>
      <c r="T620" s="141"/>
      <c r="U620" s="141"/>
      <c r="V620" s="141"/>
      <c r="W620" s="141"/>
      <c r="X620" s="141"/>
      <c r="Y620" s="141"/>
      <c r="Z620" s="141"/>
    </row>
    <row r="621" spans="1:26" ht="12.75" customHeight="1">
      <c r="A621" s="2"/>
      <c r="B621" s="157"/>
      <c r="C621" s="157"/>
      <c r="D621" s="157"/>
      <c r="E621" s="157"/>
      <c r="F621" s="157"/>
      <c r="G621" s="157"/>
      <c r="H621" s="2"/>
      <c r="I621" s="2"/>
      <c r="J621" s="2"/>
      <c r="K621" s="141"/>
      <c r="L621" s="141"/>
      <c r="M621" s="141"/>
      <c r="N621" s="141"/>
      <c r="O621" s="141"/>
      <c r="P621" s="141"/>
      <c r="Q621" s="141"/>
      <c r="R621" s="141"/>
      <c r="S621" s="141"/>
      <c r="T621" s="141"/>
      <c r="U621" s="141"/>
      <c r="V621" s="141"/>
      <c r="W621" s="141"/>
      <c r="X621" s="141"/>
      <c r="Y621" s="141"/>
      <c r="Z621" s="141"/>
    </row>
    <row r="622" spans="1:26" ht="12.75" customHeight="1">
      <c r="A622" s="2"/>
      <c r="B622" s="157"/>
      <c r="C622" s="157"/>
      <c r="D622" s="157"/>
      <c r="E622" s="157"/>
      <c r="F622" s="157"/>
      <c r="G622" s="157"/>
      <c r="H622" s="2"/>
      <c r="I622" s="2"/>
      <c r="J622" s="2"/>
      <c r="K622" s="141"/>
      <c r="L622" s="141"/>
      <c r="M622" s="141"/>
      <c r="N622" s="141"/>
      <c r="O622" s="141"/>
      <c r="P622" s="141"/>
      <c r="Q622" s="141"/>
      <c r="R622" s="141"/>
      <c r="S622" s="141"/>
      <c r="T622" s="141"/>
      <c r="U622" s="141"/>
      <c r="V622" s="141"/>
      <c r="W622" s="141"/>
      <c r="X622" s="141"/>
      <c r="Y622" s="141"/>
      <c r="Z622" s="141"/>
    </row>
    <row r="623" spans="1:26" ht="12.75" customHeight="1">
      <c r="A623" s="2"/>
      <c r="B623" s="157"/>
      <c r="C623" s="157"/>
      <c r="D623" s="157"/>
      <c r="E623" s="157"/>
      <c r="F623" s="157"/>
      <c r="G623" s="157"/>
      <c r="H623" s="2"/>
      <c r="I623" s="2"/>
      <c r="J623" s="2"/>
      <c r="K623" s="141"/>
      <c r="L623" s="141"/>
      <c r="M623" s="141"/>
      <c r="N623" s="141"/>
      <c r="O623" s="141"/>
      <c r="P623" s="141"/>
      <c r="Q623" s="141"/>
      <c r="R623" s="141"/>
      <c r="S623" s="141"/>
      <c r="T623" s="141"/>
      <c r="U623" s="141"/>
      <c r="V623" s="141"/>
      <c r="W623" s="141"/>
      <c r="X623" s="141"/>
      <c r="Y623" s="141"/>
      <c r="Z623" s="141"/>
    </row>
    <row r="624" spans="1:26" ht="12.75" customHeight="1">
      <c r="A624" s="2"/>
      <c r="B624" s="157"/>
      <c r="C624" s="157"/>
      <c r="D624" s="157"/>
      <c r="E624" s="157"/>
      <c r="F624" s="157"/>
      <c r="G624" s="157"/>
      <c r="H624" s="2"/>
      <c r="I624" s="2"/>
      <c r="J624" s="2"/>
      <c r="K624" s="141"/>
      <c r="L624" s="141"/>
      <c r="M624" s="141"/>
      <c r="N624" s="141"/>
      <c r="O624" s="141"/>
      <c r="P624" s="141"/>
      <c r="Q624" s="141"/>
      <c r="R624" s="141"/>
      <c r="S624" s="141"/>
      <c r="T624" s="141"/>
      <c r="U624" s="141"/>
      <c r="V624" s="141"/>
      <c r="W624" s="141"/>
      <c r="X624" s="141"/>
      <c r="Y624" s="141"/>
      <c r="Z624" s="141"/>
    </row>
    <row r="625" spans="1:26" ht="12.75" customHeight="1">
      <c r="A625" s="2"/>
      <c r="B625" s="157"/>
      <c r="C625" s="157"/>
      <c r="D625" s="157"/>
      <c r="E625" s="157"/>
      <c r="F625" s="157"/>
      <c r="G625" s="157"/>
      <c r="H625" s="2"/>
      <c r="I625" s="2"/>
      <c r="J625" s="2"/>
      <c r="K625" s="141"/>
      <c r="L625" s="141"/>
      <c r="M625" s="141"/>
      <c r="N625" s="141"/>
      <c r="O625" s="141"/>
      <c r="P625" s="141"/>
      <c r="Q625" s="141"/>
      <c r="R625" s="141"/>
      <c r="S625" s="141"/>
      <c r="T625" s="141"/>
      <c r="U625" s="141"/>
      <c r="V625" s="141"/>
      <c r="W625" s="141"/>
      <c r="X625" s="141"/>
      <c r="Y625" s="141"/>
      <c r="Z625" s="141"/>
    </row>
    <row r="626" spans="1:26" ht="12.75" customHeight="1">
      <c r="A626" s="2"/>
      <c r="B626" s="157"/>
      <c r="C626" s="157"/>
      <c r="D626" s="157"/>
      <c r="E626" s="157"/>
      <c r="F626" s="157"/>
      <c r="G626" s="157"/>
      <c r="H626" s="2"/>
      <c r="I626" s="2"/>
      <c r="J626" s="2"/>
      <c r="K626" s="141"/>
      <c r="L626" s="141"/>
      <c r="M626" s="141"/>
      <c r="N626" s="141"/>
      <c r="O626" s="141"/>
      <c r="P626" s="141"/>
      <c r="Q626" s="141"/>
      <c r="R626" s="141"/>
      <c r="S626" s="141"/>
      <c r="T626" s="141"/>
      <c r="U626" s="141"/>
      <c r="V626" s="141"/>
      <c r="W626" s="141"/>
      <c r="X626" s="141"/>
      <c r="Y626" s="141"/>
      <c r="Z626" s="141"/>
    </row>
    <row r="627" spans="1:26" ht="12.75" customHeight="1">
      <c r="A627" s="2"/>
      <c r="B627" s="157"/>
      <c r="C627" s="157"/>
      <c r="D627" s="157"/>
      <c r="E627" s="157"/>
      <c r="F627" s="157"/>
      <c r="G627" s="157"/>
      <c r="H627" s="2"/>
      <c r="I627" s="2"/>
      <c r="J627" s="2"/>
      <c r="K627" s="141"/>
      <c r="L627" s="141"/>
      <c r="M627" s="141"/>
      <c r="N627" s="141"/>
      <c r="O627" s="141"/>
      <c r="P627" s="141"/>
      <c r="Q627" s="141"/>
      <c r="R627" s="141"/>
      <c r="S627" s="141"/>
      <c r="T627" s="141"/>
      <c r="U627" s="141"/>
      <c r="V627" s="141"/>
      <c r="W627" s="141"/>
      <c r="X627" s="141"/>
      <c r="Y627" s="141"/>
      <c r="Z627" s="141"/>
    </row>
    <row r="628" spans="1:26" ht="12.75" customHeight="1">
      <c r="A628" s="2"/>
      <c r="B628" s="157"/>
      <c r="C628" s="157"/>
      <c r="D628" s="157"/>
      <c r="E628" s="157"/>
      <c r="F628" s="157"/>
      <c r="G628" s="157"/>
      <c r="H628" s="2"/>
      <c r="I628" s="2"/>
      <c r="J628" s="2"/>
      <c r="K628" s="141"/>
      <c r="L628" s="141"/>
      <c r="M628" s="141"/>
      <c r="N628" s="141"/>
      <c r="O628" s="141"/>
      <c r="P628" s="141"/>
      <c r="Q628" s="141"/>
      <c r="R628" s="141"/>
      <c r="S628" s="141"/>
      <c r="T628" s="141"/>
      <c r="U628" s="141"/>
      <c r="V628" s="141"/>
      <c r="W628" s="141"/>
      <c r="X628" s="141"/>
      <c r="Y628" s="141"/>
      <c r="Z628" s="141"/>
    </row>
    <row r="629" spans="1:26" ht="12.75" customHeight="1">
      <c r="A629" s="2"/>
      <c r="B629" s="157"/>
      <c r="C629" s="157"/>
      <c r="D629" s="157"/>
      <c r="E629" s="157"/>
      <c r="F629" s="157"/>
      <c r="G629" s="157"/>
      <c r="H629" s="2"/>
      <c r="I629" s="2"/>
      <c r="J629" s="2"/>
      <c r="K629" s="141"/>
      <c r="L629" s="141"/>
      <c r="M629" s="141"/>
      <c r="N629" s="141"/>
      <c r="O629" s="141"/>
      <c r="P629" s="141"/>
      <c r="Q629" s="141"/>
      <c r="R629" s="141"/>
      <c r="S629" s="141"/>
      <c r="T629" s="141"/>
      <c r="U629" s="141"/>
      <c r="V629" s="141"/>
      <c r="W629" s="141"/>
      <c r="X629" s="141"/>
      <c r="Y629" s="141"/>
      <c r="Z629" s="141"/>
    </row>
    <row r="630" spans="1:26" ht="12.75" customHeight="1">
      <c r="A630" s="2"/>
      <c r="B630" s="157"/>
      <c r="C630" s="157"/>
      <c r="D630" s="157"/>
      <c r="E630" s="157"/>
      <c r="F630" s="157"/>
      <c r="G630" s="157"/>
      <c r="H630" s="2"/>
      <c r="I630" s="2"/>
      <c r="J630" s="2"/>
      <c r="K630" s="141"/>
      <c r="L630" s="141"/>
      <c r="M630" s="141"/>
      <c r="N630" s="141"/>
      <c r="O630" s="141"/>
      <c r="P630" s="141"/>
      <c r="Q630" s="141"/>
      <c r="R630" s="141"/>
      <c r="S630" s="141"/>
      <c r="T630" s="141"/>
      <c r="U630" s="141"/>
      <c r="V630" s="141"/>
      <c r="W630" s="141"/>
      <c r="X630" s="141"/>
      <c r="Y630" s="141"/>
      <c r="Z630" s="141"/>
    </row>
    <row r="631" spans="1:26" ht="12.75" customHeight="1">
      <c r="A631" s="2"/>
      <c r="B631" s="157"/>
      <c r="C631" s="157"/>
      <c r="D631" s="157"/>
      <c r="E631" s="157"/>
      <c r="F631" s="157"/>
      <c r="G631" s="157"/>
      <c r="H631" s="2"/>
      <c r="I631" s="2"/>
      <c r="J631" s="2"/>
      <c r="K631" s="141"/>
      <c r="L631" s="141"/>
      <c r="M631" s="141"/>
      <c r="N631" s="141"/>
      <c r="O631" s="141"/>
      <c r="P631" s="141"/>
      <c r="Q631" s="141"/>
      <c r="R631" s="141"/>
      <c r="S631" s="141"/>
      <c r="T631" s="141"/>
      <c r="U631" s="141"/>
      <c r="V631" s="141"/>
      <c r="W631" s="141"/>
      <c r="X631" s="141"/>
      <c r="Y631" s="141"/>
      <c r="Z631" s="141"/>
    </row>
    <row r="632" spans="1:26" ht="12.75" customHeight="1">
      <c r="A632" s="2"/>
      <c r="B632" s="157"/>
      <c r="C632" s="157"/>
      <c r="D632" s="157"/>
      <c r="E632" s="157"/>
      <c r="F632" s="157"/>
      <c r="G632" s="157"/>
      <c r="H632" s="2"/>
      <c r="I632" s="2"/>
      <c r="J632" s="2"/>
      <c r="K632" s="141"/>
      <c r="L632" s="141"/>
      <c r="M632" s="141"/>
      <c r="N632" s="141"/>
      <c r="O632" s="141"/>
      <c r="P632" s="141"/>
      <c r="Q632" s="141"/>
      <c r="R632" s="141"/>
      <c r="S632" s="141"/>
      <c r="T632" s="141"/>
      <c r="U632" s="141"/>
      <c r="V632" s="141"/>
      <c r="W632" s="141"/>
      <c r="X632" s="141"/>
      <c r="Y632" s="141"/>
      <c r="Z632" s="141"/>
    </row>
    <row r="633" spans="1:26" ht="12.75" customHeight="1">
      <c r="A633" s="2"/>
      <c r="B633" s="157"/>
      <c r="C633" s="157"/>
      <c r="D633" s="157"/>
      <c r="E633" s="157"/>
      <c r="F633" s="157"/>
      <c r="G633" s="157"/>
      <c r="H633" s="2"/>
      <c r="I633" s="2"/>
      <c r="J633" s="2"/>
      <c r="K633" s="141"/>
      <c r="L633" s="141"/>
      <c r="M633" s="141"/>
      <c r="N633" s="141"/>
      <c r="O633" s="141"/>
      <c r="P633" s="141"/>
      <c r="Q633" s="141"/>
      <c r="R633" s="141"/>
      <c r="S633" s="141"/>
      <c r="T633" s="141"/>
      <c r="U633" s="141"/>
      <c r="V633" s="141"/>
      <c r="W633" s="141"/>
      <c r="X633" s="141"/>
      <c r="Y633" s="141"/>
      <c r="Z633" s="141"/>
    </row>
    <row r="634" spans="1:26" ht="12.75" customHeight="1">
      <c r="A634" s="2"/>
      <c r="B634" s="157"/>
      <c r="C634" s="157"/>
      <c r="D634" s="157"/>
      <c r="E634" s="157"/>
      <c r="F634" s="157"/>
      <c r="G634" s="157"/>
      <c r="H634" s="2"/>
      <c r="I634" s="2"/>
      <c r="J634" s="2"/>
      <c r="K634" s="141"/>
      <c r="L634" s="141"/>
      <c r="M634" s="141"/>
      <c r="N634" s="141"/>
      <c r="O634" s="141"/>
      <c r="P634" s="141"/>
      <c r="Q634" s="141"/>
      <c r="R634" s="141"/>
      <c r="S634" s="141"/>
      <c r="T634" s="141"/>
      <c r="U634" s="141"/>
      <c r="V634" s="141"/>
      <c r="W634" s="141"/>
      <c r="X634" s="141"/>
      <c r="Y634" s="141"/>
      <c r="Z634" s="141"/>
    </row>
    <row r="635" spans="1:26" ht="12.75" customHeight="1">
      <c r="A635" s="2"/>
      <c r="B635" s="157"/>
      <c r="C635" s="157"/>
      <c r="D635" s="157"/>
      <c r="E635" s="157"/>
      <c r="F635" s="157"/>
      <c r="G635" s="157"/>
      <c r="H635" s="2"/>
      <c r="I635" s="2"/>
      <c r="J635" s="2"/>
      <c r="K635" s="141"/>
      <c r="L635" s="141"/>
      <c r="M635" s="141"/>
      <c r="N635" s="141"/>
      <c r="O635" s="141"/>
      <c r="P635" s="141"/>
      <c r="Q635" s="141"/>
      <c r="R635" s="141"/>
      <c r="S635" s="141"/>
      <c r="T635" s="141"/>
      <c r="U635" s="141"/>
      <c r="V635" s="141"/>
      <c r="W635" s="141"/>
      <c r="X635" s="141"/>
      <c r="Y635" s="141"/>
      <c r="Z635" s="141"/>
    </row>
    <row r="636" spans="1:26" ht="12.75" customHeight="1">
      <c r="A636" s="2"/>
      <c r="B636" s="157"/>
      <c r="C636" s="157"/>
      <c r="D636" s="157"/>
      <c r="E636" s="157"/>
      <c r="F636" s="157"/>
      <c r="G636" s="157"/>
      <c r="H636" s="2"/>
      <c r="I636" s="2"/>
      <c r="J636" s="2"/>
      <c r="K636" s="141"/>
      <c r="L636" s="141"/>
      <c r="M636" s="141"/>
      <c r="N636" s="141"/>
      <c r="O636" s="141"/>
      <c r="P636" s="141"/>
      <c r="Q636" s="141"/>
      <c r="R636" s="141"/>
      <c r="S636" s="141"/>
      <c r="T636" s="141"/>
      <c r="U636" s="141"/>
      <c r="V636" s="141"/>
      <c r="W636" s="141"/>
      <c r="X636" s="141"/>
      <c r="Y636" s="141"/>
      <c r="Z636" s="141"/>
    </row>
    <row r="637" spans="1:26" ht="12.75" customHeight="1">
      <c r="A637" s="2"/>
      <c r="B637" s="157"/>
      <c r="C637" s="157"/>
      <c r="D637" s="157"/>
      <c r="E637" s="157"/>
      <c r="F637" s="157"/>
      <c r="G637" s="157"/>
      <c r="H637" s="2"/>
      <c r="I637" s="2"/>
      <c r="J637" s="2"/>
      <c r="K637" s="141"/>
      <c r="L637" s="141"/>
      <c r="M637" s="141"/>
      <c r="N637" s="141"/>
      <c r="O637" s="141"/>
      <c r="P637" s="141"/>
      <c r="Q637" s="141"/>
      <c r="R637" s="141"/>
      <c r="S637" s="141"/>
      <c r="T637" s="141"/>
      <c r="U637" s="141"/>
      <c r="V637" s="141"/>
      <c r="W637" s="141"/>
      <c r="X637" s="141"/>
      <c r="Y637" s="141"/>
      <c r="Z637" s="141"/>
    </row>
    <row r="638" spans="1:26" ht="12.75" customHeight="1">
      <c r="A638" s="2"/>
      <c r="B638" s="157"/>
      <c r="C638" s="157"/>
      <c r="D638" s="157"/>
      <c r="E638" s="157"/>
      <c r="F638" s="157"/>
      <c r="G638" s="157"/>
      <c r="H638" s="2"/>
      <c r="I638" s="2"/>
      <c r="J638" s="2"/>
      <c r="K638" s="141"/>
      <c r="L638" s="141"/>
      <c r="M638" s="141"/>
      <c r="N638" s="141"/>
      <c r="O638" s="141"/>
      <c r="P638" s="141"/>
      <c r="Q638" s="141"/>
      <c r="R638" s="141"/>
      <c r="S638" s="141"/>
      <c r="T638" s="141"/>
      <c r="U638" s="141"/>
      <c r="V638" s="141"/>
      <c r="W638" s="141"/>
      <c r="X638" s="141"/>
      <c r="Y638" s="141"/>
      <c r="Z638" s="141"/>
    </row>
    <row r="639" spans="1:26" ht="12.75" customHeight="1">
      <c r="A639" s="2"/>
      <c r="B639" s="157"/>
      <c r="C639" s="157"/>
      <c r="D639" s="157"/>
      <c r="E639" s="157"/>
      <c r="F639" s="157"/>
      <c r="G639" s="157"/>
      <c r="H639" s="2"/>
      <c r="I639" s="2"/>
      <c r="J639" s="2"/>
      <c r="K639" s="141"/>
      <c r="L639" s="141"/>
      <c r="M639" s="141"/>
      <c r="N639" s="141"/>
      <c r="O639" s="141"/>
      <c r="P639" s="141"/>
      <c r="Q639" s="141"/>
      <c r="R639" s="141"/>
      <c r="S639" s="141"/>
      <c r="T639" s="141"/>
      <c r="U639" s="141"/>
      <c r="V639" s="141"/>
      <c r="W639" s="141"/>
      <c r="X639" s="141"/>
      <c r="Y639" s="141"/>
      <c r="Z639" s="141"/>
    </row>
    <row r="640" spans="1:26" ht="12.75" customHeight="1">
      <c r="A640" s="2"/>
      <c r="B640" s="157"/>
      <c r="C640" s="157"/>
      <c r="D640" s="157"/>
      <c r="E640" s="157"/>
      <c r="F640" s="157"/>
      <c r="G640" s="157"/>
      <c r="H640" s="2"/>
      <c r="I640" s="2"/>
      <c r="J640" s="2"/>
      <c r="K640" s="141"/>
      <c r="L640" s="141"/>
      <c r="M640" s="141"/>
      <c r="N640" s="141"/>
      <c r="O640" s="141"/>
      <c r="P640" s="141"/>
      <c r="Q640" s="141"/>
      <c r="R640" s="141"/>
      <c r="S640" s="141"/>
      <c r="T640" s="141"/>
      <c r="U640" s="141"/>
      <c r="V640" s="141"/>
      <c r="W640" s="141"/>
      <c r="X640" s="141"/>
      <c r="Y640" s="141"/>
      <c r="Z640" s="141"/>
    </row>
    <row r="641" spans="1:26" ht="12.75" customHeight="1">
      <c r="A641" s="2"/>
      <c r="B641" s="157"/>
      <c r="C641" s="157"/>
      <c r="D641" s="157"/>
      <c r="E641" s="157"/>
      <c r="F641" s="157"/>
      <c r="G641" s="157"/>
      <c r="H641" s="2"/>
      <c r="I641" s="2"/>
      <c r="J641" s="2"/>
      <c r="K641" s="141"/>
      <c r="L641" s="141"/>
      <c r="M641" s="141"/>
      <c r="N641" s="141"/>
      <c r="O641" s="141"/>
      <c r="P641" s="141"/>
      <c r="Q641" s="141"/>
      <c r="R641" s="141"/>
      <c r="S641" s="141"/>
      <c r="T641" s="141"/>
      <c r="U641" s="141"/>
      <c r="V641" s="141"/>
      <c r="W641" s="141"/>
      <c r="X641" s="141"/>
      <c r="Y641" s="141"/>
      <c r="Z641" s="141"/>
    </row>
    <row r="642" spans="1:26" ht="12.75" customHeight="1">
      <c r="A642" s="2"/>
      <c r="B642" s="157"/>
      <c r="C642" s="157"/>
      <c r="D642" s="157"/>
      <c r="E642" s="157"/>
      <c r="F642" s="157"/>
      <c r="G642" s="157"/>
      <c r="H642" s="2"/>
      <c r="I642" s="2"/>
      <c r="J642" s="2"/>
      <c r="K642" s="141"/>
      <c r="L642" s="141"/>
      <c r="M642" s="141"/>
      <c r="N642" s="141"/>
      <c r="O642" s="141"/>
      <c r="P642" s="141"/>
      <c r="Q642" s="141"/>
      <c r="R642" s="141"/>
      <c r="S642" s="141"/>
      <c r="T642" s="141"/>
      <c r="U642" s="141"/>
      <c r="V642" s="141"/>
      <c r="W642" s="141"/>
      <c r="X642" s="141"/>
      <c r="Y642" s="141"/>
      <c r="Z642" s="141"/>
    </row>
    <row r="643" spans="1:26" ht="12.75" customHeight="1">
      <c r="A643" s="2"/>
      <c r="B643" s="157"/>
      <c r="C643" s="157"/>
      <c r="D643" s="157"/>
      <c r="E643" s="157"/>
      <c r="F643" s="157"/>
      <c r="G643" s="157"/>
      <c r="H643" s="2"/>
      <c r="I643" s="2"/>
      <c r="J643" s="2"/>
      <c r="K643" s="141"/>
      <c r="L643" s="141"/>
      <c r="M643" s="141"/>
      <c r="N643" s="141"/>
      <c r="O643" s="141"/>
      <c r="P643" s="141"/>
      <c r="Q643" s="141"/>
      <c r="R643" s="141"/>
      <c r="S643" s="141"/>
      <c r="T643" s="141"/>
      <c r="U643" s="141"/>
      <c r="V643" s="141"/>
      <c r="W643" s="141"/>
      <c r="X643" s="141"/>
      <c r="Y643" s="141"/>
      <c r="Z643" s="141"/>
    </row>
    <row r="644" spans="1:26" ht="12.75" customHeight="1">
      <c r="A644" s="2"/>
      <c r="B644" s="157"/>
      <c r="C644" s="157"/>
      <c r="D644" s="157"/>
      <c r="E644" s="157"/>
      <c r="F644" s="157"/>
      <c r="G644" s="157"/>
      <c r="H644" s="2"/>
      <c r="I644" s="2"/>
      <c r="J644" s="2"/>
      <c r="K644" s="141"/>
      <c r="L644" s="141"/>
      <c r="M644" s="141"/>
      <c r="N644" s="141"/>
      <c r="O644" s="141"/>
      <c r="P644" s="141"/>
      <c r="Q644" s="141"/>
      <c r="R644" s="141"/>
      <c r="S644" s="141"/>
      <c r="T644" s="141"/>
      <c r="U644" s="141"/>
      <c r="V644" s="141"/>
      <c r="W644" s="141"/>
      <c r="X644" s="141"/>
      <c r="Y644" s="141"/>
      <c r="Z644" s="141"/>
    </row>
    <row r="645" spans="1:26" ht="12.75" customHeight="1">
      <c r="A645" s="2"/>
      <c r="B645" s="157"/>
      <c r="C645" s="157"/>
      <c r="D645" s="157"/>
      <c r="E645" s="157"/>
      <c r="F645" s="157"/>
      <c r="G645" s="157"/>
      <c r="H645" s="2"/>
      <c r="I645" s="2"/>
      <c r="J645" s="2"/>
      <c r="K645" s="141"/>
      <c r="L645" s="141"/>
      <c r="M645" s="141"/>
      <c r="N645" s="141"/>
      <c r="O645" s="141"/>
      <c r="P645" s="141"/>
      <c r="Q645" s="141"/>
      <c r="R645" s="141"/>
      <c r="S645" s="141"/>
      <c r="T645" s="141"/>
      <c r="U645" s="141"/>
      <c r="V645" s="141"/>
      <c r="W645" s="141"/>
      <c r="X645" s="141"/>
      <c r="Y645" s="141"/>
      <c r="Z645" s="141"/>
    </row>
    <row r="646" spans="1:26" ht="12.75" customHeight="1">
      <c r="A646" s="2"/>
      <c r="B646" s="157"/>
      <c r="C646" s="157"/>
      <c r="D646" s="157"/>
      <c r="E646" s="157"/>
      <c r="F646" s="157"/>
      <c r="G646" s="157"/>
      <c r="H646" s="2"/>
      <c r="I646" s="2"/>
      <c r="J646" s="2"/>
      <c r="K646" s="141"/>
      <c r="L646" s="141"/>
      <c r="M646" s="141"/>
      <c r="N646" s="141"/>
      <c r="O646" s="141"/>
      <c r="P646" s="141"/>
      <c r="Q646" s="141"/>
      <c r="R646" s="141"/>
      <c r="S646" s="141"/>
      <c r="T646" s="141"/>
      <c r="U646" s="141"/>
      <c r="V646" s="141"/>
      <c r="W646" s="141"/>
      <c r="X646" s="141"/>
      <c r="Y646" s="141"/>
      <c r="Z646" s="141"/>
    </row>
    <row r="647" spans="1:26" ht="12.75" customHeight="1">
      <c r="A647" s="2"/>
      <c r="B647" s="157"/>
      <c r="C647" s="157"/>
      <c r="D647" s="157"/>
      <c r="E647" s="157"/>
      <c r="F647" s="157"/>
      <c r="G647" s="157"/>
      <c r="H647" s="2"/>
      <c r="I647" s="2"/>
      <c r="J647" s="2"/>
      <c r="K647" s="141"/>
      <c r="L647" s="141"/>
      <c r="M647" s="141"/>
      <c r="N647" s="141"/>
      <c r="O647" s="141"/>
      <c r="P647" s="141"/>
      <c r="Q647" s="141"/>
      <c r="R647" s="141"/>
      <c r="S647" s="141"/>
      <c r="T647" s="141"/>
      <c r="U647" s="141"/>
      <c r="V647" s="141"/>
      <c r="W647" s="141"/>
      <c r="X647" s="141"/>
      <c r="Y647" s="141"/>
      <c r="Z647" s="141"/>
    </row>
    <row r="648" spans="1:26" ht="12.75" customHeight="1">
      <c r="A648" s="2"/>
      <c r="B648" s="157"/>
      <c r="C648" s="157"/>
      <c r="D648" s="157"/>
      <c r="E648" s="157"/>
      <c r="F648" s="157"/>
      <c r="G648" s="157"/>
      <c r="H648" s="2"/>
      <c r="I648" s="2"/>
      <c r="J648" s="2"/>
      <c r="K648" s="141"/>
      <c r="L648" s="141"/>
      <c r="M648" s="141"/>
      <c r="N648" s="141"/>
      <c r="O648" s="141"/>
      <c r="P648" s="141"/>
      <c r="Q648" s="141"/>
      <c r="R648" s="141"/>
      <c r="S648" s="141"/>
      <c r="T648" s="141"/>
      <c r="U648" s="141"/>
      <c r="V648" s="141"/>
      <c r="W648" s="141"/>
      <c r="X648" s="141"/>
      <c r="Y648" s="141"/>
      <c r="Z648" s="141"/>
    </row>
    <row r="649" spans="1:26" ht="12.75" customHeight="1">
      <c r="A649" s="2"/>
      <c r="B649" s="157"/>
      <c r="C649" s="157"/>
      <c r="D649" s="157"/>
      <c r="E649" s="157"/>
      <c r="F649" s="157"/>
      <c r="G649" s="157"/>
      <c r="H649" s="2"/>
      <c r="I649" s="2"/>
      <c r="J649" s="2"/>
      <c r="K649" s="141"/>
      <c r="L649" s="141"/>
      <c r="M649" s="141"/>
      <c r="N649" s="141"/>
      <c r="O649" s="141"/>
      <c r="P649" s="141"/>
      <c r="Q649" s="141"/>
      <c r="R649" s="141"/>
      <c r="S649" s="141"/>
      <c r="T649" s="141"/>
      <c r="U649" s="141"/>
      <c r="V649" s="141"/>
      <c r="W649" s="141"/>
      <c r="X649" s="141"/>
      <c r="Y649" s="141"/>
      <c r="Z649" s="141"/>
    </row>
    <row r="650" spans="1:26" ht="12.75" customHeight="1">
      <c r="A650" s="2"/>
      <c r="B650" s="157"/>
      <c r="C650" s="157"/>
      <c r="D650" s="157"/>
      <c r="E650" s="157"/>
      <c r="F650" s="157"/>
      <c r="G650" s="157"/>
      <c r="H650" s="2"/>
      <c r="I650" s="2"/>
      <c r="J650" s="2"/>
      <c r="K650" s="141"/>
      <c r="L650" s="141"/>
      <c r="M650" s="141"/>
      <c r="N650" s="141"/>
      <c r="O650" s="141"/>
      <c r="P650" s="141"/>
      <c r="Q650" s="141"/>
      <c r="R650" s="141"/>
      <c r="S650" s="141"/>
      <c r="T650" s="141"/>
      <c r="U650" s="141"/>
      <c r="V650" s="141"/>
      <c r="W650" s="141"/>
      <c r="X650" s="141"/>
      <c r="Y650" s="141"/>
      <c r="Z650" s="141"/>
    </row>
    <row r="651" spans="1:26" ht="12.75" customHeight="1">
      <c r="A651" s="2"/>
      <c r="B651" s="157"/>
      <c r="C651" s="157"/>
      <c r="D651" s="157"/>
      <c r="E651" s="157"/>
      <c r="F651" s="157"/>
      <c r="G651" s="157"/>
      <c r="H651" s="2"/>
      <c r="I651" s="2"/>
      <c r="J651" s="2"/>
      <c r="K651" s="141"/>
      <c r="L651" s="141"/>
      <c r="M651" s="141"/>
      <c r="N651" s="141"/>
      <c r="O651" s="141"/>
      <c r="P651" s="141"/>
      <c r="Q651" s="141"/>
      <c r="R651" s="141"/>
      <c r="S651" s="141"/>
      <c r="T651" s="141"/>
      <c r="U651" s="141"/>
      <c r="V651" s="141"/>
      <c r="W651" s="141"/>
      <c r="X651" s="141"/>
      <c r="Y651" s="141"/>
      <c r="Z651" s="141"/>
    </row>
    <row r="652" spans="1:26" ht="12.75" customHeight="1">
      <c r="A652" s="2"/>
      <c r="B652" s="157"/>
      <c r="C652" s="157"/>
      <c r="D652" s="157"/>
      <c r="E652" s="157"/>
      <c r="F652" s="157"/>
      <c r="G652" s="157"/>
      <c r="H652" s="2"/>
      <c r="I652" s="2"/>
      <c r="J652" s="2"/>
      <c r="K652" s="141"/>
      <c r="L652" s="141"/>
      <c r="M652" s="141"/>
      <c r="N652" s="141"/>
      <c r="O652" s="141"/>
      <c r="P652" s="141"/>
      <c r="Q652" s="141"/>
      <c r="R652" s="141"/>
      <c r="S652" s="141"/>
      <c r="T652" s="141"/>
      <c r="U652" s="141"/>
      <c r="V652" s="141"/>
      <c r="W652" s="141"/>
      <c r="X652" s="141"/>
      <c r="Y652" s="141"/>
      <c r="Z652" s="141"/>
    </row>
    <row r="653" spans="1:26" ht="12.75" customHeight="1">
      <c r="A653" s="2"/>
      <c r="B653" s="157"/>
      <c r="C653" s="157"/>
      <c r="D653" s="157"/>
      <c r="E653" s="157"/>
      <c r="F653" s="157"/>
      <c r="G653" s="157"/>
      <c r="H653" s="2"/>
      <c r="I653" s="2"/>
      <c r="J653" s="2"/>
      <c r="K653" s="141"/>
      <c r="L653" s="141"/>
      <c r="M653" s="141"/>
      <c r="N653" s="141"/>
      <c r="O653" s="141"/>
      <c r="P653" s="141"/>
      <c r="Q653" s="141"/>
      <c r="R653" s="141"/>
      <c r="S653" s="141"/>
      <c r="T653" s="141"/>
      <c r="U653" s="141"/>
      <c r="V653" s="141"/>
      <c r="W653" s="141"/>
      <c r="X653" s="141"/>
      <c r="Y653" s="141"/>
      <c r="Z653" s="141"/>
    </row>
    <row r="654" spans="1:26" ht="12.75" customHeight="1">
      <c r="A654" s="2"/>
      <c r="B654" s="157"/>
      <c r="C654" s="157"/>
      <c r="D654" s="157"/>
      <c r="E654" s="157"/>
      <c r="F654" s="157"/>
      <c r="G654" s="157"/>
      <c r="H654" s="2"/>
      <c r="I654" s="2"/>
      <c r="J654" s="2"/>
      <c r="K654" s="141"/>
      <c r="L654" s="141"/>
      <c r="M654" s="141"/>
      <c r="N654" s="141"/>
      <c r="O654" s="141"/>
      <c r="P654" s="141"/>
      <c r="Q654" s="141"/>
      <c r="R654" s="141"/>
      <c r="S654" s="141"/>
      <c r="T654" s="141"/>
      <c r="U654" s="141"/>
      <c r="V654" s="141"/>
      <c r="W654" s="141"/>
      <c r="X654" s="141"/>
      <c r="Y654" s="141"/>
      <c r="Z654" s="141"/>
    </row>
    <row r="655" spans="1:26" ht="12.75" customHeight="1">
      <c r="A655" s="2"/>
      <c r="B655" s="157"/>
      <c r="C655" s="157"/>
      <c r="D655" s="157"/>
      <c r="E655" s="157"/>
      <c r="F655" s="157"/>
      <c r="G655" s="157"/>
      <c r="H655" s="2"/>
      <c r="I655" s="2"/>
      <c r="J655" s="2"/>
      <c r="K655" s="141"/>
      <c r="L655" s="141"/>
      <c r="M655" s="141"/>
      <c r="N655" s="141"/>
      <c r="O655" s="141"/>
      <c r="P655" s="141"/>
      <c r="Q655" s="141"/>
      <c r="R655" s="141"/>
      <c r="S655" s="141"/>
      <c r="T655" s="141"/>
      <c r="U655" s="141"/>
      <c r="V655" s="141"/>
      <c r="W655" s="141"/>
      <c r="X655" s="141"/>
      <c r="Y655" s="141"/>
      <c r="Z655" s="141"/>
    </row>
    <row r="656" spans="1:26" ht="12.75" customHeight="1">
      <c r="A656" s="2"/>
      <c r="B656" s="157"/>
      <c r="C656" s="157"/>
      <c r="D656" s="157"/>
      <c r="E656" s="157"/>
      <c r="F656" s="157"/>
      <c r="G656" s="157"/>
      <c r="H656" s="2"/>
      <c r="I656" s="2"/>
      <c r="J656" s="2"/>
      <c r="K656" s="141"/>
      <c r="L656" s="141"/>
      <c r="M656" s="141"/>
      <c r="N656" s="141"/>
      <c r="O656" s="141"/>
      <c r="P656" s="141"/>
      <c r="Q656" s="141"/>
      <c r="R656" s="141"/>
      <c r="S656" s="141"/>
      <c r="T656" s="141"/>
      <c r="U656" s="141"/>
      <c r="V656" s="141"/>
      <c r="W656" s="141"/>
      <c r="X656" s="141"/>
      <c r="Y656" s="141"/>
      <c r="Z656" s="141"/>
    </row>
    <row r="657" spans="1:26" ht="12.75" customHeight="1">
      <c r="A657" s="2"/>
      <c r="B657" s="157"/>
      <c r="C657" s="157"/>
      <c r="D657" s="157"/>
      <c r="E657" s="157"/>
      <c r="F657" s="157"/>
      <c r="G657" s="157"/>
      <c r="H657" s="2"/>
      <c r="I657" s="2"/>
      <c r="J657" s="2"/>
      <c r="K657" s="141"/>
      <c r="L657" s="141"/>
      <c r="M657" s="141"/>
      <c r="N657" s="141"/>
      <c r="O657" s="141"/>
      <c r="P657" s="141"/>
      <c r="Q657" s="141"/>
      <c r="R657" s="141"/>
      <c r="S657" s="141"/>
      <c r="T657" s="141"/>
      <c r="U657" s="141"/>
      <c r="V657" s="141"/>
      <c r="W657" s="141"/>
      <c r="X657" s="141"/>
      <c r="Y657" s="141"/>
      <c r="Z657" s="141"/>
    </row>
    <row r="658" spans="1:26" ht="12.75" customHeight="1">
      <c r="A658" s="2"/>
      <c r="B658" s="157"/>
      <c r="C658" s="157"/>
      <c r="D658" s="157"/>
      <c r="E658" s="157"/>
      <c r="F658" s="157"/>
      <c r="G658" s="157"/>
      <c r="H658" s="2"/>
      <c r="I658" s="2"/>
      <c r="J658" s="2"/>
      <c r="K658" s="141"/>
      <c r="L658" s="141"/>
      <c r="M658" s="141"/>
      <c r="N658" s="141"/>
      <c r="O658" s="141"/>
      <c r="P658" s="141"/>
      <c r="Q658" s="141"/>
      <c r="R658" s="141"/>
      <c r="S658" s="141"/>
      <c r="T658" s="141"/>
      <c r="U658" s="141"/>
      <c r="V658" s="141"/>
      <c r="W658" s="141"/>
      <c r="X658" s="141"/>
      <c r="Y658" s="141"/>
      <c r="Z658" s="141"/>
    </row>
    <row r="659" spans="1:26" ht="12.75" customHeight="1">
      <c r="A659" s="2"/>
      <c r="B659" s="157"/>
      <c r="C659" s="157"/>
      <c r="D659" s="157"/>
      <c r="E659" s="157"/>
      <c r="F659" s="157"/>
      <c r="G659" s="157"/>
      <c r="H659" s="2"/>
      <c r="I659" s="2"/>
      <c r="J659" s="2"/>
      <c r="K659" s="141"/>
      <c r="L659" s="141"/>
      <c r="M659" s="141"/>
      <c r="N659" s="141"/>
      <c r="O659" s="141"/>
      <c r="P659" s="141"/>
      <c r="Q659" s="141"/>
      <c r="R659" s="141"/>
      <c r="S659" s="141"/>
      <c r="T659" s="141"/>
      <c r="U659" s="141"/>
      <c r="V659" s="141"/>
      <c r="W659" s="141"/>
      <c r="X659" s="141"/>
      <c r="Y659" s="141"/>
      <c r="Z659" s="141"/>
    </row>
    <row r="660" spans="1:26" ht="12.75" customHeight="1">
      <c r="A660" s="2"/>
      <c r="B660" s="157"/>
      <c r="C660" s="157"/>
      <c r="D660" s="157"/>
      <c r="E660" s="157"/>
      <c r="F660" s="157"/>
      <c r="G660" s="157"/>
      <c r="H660" s="2"/>
      <c r="I660" s="2"/>
      <c r="J660" s="2"/>
      <c r="K660" s="141"/>
      <c r="L660" s="141"/>
      <c r="M660" s="141"/>
      <c r="N660" s="141"/>
      <c r="O660" s="141"/>
      <c r="P660" s="141"/>
      <c r="Q660" s="141"/>
      <c r="R660" s="141"/>
      <c r="S660" s="141"/>
      <c r="T660" s="141"/>
      <c r="U660" s="141"/>
      <c r="V660" s="141"/>
      <c r="W660" s="141"/>
      <c r="X660" s="141"/>
      <c r="Y660" s="141"/>
      <c r="Z660" s="141"/>
    </row>
    <row r="661" spans="1:26" ht="12.75" customHeight="1">
      <c r="A661" s="2"/>
      <c r="B661" s="157"/>
      <c r="C661" s="157"/>
      <c r="D661" s="157"/>
      <c r="E661" s="157"/>
      <c r="F661" s="157"/>
      <c r="G661" s="157"/>
      <c r="H661" s="2"/>
      <c r="I661" s="2"/>
      <c r="J661" s="2"/>
      <c r="K661" s="141"/>
      <c r="L661" s="141"/>
      <c r="M661" s="141"/>
      <c r="N661" s="141"/>
      <c r="O661" s="141"/>
      <c r="P661" s="141"/>
      <c r="Q661" s="141"/>
      <c r="R661" s="141"/>
      <c r="S661" s="141"/>
      <c r="T661" s="141"/>
      <c r="U661" s="141"/>
      <c r="V661" s="141"/>
      <c r="W661" s="141"/>
      <c r="X661" s="141"/>
      <c r="Y661" s="141"/>
      <c r="Z661" s="141"/>
    </row>
    <row r="662" spans="1:26" ht="12.75" customHeight="1">
      <c r="A662" s="2"/>
      <c r="B662" s="157"/>
      <c r="C662" s="157"/>
      <c r="D662" s="157"/>
      <c r="E662" s="157"/>
      <c r="F662" s="157"/>
      <c r="G662" s="157"/>
      <c r="H662" s="2"/>
      <c r="I662" s="2"/>
      <c r="J662" s="2"/>
      <c r="K662" s="141"/>
      <c r="L662" s="141"/>
      <c r="M662" s="141"/>
      <c r="N662" s="141"/>
      <c r="O662" s="141"/>
      <c r="P662" s="141"/>
      <c r="Q662" s="141"/>
      <c r="R662" s="141"/>
      <c r="S662" s="141"/>
      <c r="T662" s="141"/>
      <c r="U662" s="141"/>
      <c r="V662" s="141"/>
      <c r="W662" s="141"/>
      <c r="X662" s="141"/>
      <c r="Y662" s="141"/>
      <c r="Z662" s="141"/>
    </row>
    <row r="663" spans="1:26" ht="12.75" customHeight="1">
      <c r="A663" s="2"/>
      <c r="B663" s="157"/>
      <c r="C663" s="157"/>
      <c r="D663" s="157"/>
      <c r="E663" s="157"/>
      <c r="F663" s="157"/>
      <c r="G663" s="157"/>
      <c r="H663" s="2"/>
      <c r="I663" s="2"/>
      <c r="J663" s="2"/>
      <c r="K663" s="141"/>
      <c r="L663" s="141"/>
      <c r="M663" s="141"/>
      <c r="N663" s="141"/>
      <c r="O663" s="141"/>
      <c r="P663" s="141"/>
      <c r="Q663" s="141"/>
      <c r="R663" s="141"/>
      <c r="S663" s="141"/>
      <c r="T663" s="141"/>
      <c r="U663" s="141"/>
      <c r="V663" s="141"/>
      <c r="W663" s="141"/>
      <c r="X663" s="141"/>
      <c r="Y663" s="141"/>
      <c r="Z663" s="141"/>
    </row>
    <row r="664" spans="1:26" ht="12.75" customHeight="1">
      <c r="A664" s="2"/>
      <c r="B664" s="157"/>
      <c r="C664" s="157"/>
      <c r="D664" s="157"/>
      <c r="E664" s="157"/>
      <c r="F664" s="157"/>
      <c r="G664" s="157"/>
      <c r="H664" s="2"/>
      <c r="I664" s="2"/>
      <c r="J664" s="2"/>
      <c r="K664" s="141"/>
      <c r="L664" s="141"/>
      <c r="M664" s="141"/>
      <c r="N664" s="141"/>
      <c r="O664" s="141"/>
      <c r="P664" s="141"/>
      <c r="Q664" s="141"/>
      <c r="R664" s="141"/>
      <c r="S664" s="141"/>
      <c r="T664" s="141"/>
      <c r="U664" s="141"/>
      <c r="V664" s="141"/>
      <c r="W664" s="141"/>
      <c r="X664" s="141"/>
      <c r="Y664" s="141"/>
      <c r="Z664" s="141"/>
    </row>
    <row r="665" spans="1:26" ht="12.75" customHeight="1">
      <c r="A665" s="2"/>
      <c r="B665" s="157"/>
      <c r="C665" s="157"/>
      <c r="D665" s="157"/>
      <c r="E665" s="157"/>
      <c r="F665" s="157"/>
      <c r="G665" s="157"/>
      <c r="H665" s="2"/>
      <c r="I665" s="2"/>
      <c r="J665" s="2"/>
      <c r="K665" s="141"/>
      <c r="L665" s="141"/>
      <c r="M665" s="141"/>
      <c r="N665" s="141"/>
      <c r="O665" s="141"/>
      <c r="P665" s="141"/>
      <c r="Q665" s="141"/>
      <c r="R665" s="141"/>
      <c r="S665" s="141"/>
      <c r="T665" s="141"/>
      <c r="U665" s="141"/>
      <c r="V665" s="141"/>
      <c r="W665" s="141"/>
      <c r="X665" s="141"/>
      <c r="Y665" s="141"/>
      <c r="Z665" s="141"/>
    </row>
    <row r="666" spans="1:26" ht="12.75" customHeight="1">
      <c r="A666" s="2"/>
      <c r="B666" s="157"/>
      <c r="C666" s="157"/>
      <c r="D666" s="157"/>
      <c r="E666" s="157"/>
      <c r="F666" s="157"/>
      <c r="G666" s="157"/>
      <c r="H666" s="2"/>
      <c r="I666" s="2"/>
      <c r="J666" s="2"/>
      <c r="K666" s="141"/>
      <c r="L666" s="141"/>
      <c r="M666" s="141"/>
      <c r="N666" s="141"/>
      <c r="O666" s="141"/>
      <c r="P666" s="141"/>
      <c r="Q666" s="141"/>
      <c r="R666" s="141"/>
      <c r="S666" s="141"/>
      <c r="T666" s="141"/>
      <c r="U666" s="141"/>
      <c r="V666" s="141"/>
      <c r="W666" s="141"/>
      <c r="X666" s="141"/>
      <c r="Y666" s="141"/>
      <c r="Z666" s="141"/>
    </row>
    <row r="667" spans="1:26" ht="12.75" customHeight="1">
      <c r="A667" s="2"/>
      <c r="B667" s="157"/>
      <c r="C667" s="157"/>
      <c r="D667" s="157"/>
      <c r="E667" s="157"/>
      <c r="F667" s="157"/>
      <c r="G667" s="157"/>
      <c r="H667" s="2"/>
      <c r="I667" s="2"/>
      <c r="J667" s="2"/>
      <c r="K667" s="141"/>
      <c r="L667" s="141"/>
      <c r="M667" s="141"/>
      <c r="N667" s="141"/>
      <c r="O667" s="141"/>
      <c r="P667" s="141"/>
      <c r="Q667" s="141"/>
      <c r="R667" s="141"/>
      <c r="S667" s="141"/>
      <c r="T667" s="141"/>
      <c r="U667" s="141"/>
      <c r="V667" s="141"/>
      <c r="W667" s="141"/>
      <c r="X667" s="141"/>
      <c r="Y667" s="141"/>
      <c r="Z667" s="141"/>
    </row>
    <row r="668" spans="1:26" ht="12.75" customHeight="1">
      <c r="A668" s="2"/>
      <c r="B668" s="157"/>
      <c r="C668" s="157"/>
      <c r="D668" s="157"/>
      <c r="E668" s="157"/>
      <c r="F668" s="157"/>
      <c r="G668" s="157"/>
      <c r="H668" s="2"/>
      <c r="I668" s="2"/>
      <c r="J668" s="2"/>
      <c r="K668" s="141"/>
      <c r="L668" s="141"/>
      <c r="M668" s="141"/>
      <c r="N668" s="141"/>
      <c r="O668" s="141"/>
      <c r="P668" s="141"/>
      <c r="Q668" s="141"/>
      <c r="R668" s="141"/>
      <c r="S668" s="141"/>
      <c r="T668" s="141"/>
      <c r="U668" s="141"/>
      <c r="V668" s="141"/>
      <c r="W668" s="141"/>
      <c r="X668" s="141"/>
      <c r="Y668" s="141"/>
      <c r="Z668" s="141"/>
    </row>
    <row r="669" spans="1:26" ht="12.75" customHeight="1">
      <c r="A669" s="2"/>
      <c r="B669" s="157"/>
      <c r="C669" s="157"/>
      <c r="D669" s="157"/>
      <c r="E669" s="157"/>
      <c r="F669" s="157"/>
      <c r="G669" s="157"/>
      <c r="H669" s="2"/>
      <c r="I669" s="2"/>
      <c r="J669" s="2"/>
      <c r="K669" s="141"/>
      <c r="L669" s="141"/>
      <c r="M669" s="141"/>
      <c r="N669" s="141"/>
      <c r="O669" s="141"/>
      <c r="P669" s="141"/>
      <c r="Q669" s="141"/>
      <c r="R669" s="141"/>
      <c r="S669" s="141"/>
      <c r="T669" s="141"/>
      <c r="U669" s="141"/>
      <c r="V669" s="141"/>
      <c r="W669" s="141"/>
      <c r="X669" s="141"/>
      <c r="Y669" s="141"/>
      <c r="Z669" s="141"/>
    </row>
    <row r="670" spans="1:26" ht="12.75" customHeight="1">
      <c r="A670" s="2"/>
      <c r="B670" s="157"/>
      <c r="C670" s="157"/>
      <c r="D670" s="157"/>
      <c r="E670" s="157"/>
      <c r="F670" s="157"/>
      <c r="G670" s="157"/>
      <c r="H670" s="2"/>
      <c r="I670" s="2"/>
      <c r="J670" s="2"/>
      <c r="K670" s="141"/>
      <c r="L670" s="141"/>
      <c r="M670" s="141"/>
      <c r="N670" s="141"/>
      <c r="O670" s="141"/>
      <c r="P670" s="141"/>
      <c r="Q670" s="141"/>
      <c r="R670" s="141"/>
      <c r="S670" s="141"/>
      <c r="T670" s="141"/>
      <c r="U670" s="141"/>
      <c r="V670" s="141"/>
      <c r="W670" s="141"/>
      <c r="X670" s="141"/>
      <c r="Y670" s="141"/>
      <c r="Z670" s="141"/>
    </row>
    <row r="671" spans="1:26" ht="12.75" customHeight="1">
      <c r="A671" s="2"/>
      <c r="B671" s="157"/>
      <c r="C671" s="157"/>
      <c r="D671" s="157"/>
      <c r="E671" s="157"/>
      <c r="F671" s="157"/>
      <c r="G671" s="157"/>
      <c r="H671" s="2"/>
      <c r="I671" s="2"/>
      <c r="J671" s="2"/>
      <c r="K671" s="141"/>
      <c r="L671" s="141"/>
      <c r="M671" s="141"/>
      <c r="N671" s="141"/>
      <c r="O671" s="141"/>
      <c r="P671" s="141"/>
      <c r="Q671" s="141"/>
      <c r="R671" s="141"/>
      <c r="S671" s="141"/>
      <c r="T671" s="141"/>
      <c r="U671" s="141"/>
      <c r="V671" s="141"/>
      <c r="W671" s="141"/>
      <c r="X671" s="141"/>
      <c r="Y671" s="141"/>
      <c r="Z671" s="141"/>
    </row>
    <row r="672" spans="1:26" ht="12.75" customHeight="1">
      <c r="A672" s="2"/>
      <c r="B672" s="157"/>
      <c r="C672" s="157"/>
      <c r="D672" s="157"/>
      <c r="E672" s="157"/>
      <c r="F672" s="157"/>
      <c r="G672" s="157"/>
      <c r="H672" s="2"/>
      <c r="I672" s="2"/>
      <c r="J672" s="2"/>
      <c r="K672" s="141"/>
      <c r="L672" s="141"/>
      <c r="M672" s="141"/>
      <c r="N672" s="141"/>
      <c r="O672" s="141"/>
      <c r="P672" s="141"/>
      <c r="Q672" s="141"/>
      <c r="R672" s="141"/>
      <c r="S672" s="141"/>
      <c r="T672" s="141"/>
      <c r="U672" s="141"/>
      <c r="V672" s="141"/>
      <c r="W672" s="141"/>
      <c r="X672" s="141"/>
      <c r="Y672" s="141"/>
      <c r="Z672" s="141"/>
    </row>
    <row r="673" spans="1:26" ht="12.75" customHeight="1">
      <c r="A673" s="2"/>
      <c r="B673" s="157"/>
      <c r="C673" s="157"/>
      <c r="D673" s="157"/>
      <c r="E673" s="157"/>
      <c r="F673" s="157"/>
      <c r="G673" s="157"/>
      <c r="H673" s="2"/>
      <c r="I673" s="2"/>
      <c r="J673" s="2"/>
      <c r="K673" s="141"/>
      <c r="L673" s="141"/>
      <c r="M673" s="141"/>
      <c r="N673" s="141"/>
      <c r="O673" s="141"/>
      <c r="P673" s="141"/>
      <c r="Q673" s="141"/>
      <c r="R673" s="141"/>
      <c r="S673" s="141"/>
      <c r="T673" s="141"/>
      <c r="U673" s="141"/>
      <c r="V673" s="141"/>
      <c r="W673" s="141"/>
      <c r="X673" s="141"/>
      <c r="Y673" s="141"/>
      <c r="Z673" s="141"/>
    </row>
    <row r="674" spans="1:26" ht="12.75" customHeight="1">
      <c r="A674" s="2"/>
      <c r="B674" s="157"/>
      <c r="C674" s="157"/>
      <c r="D674" s="157"/>
      <c r="E674" s="157"/>
      <c r="F674" s="157"/>
      <c r="G674" s="157"/>
      <c r="H674" s="2"/>
      <c r="I674" s="2"/>
      <c r="J674" s="2"/>
      <c r="K674" s="141"/>
      <c r="L674" s="141"/>
      <c r="M674" s="141"/>
      <c r="N674" s="141"/>
      <c r="O674" s="141"/>
      <c r="P674" s="141"/>
      <c r="Q674" s="141"/>
      <c r="R674" s="141"/>
      <c r="S674" s="141"/>
      <c r="T674" s="141"/>
      <c r="U674" s="141"/>
      <c r="V674" s="141"/>
      <c r="W674" s="141"/>
      <c r="X674" s="141"/>
      <c r="Y674" s="141"/>
      <c r="Z674" s="141"/>
    </row>
    <row r="675" spans="1:26" ht="12.75" customHeight="1">
      <c r="A675" s="2"/>
      <c r="B675" s="157"/>
      <c r="C675" s="157"/>
      <c r="D675" s="157"/>
      <c r="E675" s="157"/>
      <c r="F675" s="157"/>
      <c r="G675" s="157"/>
      <c r="H675" s="2"/>
      <c r="I675" s="2"/>
      <c r="J675" s="2"/>
      <c r="K675" s="141"/>
      <c r="L675" s="141"/>
      <c r="M675" s="141"/>
      <c r="N675" s="141"/>
      <c r="O675" s="141"/>
      <c r="P675" s="141"/>
      <c r="Q675" s="141"/>
      <c r="R675" s="141"/>
      <c r="S675" s="141"/>
      <c r="T675" s="141"/>
      <c r="U675" s="141"/>
      <c r="V675" s="141"/>
      <c r="W675" s="141"/>
      <c r="X675" s="141"/>
      <c r="Y675" s="141"/>
      <c r="Z675" s="141"/>
    </row>
    <row r="676" spans="1:26" ht="12.75" customHeight="1">
      <c r="A676" s="2"/>
      <c r="B676" s="157"/>
      <c r="C676" s="157"/>
      <c r="D676" s="157"/>
      <c r="E676" s="157"/>
      <c r="F676" s="157"/>
      <c r="G676" s="157"/>
      <c r="H676" s="2"/>
      <c r="I676" s="2"/>
      <c r="J676" s="2"/>
      <c r="K676" s="141"/>
      <c r="L676" s="141"/>
      <c r="M676" s="141"/>
      <c r="N676" s="141"/>
      <c r="O676" s="141"/>
      <c r="P676" s="141"/>
      <c r="Q676" s="141"/>
      <c r="R676" s="141"/>
      <c r="S676" s="141"/>
      <c r="T676" s="141"/>
      <c r="U676" s="141"/>
      <c r="V676" s="141"/>
      <c r="W676" s="141"/>
      <c r="X676" s="141"/>
      <c r="Y676" s="141"/>
      <c r="Z676" s="141"/>
    </row>
    <row r="677" spans="1:26" ht="12.75" customHeight="1">
      <c r="A677" s="2"/>
      <c r="B677" s="157"/>
      <c r="C677" s="157"/>
      <c r="D677" s="157"/>
      <c r="E677" s="157"/>
      <c r="F677" s="157"/>
      <c r="G677" s="157"/>
      <c r="H677" s="2"/>
      <c r="I677" s="2"/>
      <c r="J677" s="2"/>
      <c r="K677" s="141"/>
      <c r="L677" s="141"/>
      <c r="M677" s="141"/>
      <c r="N677" s="141"/>
      <c r="O677" s="141"/>
      <c r="P677" s="141"/>
      <c r="Q677" s="141"/>
      <c r="R677" s="141"/>
      <c r="S677" s="141"/>
      <c r="T677" s="141"/>
      <c r="U677" s="141"/>
      <c r="V677" s="141"/>
      <c r="W677" s="141"/>
      <c r="X677" s="141"/>
      <c r="Y677" s="141"/>
      <c r="Z677" s="141"/>
    </row>
    <row r="678" spans="1:26" ht="12.75" customHeight="1">
      <c r="A678" s="2"/>
      <c r="B678" s="157"/>
      <c r="C678" s="157"/>
      <c r="D678" s="157"/>
      <c r="E678" s="157"/>
      <c r="F678" s="157"/>
      <c r="G678" s="157"/>
      <c r="H678" s="2"/>
      <c r="I678" s="2"/>
      <c r="J678" s="2"/>
      <c r="K678" s="141"/>
      <c r="L678" s="141"/>
      <c r="M678" s="141"/>
      <c r="N678" s="141"/>
      <c r="O678" s="141"/>
      <c r="P678" s="141"/>
      <c r="Q678" s="141"/>
      <c r="R678" s="141"/>
      <c r="S678" s="141"/>
      <c r="T678" s="141"/>
      <c r="U678" s="141"/>
      <c r="V678" s="141"/>
      <c r="W678" s="141"/>
      <c r="X678" s="141"/>
      <c r="Y678" s="141"/>
      <c r="Z678" s="141"/>
    </row>
    <row r="679" spans="1:26" ht="12.75" customHeight="1">
      <c r="A679" s="2"/>
      <c r="B679" s="157"/>
      <c r="C679" s="157"/>
      <c r="D679" s="157"/>
      <c r="E679" s="157"/>
      <c r="F679" s="157"/>
      <c r="G679" s="157"/>
      <c r="H679" s="2"/>
      <c r="I679" s="2"/>
      <c r="J679" s="2"/>
      <c r="K679" s="141"/>
      <c r="L679" s="141"/>
      <c r="M679" s="141"/>
      <c r="N679" s="141"/>
      <c r="O679" s="141"/>
      <c r="P679" s="141"/>
      <c r="Q679" s="141"/>
      <c r="R679" s="141"/>
      <c r="S679" s="141"/>
      <c r="T679" s="141"/>
      <c r="U679" s="141"/>
      <c r="V679" s="141"/>
      <c r="W679" s="141"/>
      <c r="X679" s="141"/>
      <c r="Y679" s="141"/>
      <c r="Z679" s="141"/>
    </row>
    <row r="680" spans="1:26" ht="12.75" customHeight="1">
      <c r="A680" s="2"/>
      <c r="B680" s="157"/>
      <c r="C680" s="157"/>
      <c r="D680" s="157"/>
      <c r="E680" s="157"/>
      <c r="F680" s="157"/>
      <c r="G680" s="157"/>
      <c r="H680" s="2"/>
      <c r="I680" s="2"/>
      <c r="J680" s="2"/>
      <c r="K680" s="141"/>
      <c r="L680" s="141"/>
      <c r="M680" s="141"/>
      <c r="N680" s="141"/>
      <c r="O680" s="141"/>
      <c r="P680" s="141"/>
      <c r="Q680" s="141"/>
      <c r="R680" s="141"/>
      <c r="S680" s="141"/>
      <c r="T680" s="141"/>
      <c r="U680" s="141"/>
      <c r="V680" s="141"/>
      <c r="W680" s="141"/>
      <c r="X680" s="141"/>
      <c r="Y680" s="141"/>
      <c r="Z680" s="141"/>
    </row>
    <row r="681" spans="1:26" ht="12.75" customHeight="1">
      <c r="A681" s="2"/>
      <c r="B681" s="157"/>
      <c r="C681" s="157"/>
      <c r="D681" s="157"/>
      <c r="E681" s="157"/>
      <c r="F681" s="157"/>
      <c r="G681" s="157"/>
      <c r="H681" s="2"/>
      <c r="I681" s="2"/>
      <c r="J681" s="2"/>
      <c r="K681" s="141"/>
      <c r="L681" s="141"/>
      <c r="M681" s="141"/>
      <c r="N681" s="141"/>
      <c r="O681" s="141"/>
      <c r="P681" s="141"/>
      <c r="Q681" s="141"/>
      <c r="R681" s="141"/>
      <c r="S681" s="141"/>
      <c r="T681" s="141"/>
      <c r="U681" s="141"/>
      <c r="V681" s="141"/>
      <c r="W681" s="141"/>
      <c r="X681" s="141"/>
      <c r="Y681" s="141"/>
      <c r="Z681" s="141"/>
    </row>
    <row r="682" spans="1:26" ht="12.75" customHeight="1">
      <c r="A682" s="2"/>
      <c r="B682" s="157"/>
      <c r="C682" s="157"/>
      <c r="D682" s="157"/>
      <c r="E682" s="157"/>
      <c r="F682" s="157"/>
      <c r="G682" s="157"/>
      <c r="H682" s="2"/>
      <c r="I682" s="2"/>
      <c r="J682" s="2"/>
      <c r="K682" s="141"/>
      <c r="L682" s="141"/>
      <c r="M682" s="141"/>
      <c r="N682" s="141"/>
      <c r="O682" s="141"/>
      <c r="P682" s="141"/>
      <c r="Q682" s="141"/>
      <c r="R682" s="141"/>
      <c r="S682" s="141"/>
      <c r="T682" s="141"/>
      <c r="U682" s="141"/>
      <c r="V682" s="141"/>
      <c r="W682" s="141"/>
      <c r="X682" s="141"/>
      <c r="Y682" s="141"/>
      <c r="Z682" s="141"/>
    </row>
    <row r="683" spans="1:26" ht="12.75" customHeight="1">
      <c r="A683" s="2"/>
      <c r="B683" s="157"/>
      <c r="C683" s="157"/>
      <c r="D683" s="157"/>
      <c r="E683" s="157"/>
      <c r="F683" s="157"/>
      <c r="G683" s="157"/>
      <c r="H683" s="2"/>
      <c r="I683" s="2"/>
      <c r="J683" s="2"/>
      <c r="K683" s="141"/>
      <c r="L683" s="141"/>
      <c r="M683" s="141"/>
      <c r="N683" s="141"/>
      <c r="O683" s="141"/>
      <c r="P683" s="141"/>
      <c r="Q683" s="141"/>
      <c r="R683" s="141"/>
      <c r="S683" s="141"/>
      <c r="T683" s="141"/>
      <c r="U683" s="141"/>
      <c r="V683" s="141"/>
      <c r="W683" s="141"/>
      <c r="X683" s="141"/>
      <c r="Y683" s="141"/>
      <c r="Z683" s="141"/>
    </row>
    <row r="684" spans="1:26" ht="12.75" customHeight="1">
      <c r="A684" s="2"/>
      <c r="B684" s="157"/>
      <c r="C684" s="157"/>
      <c r="D684" s="157"/>
      <c r="E684" s="157"/>
      <c r="F684" s="157"/>
      <c r="G684" s="157"/>
      <c r="H684" s="2"/>
      <c r="I684" s="2"/>
      <c r="J684" s="2"/>
      <c r="K684" s="141"/>
      <c r="L684" s="141"/>
      <c r="M684" s="141"/>
      <c r="N684" s="141"/>
      <c r="O684" s="141"/>
      <c r="P684" s="141"/>
      <c r="Q684" s="141"/>
      <c r="R684" s="141"/>
      <c r="S684" s="141"/>
      <c r="T684" s="141"/>
      <c r="U684" s="141"/>
      <c r="V684" s="141"/>
      <c r="W684" s="141"/>
      <c r="X684" s="141"/>
      <c r="Y684" s="141"/>
      <c r="Z684" s="141"/>
    </row>
    <row r="685" spans="1:26" ht="12.75" customHeight="1">
      <c r="A685" s="2"/>
      <c r="B685" s="157"/>
      <c r="C685" s="157"/>
      <c r="D685" s="157"/>
      <c r="E685" s="157"/>
      <c r="F685" s="157"/>
      <c r="G685" s="157"/>
      <c r="H685" s="2"/>
      <c r="I685" s="2"/>
      <c r="J685" s="2"/>
      <c r="K685" s="141"/>
      <c r="L685" s="141"/>
      <c r="M685" s="141"/>
      <c r="N685" s="141"/>
      <c r="O685" s="141"/>
      <c r="P685" s="141"/>
      <c r="Q685" s="141"/>
      <c r="R685" s="141"/>
      <c r="S685" s="141"/>
      <c r="T685" s="141"/>
      <c r="U685" s="141"/>
      <c r="V685" s="141"/>
      <c r="W685" s="141"/>
      <c r="X685" s="141"/>
      <c r="Y685" s="141"/>
      <c r="Z685" s="141"/>
    </row>
    <row r="686" spans="1:26" ht="12.75" customHeight="1">
      <c r="A686" s="2"/>
      <c r="B686" s="157"/>
      <c r="C686" s="157"/>
      <c r="D686" s="157"/>
      <c r="E686" s="157"/>
      <c r="F686" s="157"/>
      <c r="G686" s="157"/>
      <c r="H686" s="2"/>
      <c r="I686" s="2"/>
      <c r="J686" s="2"/>
      <c r="K686" s="141"/>
      <c r="L686" s="141"/>
      <c r="M686" s="141"/>
      <c r="N686" s="141"/>
      <c r="O686" s="141"/>
      <c r="P686" s="141"/>
      <c r="Q686" s="141"/>
      <c r="R686" s="141"/>
      <c r="S686" s="141"/>
      <c r="T686" s="141"/>
      <c r="U686" s="141"/>
      <c r="V686" s="141"/>
      <c r="W686" s="141"/>
      <c r="X686" s="141"/>
      <c r="Y686" s="141"/>
      <c r="Z686" s="141"/>
    </row>
    <row r="687" spans="1:26" ht="12.75" customHeight="1">
      <c r="A687" s="2"/>
      <c r="B687" s="157"/>
      <c r="C687" s="157"/>
      <c r="D687" s="157"/>
      <c r="E687" s="157"/>
      <c r="F687" s="157"/>
      <c r="G687" s="157"/>
      <c r="H687" s="2"/>
      <c r="I687" s="2"/>
      <c r="J687" s="2"/>
      <c r="K687" s="141"/>
      <c r="L687" s="141"/>
      <c r="M687" s="141"/>
      <c r="N687" s="141"/>
      <c r="O687" s="141"/>
      <c r="P687" s="141"/>
      <c r="Q687" s="141"/>
      <c r="R687" s="141"/>
      <c r="S687" s="141"/>
      <c r="T687" s="141"/>
      <c r="U687" s="141"/>
      <c r="V687" s="141"/>
      <c r="W687" s="141"/>
      <c r="X687" s="141"/>
      <c r="Y687" s="141"/>
      <c r="Z687" s="141"/>
    </row>
    <row r="688" spans="1:26" ht="12.75" customHeight="1">
      <c r="A688" s="2"/>
      <c r="B688" s="157"/>
      <c r="C688" s="157"/>
      <c r="D688" s="157"/>
      <c r="E688" s="157"/>
      <c r="F688" s="157"/>
      <c r="G688" s="157"/>
      <c r="H688" s="2"/>
      <c r="I688" s="2"/>
      <c r="J688" s="2"/>
      <c r="K688" s="141"/>
      <c r="L688" s="141"/>
      <c r="M688" s="141"/>
      <c r="N688" s="141"/>
      <c r="O688" s="141"/>
      <c r="P688" s="141"/>
      <c r="Q688" s="141"/>
      <c r="R688" s="141"/>
      <c r="S688" s="141"/>
      <c r="T688" s="141"/>
      <c r="U688" s="141"/>
      <c r="V688" s="141"/>
      <c r="W688" s="141"/>
      <c r="X688" s="141"/>
      <c r="Y688" s="141"/>
      <c r="Z688" s="141"/>
    </row>
    <row r="689" spans="1:26" ht="12.75" customHeight="1">
      <c r="A689" s="2"/>
      <c r="B689" s="157"/>
      <c r="C689" s="157"/>
      <c r="D689" s="157"/>
      <c r="E689" s="157"/>
      <c r="F689" s="157"/>
      <c r="G689" s="157"/>
      <c r="H689" s="2"/>
      <c r="I689" s="2"/>
      <c r="J689" s="2"/>
      <c r="K689" s="141"/>
      <c r="L689" s="141"/>
      <c r="M689" s="141"/>
      <c r="N689" s="141"/>
      <c r="O689" s="141"/>
      <c r="P689" s="141"/>
      <c r="Q689" s="141"/>
      <c r="R689" s="141"/>
      <c r="S689" s="141"/>
      <c r="T689" s="141"/>
      <c r="U689" s="141"/>
      <c r="V689" s="141"/>
      <c r="W689" s="141"/>
      <c r="X689" s="141"/>
      <c r="Y689" s="141"/>
      <c r="Z689" s="141"/>
    </row>
    <row r="690" spans="1:26" ht="12.75" customHeight="1">
      <c r="A690" s="2"/>
      <c r="B690" s="157"/>
      <c r="C690" s="157"/>
      <c r="D690" s="157"/>
      <c r="E690" s="157"/>
      <c r="F690" s="157"/>
      <c r="G690" s="157"/>
      <c r="H690" s="2"/>
      <c r="I690" s="2"/>
      <c r="J690" s="2"/>
      <c r="K690" s="141"/>
      <c r="L690" s="141"/>
      <c r="M690" s="141"/>
      <c r="N690" s="141"/>
      <c r="O690" s="141"/>
      <c r="P690" s="141"/>
      <c r="Q690" s="141"/>
      <c r="R690" s="141"/>
      <c r="S690" s="141"/>
      <c r="T690" s="141"/>
      <c r="U690" s="141"/>
      <c r="V690" s="141"/>
      <c r="W690" s="141"/>
      <c r="X690" s="141"/>
      <c r="Y690" s="141"/>
      <c r="Z690" s="141"/>
    </row>
    <row r="691" spans="1:26" ht="12.75" customHeight="1">
      <c r="A691" s="2"/>
      <c r="B691" s="157"/>
      <c r="C691" s="157"/>
      <c r="D691" s="157"/>
      <c r="E691" s="157"/>
      <c r="F691" s="157"/>
      <c r="G691" s="157"/>
      <c r="H691" s="2"/>
      <c r="I691" s="2"/>
      <c r="J691" s="2"/>
      <c r="K691" s="141"/>
      <c r="L691" s="141"/>
      <c r="M691" s="141"/>
      <c r="N691" s="141"/>
      <c r="O691" s="141"/>
      <c r="P691" s="141"/>
      <c r="Q691" s="141"/>
      <c r="R691" s="141"/>
      <c r="S691" s="141"/>
      <c r="T691" s="141"/>
      <c r="U691" s="141"/>
      <c r="V691" s="141"/>
      <c r="W691" s="141"/>
      <c r="X691" s="141"/>
      <c r="Y691" s="141"/>
      <c r="Z691" s="141"/>
    </row>
    <row r="692" spans="1:26" ht="12.75" customHeight="1">
      <c r="A692" s="2"/>
      <c r="B692" s="157"/>
      <c r="C692" s="157"/>
      <c r="D692" s="157"/>
      <c r="E692" s="157"/>
      <c r="F692" s="157"/>
      <c r="G692" s="157"/>
      <c r="H692" s="2"/>
      <c r="I692" s="2"/>
      <c r="J692" s="2"/>
      <c r="K692" s="141"/>
      <c r="L692" s="141"/>
      <c r="M692" s="141"/>
      <c r="N692" s="141"/>
      <c r="O692" s="141"/>
      <c r="P692" s="141"/>
      <c r="Q692" s="141"/>
      <c r="R692" s="141"/>
      <c r="S692" s="141"/>
      <c r="T692" s="141"/>
      <c r="U692" s="141"/>
      <c r="V692" s="141"/>
      <c r="W692" s="141"/>
      <c r="X692" s="141"/>
      <c r="Y692" s="141"/>
      <c r="Z692" s="141"/>
    </row>
    <row r="693" spans="1:26" ht="12.75" customHeight="1">
      <c r="A693" s="2"/>
      <c r="B693" s="157"/>
      <c r="C693" s="157"/>
      <c r="D693" s="157"/>
      <c r="E693" s="157"/>
      <c r="F693" s="157"/>
      <c r="G693" s="157"/>
      <c r="H693" s="2"/>
      <c r="I693" s="2"/>
      <c r="J693" s="2"/>
      <c r="K693" s="141"/>
      <c r="L693" s="141"/>
      <c r="M693" s="141"/>
      <c r="N693" s="141"/>
      <c r="O693" s="141"/>
      <c r="P693" s="141"/>
      <c r="Q693" s="141"/>
      <c r="R693" s="141"/>
      <c r="S693" s="141"/>
      <c r="T693" s="141"/>
      <c r="U693" s="141"/>
      <c r="V693" s="141"/>
      <c r="W693" s="141"/>
      <c r="X693" s="141"/>
      <c r="Y693" s="141"/>
      <c r="Z693" s="141"/>
    </row>
    <row r="694" spans="1:26" ht="12.75" customHeight="1">
      <c r="A694" s="2"/>
      <c r="B694" s="157"/>
      <c r="C694" s="157"/>
      <c r="D694" s="157"/>
      <c r="E694" s="157"/>
      <c r="F694" s="157"/>
      <c r="G694" s="157"/>
      <c r="H694" s="2"/>
      <c r="I694" s="2"/>
      <c r="J694" s="2"/>
      <c r="K694" s="141"/>
      <c r="L694" s="141"/>
      <c r="M694" s="141"/>
      <c r="N694" s="141"/>
      <c r="O694" s="141"/>
      <c r="P694" s="141"/>
      <c r="Q694" s="141"/>
      <c r="R694" s="141"/>
      <c r="S694" s="141"/>
      <c r="T694" s="141"/>
      <c r="U694" s="141"/>
      <c r="V694" s="141"/>
      <c r="W694" s="141"/>
      <c r="X694" s="141"/>
      <c r="Y694" s="141"/>
      <c r="Z694" s="141"/>
    </row>
    <row r="695" spans="1:26" ht="12.75" customHeight="1">
      <c r="A695" s="2"/>
      <c r="B695" s="157"/>
      <c r="C695" s="157"/>
      <c r="D695" s="157"/>
      <c r="E695" s="157"/>
      <c r="F695" s="157"/>
      <c r="G695" s="157"/>
      <c r="H695" s="2"/>
      <c r="I695" s="2"/>
      <c r="J695" s="2"/>
      <c r="K695" s="141"/>
      <c r="L695" s="141"/>
      <c r="M695" s="141"/>
      <c r="N695" s="141"/>
      <c r="O695" s="141"/>
      <c r="P695" s="141"/>
      <c r="Q695" s="141"/>
      <c r="R695" s="141"/>
      <c r="S695" s="141"/>
      <c r="T695" s="141"/>
      <c r="U695" s="141"/>
      <c r="V695" s="141"/>
      <c r="W695" s="141"/>
      <c r="X695" s="141"/>
      <c r="Y695" s="141"/>
      <c r="Z695" s="141"/>
    </row>
    <row r="696" spans="1:26" ht="12.75" customHeight="1">
      <c r="A696" s="2"/>
      <c r="B696" s="157"/>
      <c r="C696" s="157"/>
      <c r="D696" s="157"/>
      <c r="E696" s="157"/>
      <c r="F696" s="157"/>
      <c r="G696" s="157"/>
      <c r="H696" s="2"/>
      <c r="I696" s="2"/>
      <c r="J696" s="2"/>
      <c r="K696" s="141"/>
      <c r="L696" s="141"/>
      <c r="M696" s="141"/>
      <c r="N696" s="141"/>
      <c r="O696" s="141"/>
      <c r="P696" s="141"/>
      <c r="Q696" s="141"/>
      <c r="R696" s="141"/>
      <c r="S696" s="141"/>
      <c r="T696" s="141"/>
      <c r="U696" s="141"/>
      <c r="V696" s="141"/>
      <c r="W696" s="141"/>
      <c r="X696" s="141"/>
      <c r="Y696" s="141"/>
      <c r="Z696" s="141"/>
    </row>
    <row r="697" spans="1:26" ht="12.75" customHeight="1">
      <c r="A697" s="2"/>
      <c r="B697" s="157"/>
      <c r="C697" s="157"/>
      <c r="D697" s="157"/>
      <c r="E697" s="157"/>
      <c r="F697" s="157"/>
      <c r="G697" s="157"/>
      <c r="H697" s="2"/>
      <c r="I697" s="2"/>
      <c r="J697" s="2"/>
      <c r="K697" s="141"/>
      <c r="L697" s="141"/>
      <c r="M697" s="141"/>
      <c r="N697" s="141"/>
      <c r="O697" s="141"/>
      <c r="P697" s="141"/>
      <c r="Q697" s="141"/>
      <c r="R697" s="141"/>
      <c r="S697" s="141"/>
      <c r="T697" s="141"/>
      <c r="U697" s="141"/>
      <c r="V697" s="141"/>
      <c r="W697" s="141"/>
      <c r="X697" s="141"/>
      <c r="Y697" s="141"/>
      <c r="Z697" s="141"/>
    </row>
    <row r="698" spans="1:26" ht="12.75" customHeight="1">
      <c r="A698" s="2"/>
      <c r="B698" s="157"/>
      <c r="C698" s="157"/>
      <c r="D698" s="157"/>
      <c r="E698" s="157"/>
      <c r="F698" s="157"/>
      <c r="G698" s="157"/>
      <c r="H698" s="2"/>
      <c r="I698" s="2"/>
      <c r="J698" s="2"/>
      <c r="K698" s="141"/>
      <c r="L698" s="141"/>
      <c r="M698" s="141"/>
      <c r="N698" s="141"/>
      <c r="O698" s="141"/>
      <c r="P698" s="141"/>
      <c r="Q698" s="141"/>
      <c r="R698" s="141"/>
      <c r="S698" s="141"/>
      <c r="T698" s="141"/>
      <c r="U698" s="141"/>
      <c r="V698" s="141"/>
      <c r="W698" s="141"/>
      <c r="X698" s="141"/>
      <c r="Y698" s="141"/>
      <c r="Z698" s="141"/>
    </row>
    <row r="699" spans="1:26" ht="12.75" customHeight="1">
      <c r="A699" s="2"/>
      <c r="B699" s="157"/>
      <c r="C699" s="157"/>
      <c r="D699" s="157"/>
      <c r="E699" s="157"/>
      <c r="F699" s="157"/>
      <c r="G699" s="157"/>
      <c r="H699" s="2"/>
      <c r="I699" s="2"/>
      <c r="J699" s="2"/>
      <c r="K699" s="141"/>
      <c r="L699" s="141"/>
      <c r="M699" s="141"/>
      <c r="N699" s="141"/>
      <c r="O699" s="141"/>
      <c r="P699" s="141"/>
      <c r="Q699" s="141"/>
      <c r="R699" s="141"/>
      <c r="S699" s="141"/>
      <c r="T699" s="141"/>
      <c r="U699" s="141"/>
      <c r="V699" s="141"/>
      <c r="W699" s="141"/>
      <c r="X699" s="141"/>
      <c r="Y699" s="141"/>
      <c r="Z699" s="141"/>
    </row>
    <row r="700" spans="1:26" ht="12.75" customHeight="1">
      <c r="A700" s="2"/>
      <c r="B700" s="157"/>
      <c r="C700" s="157"/>
      <c r="D700" s="157"/>
      <c r="E700" s="157"/>
      <c r="F700" s="157"/>
      <c r="G700" s="157"/>
      <c r="H700" s="2"/>
      <c r="I700" s="2"/>
      <c r="J700" s="2"/>
      <c r="K700" s="141"/>
      <c r="L700" s="141"/>
      <c r="M700" s="141"/>
      <c r="N700" s="141"/>
      <c r="O700" s="141"/>
      <c r="P700" s="141"/>
      <c r="Q700" s="141"/>
      <c r="R700" s="141"/>
      <c r="S700" s="141"/>
      <c r="T700" s="141"/>
      <c r="U700" s="141"/>
      <c r="V700" s="141"/>
      <c r="W700" s="141"/>
      <c r="X700" s="141"/>
      <c r="Y700" s="141"/>
      <c r="Z700" s="141"/>
    </row>
    <row r="701" spans="1:26" ht="12.75" customHeight="1">
      <c r="A701" s="2"/>
      <c r="B701" s="157"/>
      <c r="C701" s="157"/>
      <c r="D701" s="157"/>
      <c r="E701" s="157"/>
      <c r="F701" s="157"/>
      <c r="G701" s="157"/>
      <c r="H701" s="2"/>
      <c r="I701" s="2"/>
      <c r="J701" s="2"/>
      <c r="K701" s="141"/>
      <c r="L701" s="141"/>
      <c r="M701" s="141"/>
      <c r="N701" s="141"/>
      <c r="O701" s="141"/>
      <c r="P701" s="141"/>
      <c r="Q701" s="141"/>
      <c r="R701" s="141"/>
      <c r="S701" s="141"/>
      <c r="T701" s="141"/>
      <c r="U701" s="141"/>
      <c r="V701" s="141"/>
      <c r="W701" s="141"/>
      <c r="X701" s="141"/>
      <c r="Y701" s="141"/>
      <c r="Z701" s="141"/>
    </row>
    <row r="702" spans="1:26" ht="12.75" customHeight="1">
      <c r="A702" s="2"/>
      <c r="B702" s="157"/>
      <c r="C702" s="157"/>
      <c r="D702" s="157"/>
      <c r="E702" s="157"/>
      <c r="F702" s="157"/>
      <c r="G702" s="157"/>
      <c r="H702" s="2"/>
      <c r="I702" s="2"/>
      <c r="J702" s="2"/>
      <c r="K702" s="141"/>
      <c r="L702" s="141"/>
      <c r="M702" s="141"/>
      <c r="N702" s="141"/>
      <c r="O702" s="141"/>
      <c r="P702" s="141"/>
      <c r="Q702" s="141"/>
      <c r="R702" s="141"/>
      <c r="S702" s="141"/>
      <c r="T702" s="141"/>
      <c r="U702" s="141"/>
      <c r="V702" s="141"/>
      <c r="W702" s="141"/>
      <c r="X702" s="141"/>
      <c r="Y702" s="141"/>
      <c r="Z702" s="141"/>
    </row>
    <row r="703" spans="1:26" ht="12.75" customHeight="1">
      <c r="A703" s="2"/>
      <c r="B703" s="157"/>
      <c r="C703" s="157"/>
      <c r="D703" s="157"/>
      <c r="E703" s="157"/>
      <c r="F703" s="157"/>
      <c r="G703" s="157"/>
      <c r="H703" s="2"/>
      <c r="I703" s="2"/>
      <c r="J703" s="2"/>
      <c r="K703" s="141"/>
      <c r="L703" s="141"/>
      <c r="M703" s="141"/>
      <c r="N703" s="141"/>
      <c r="O703" s="141"/>
      <c r="P703" s="141"/>
      <c r="Q703" s="141"/>
      <c r="R703" s="141"/>
      <c r="S703" s="141"/>
      <c r="T703" s="141"/>
      <c r="U703" s="141"/>
      <c r="V703" s="141"/>
      <c r="W703" s="141"/>
      <c r="X703" s="141"/>
      <c r="Y703" s="141"/>
      <c r="Z703" s="141"/>
    </row>
    <row r="704" spans="1:26" ht="12.75" customHeight="1">
      <c r="A704" s="2"/>
      <c r="B704" s="157"/>
      <c r="C704" s="157"/>
      <c r="D704" s="157"/>
      <c r="E704" s="157"/>
      <c r="F704" s="157"/>
      <c r="G704" s="157"/>
      <c r="H704" s="2"/>
      <c r="I704" s="2"/>
      <c r="J704" s="2"/>
      <c r="K704" s="141"/>
      <c r="L704" s="141"/>
      <c r="M704" s="141"/>
      <c r="N704" s="141"/>
      <c r="O704" s="141"/>
      <c r="P704" s="141"/>
      <c r="Q704" s="141"/>
      <c r="R704" s="141"/>
      <c r="S704" s="141"/>
      <c r="T704" s="141"/>
      <c r="U704" s="141"/>
      <c r="V704" s="141"/>
      <c r="W704" s="141"/>
      <c r="X704" s="141"/>
      <c r="Y704" s="141"/>
      <c r="Z704" s="141"/>
    </row>
    <row r="705" spans="1:26" ht="12.75" customHeight="1">
      <c r="A705" s="2"/>
      <c r="B705" s="157"/>
      <c r="C705" s="157"/>
      <c r="D705" s="157"/>
      <c r="E705" s="157"/>
      <c r="F705" s="157"/>
      <c r="G705" s="157"/>
      <c r="H705" s="2"/>
      <c r="I705" s="2"/>
      <c r="J705" s="2"/>
      <c r="K705" s="141"/>
      <c r="L705" s="141"/>
      <c r="M705" s="141"/>
      <c r="N705" s="141"/>
      <c r="O705" s="141"/>
      <c r="P705" s="141"/>
      <c r="Q705" s="141"/>
      <c r="R705" s="141"/>
      <c r="S705" s="141"/>
      <c r="T705" s="141"/>
      <c r="U705" s="141"/>
      <c r="V705" s="141"/>
      <c r="W705" s="141"/>
      <c r="X705" s="141"/>
      <c r="Y705" s="141"/>
      <c r="Z705" s="141"/>
    </row>
    <row r="706" spans="1:26" ht="12.75" customHeight="1">
      <c r="A706" s="2"/>
      <c r="B706" s="157"/>
      <c r="C706" s="157"/>
      <c r="D706" s="157"/>
      <c r="E706" s="157"/>
      <c r="F706" s="157"/>
      <c r="G706" s="157"/>
      <c r="H706" s="2"/>
      <c r="I706" s="2"/>
      <c r="J706" s="2"/>
      <c r="K706" s="141"/>
      <c r="L706" s="141"/>
      <c r="M706" s="141"/>
      <c r="N706" s="141"/>
      <c r="O706" s="141"/>
      <c r="P706" s="141"/>
      <c r="Q706" s="141"/>
      <c r="R706" s="141"/>
      <c r="S706" s="141"/>
      <c r="T706" s="141"/>
      <c r="U706" s="141"/>
      <c r="V706" s="141"/>
      <c r="W706" s="141"/>
      <c r="X706" s="141"/>
      <c r="Y706" s="141"/>
      <c r="Z706" s="141"/>
    </row>
    <row r="707" spans="1:26" ht="12.75" customHeight="1">
      <c r="A707" s="2"/>
      <c r="B707" s="157"/>
      <c r="C707" s="157"/>
      <c r="D707" s="157"/>
      <c r="E707" s="157"/>
      <c r="F707" s="157"/>
      <c r="G707" s="157"/>
      <c r="H707" s="2"/>
      <c r="I707" s="2"/>
      <c r="J707" s="2"/>
      <c r="K707" s="141"/>
      <c r="L707" s="141"/>
      <c r="M707" s="141"/>
      <c r="N707" s="141"/>
      <c r="O707" s="141"/>
      <c r="P707" s="141"/>
      <c r="Q707" s="141"/>
      <c r="R707" s="141"/>
      <c r="S707" s="141"/>
      <c r="T707" s="141"/>
      <c r="U707" s="141"/>
      <c r="V707" s="141"/>
      <c r="W707" s="141"/>
      <c r="X707" s="141"/>
      <c r="Y707" s="141"/>
      <c r="Z707" s="141"/>
    </row>
    <row r="708" spans="1:26" ht="12.75" customHeight="1">
      <c r="A708" s="2"/>
      <c r="B708" s="157"/>
      <c r="C708" s="157"/>
      <c r="D708" s="157"/>
      <c r="E708" s="157"/>
      <c r="F708" s="157"/>
      <c r="G708" s="157"/>
      <c r="H708" s="2"/>
      <c r="I708" s="2"/>
      <c r="J708" s="2"/>
      <c r="K708" s="141"/>
      <c r="L708" s="141"/>
      <c r="M708" s="141"/>
      <c r="N708" s="141"/>
      <c r="O708" s="141"/>
      <c r="P708" s="141"/>
      <c r="Q708" s="141"/>
      <c r="R708" s="141"/>
      <c r="S708" s="141"/>
      <c r="T708" s="141"/>
      <c r="U708" s="141"/>
      <c r="V708" s="141"/>
      <c r="W708" s="141"/>
      <c r="X708" s="141"/>
      <c r="Y708" s="141"/>
      <c r="Z708" s="141"/>
    </row>
    <row r="709" spans="1:26" ht="12.75" customHeight="1">
      <c r="A709" s="2"/>
      <c r="B709" s="157"/>
      <c r="C709" s="157"/>
      <c r="D709" s="157"/>
      <c r="E709" s="157"/>
      <c r="F709" s="157"/>
      <c r="G709" s="157"/>
      <c r="H709" s="2"/>
      <c r="I709" s="2"/>
      <c r="J709" s="2"/>
      <c r="K709" s="141"/>
      <c r="L709" s="141"/>
      <c r="M709" s="141"/>
      <c r="N709" s="141"/>
      <c r="O709" s="141"/>
      <c r="P709" s="141"/>
      <c r="Q709" s="141"/>
      <c r="R709" s="141"/>
      <c r="S709" s="141"/>
      <c r="T709" s="141"/>
      <c r="U709" s="141"/>
      <c r="V709" s="141"/>
      <c r="W709" s="141"/>
      <c r="X709" s="141"/>
      <c r="Y709" s="141"/>
      <c r="Z709" s="141"/>
    </row>
    <row r="710" spans="1:26" ht="12.75" customHeight="1">
      <c r="A710" s="2"/>
      <c r="B710" s="157"/>
      <c r="C710" s="157"/>
      <c r="D710" s="157"/>
      <c r="E710" s="157"/>
      <c r="F710" s="157"/>
      <c r="G710" s="157"/>
      <c r="H710" s="2"/>
      <c r="I710" s="2"/>
      <c r="J710" s="2"/>
      <c r="K710" s="141"/>
      <c r="L710" s="141"/>
      <c r="M710" s="141"/>
      <c r="N710" s="141"/>
      <c r="O710" s="141"/>
      <c r="P710" s="141"/>
      <c r="Q710" s="141"/>
      <c r="R710" s="141"/>
      <c r="S710" s="141"/>
      <c r="T710" s="141"/>
      <c r="U710" s="141"/>
      <c r="V710" s="141"/>
      <c r="W710" s="141"/>
      <c r="X710" s="141"/>
      <c r="Y710" s="141"/>
      <c r="Z710" s="141"/>
    </row>
    <row r="711" spans="1:26" ht="12.75" customHeight="1">
      <c r="A711" s="2"/>
      <c r="B711" s="157"/>
      <c r="C711" s="157"/>
      <c r="D711" s="157"/>
      <c r="E711" s="157"/>
      <c r="F711" s="157"/>
      <c r="G711" s="157"/>
      <c r="H711" s="2"/>
      <c r="I711" s="2"/>
      <c r="J711" s="2"/>
      <c r="K711" s="141"/>
      <c r="L711" s="141"/>
      <c r="M711" s="141"/>
      <c r="N711" s="141"/>
      <c r="O711" s="141"/>
      <c r="P711" s="141"/>
      <c r="Q711" s="141"/>
      <c r="R711" s="141"/>
      <c r="S711" s="141"/>
      <c r="T711" s="141"/>
      <c r="U711" s="141"/>
      <c r="V711" s="141"/>
      <c r="W711" s="141"/>
      <c r="X711" s="141"/>
      <c r="Y711" s="141"/>
      <c r="Z711" s="141"/>
    </row>
    <row r="712" spans="1:26" ht="12.75" customHeight="1">
      <c r="A712" s="2"/>
      <c r="B712" s="157"/>
      <c r="C712" s="157"/>
      <c r="D712" s="157"/>
      <c r="E712" s="157"/>
      <c r="F712" s="157"/>
      <c r="G712" s="157"/>
      <c r="H712" s="2"/>
      <c r="I712" s="2"/>
      <c r="J712" s="2"/>
      <c r="K712" s="141"/>
      <c r="L712" s="141"/>
      <c r="M712" s="141"/>
      <c r="N712" s="141"/>
      <c r="O712" s="141"/>
      <c r="P712" s="141"/>
      <c r="Q712" s="141"/>
      <c r="R712" s="141"/>
      <c r="S712" s="141"/>
      <c r="T712" s="141"/>
      <c r="U712" s="141"/>
      <c r="V712" s="141"/>
      <c r="W712" s="141"/>
      <c r="X712" s="141"/>
      <c r="Y712" s="141"/>
      <c r="Z712" s="141"/>
    </row>
    <row r="713" spans="1:26" ht="12.75" customHeight="1">
      <c r="A713" s="2"/>
      <c r="B713" s="157"/>
      <c r="C713" s="157"/>
      <c r="D713" s="157"/>
      <c r="E713" s="157"/>
      <c r="F713" s="157"/>
      <c r="G713" s="157"/>
      <c r="H713" s="2"/>
      <c r="I713" s="2"/>
      <c r="J713" s="2"/>
      <c r="K713" s="141"/>
      <c r="L713" s="141"/>
      <c r="M713" s="141"/>
      <c r="N713" s="141"/>
      <c r="O713" s="141"/>
      <c r="P713" s="141"/>
      <c r="Q713" s="141"/>
      <c r="R713" s="141"/>
      <c r="S713" s="141"/>
      <c r="T713" s="141"/>
      <c r="U713" s="141"/>
      <c r="V713" s="141"/>
      <c r="W713" s="141"/>
      <c r="X713" s="141"/>
      <c r="Y713" s="141"/>
      <c r="Z713" s="141"/>
    </row>
    <row r="714" spans="1:26" ht="12.75" customHeight="1">
      <c r="A714" s="2"/>
      <c r="B714" s="157"/>
      <c r="C714" s="157"/>
      <c r="D714" s="157"/>
      <c r="E714" s="157"/>
      <c r="F714" s="157"/>
      <c r="G714" s="157"/>
      <c r="H714" s="2"/>
      <c r="I714" s="2"/>
      <c r="J714" s="2"/>
      <c r="K714" s="141"/>
      <c r="L714" s="141"/>
      <c r="M714" s="141"/>
      <c r="N714" s="141"/>
      <c r="O714" s="141"/>
      <c r="P714" s="141"/>
      <c r="Q714" s="141"/>
      <c r="R714" s="141"/>
      <c r="S714" s="141"/>
      <c r="T714" s="141"/>
      <c r="U714" s="141"/>
      <c r="V714" s="141"/>
      <c r="W714" s="141"/>
      <c r="X714" s="141"/>
      <c r="Y714" s="141"/>
      <c r="Z714" s="141"/>
    </row>
    <row r="715" spans="1:26" ht="12.75" customHeight="1">
      <c r="A715" s="2"/>
      <c r="B715" s="157"/>
      <c r="C715" s="157"/>
      <c r="D715" s="157"/>
      <c r="E715" s="157"/>
      <c r="F715" s="157"/>
      <c r="G715" s="157"/>
      <c r="H715" s="2"/>
      <c r="I715" s="2"/>
      <c r="J715" s="2"/>
      <c r="K715" s="141"/>
      <c r="L715" s="141"/>
      <c r="M715" s="141"/>
      <c r="N715" s="141"/>
      <c r="O715" s="141"/>
      <c r="P715" s="141"/>
      <c r="Q715" s="141"/>
      <c r="R715" s="141"/>
      <c r="S715" s="141"/>
      <c r="T715" s="141"/>
      <c r="U715" s="141"/>
      <c r="V715" s="141"/>
      <c r="W715" s="141"/>
      <c r="X715" s="141"/>
      <c r="Y715" s="141"/>
      <c r="Z715" s="141"/>
    </row>
    <row r="716" spans="1:26" ht="12.75" customHeight="1">
      <c r="A716" s="2"/>
      <c r="B716" s="157"/>
      <c r="C716" s="157"/>
      <c r="D716" s="157"/>
      <c r="E716" s="157"/>
      <c r="F716" s="157"/>
      <c r="G716" s="157"/>
      <c r="H716" s="2"/>
      <c r="I716" s="2"/>
      <c r="J716" s="2"/>
      <c r="K716" s="141"/>
      <c r="L716" s="141"/>
      <c r="M716" s="141"/>
      <c r="N716" s="141"/>
      <c r="O716" s="141"/>
      <c r="P716" s="141"/>
      <c r="Q716" s="141"/>
      <c r="R716" s="141"/>
      <c r="S716" s="141"/>
      <c r="T716" s="141"/>
      <c r="U716" s="141"/>
      <c r="V716" s="141"/>
      <c r="W716" s="141"/>
      <c r="X716" s="141"/>
      <c r="Y716" s="141"/>
      <c r="Z716" s="141"/>
    </row>
    <row r="717" spans="1:26" ht="12.75" customHeight="1">
      <c r="A717" s="2"/>
      <c r="B717" s="157"/>
      <c r="C717" s="157"/>
      <c r="D717" s="157"/>
      <c r="E717" s="157"/>
      <c r="F717" s="157"/>
      <c r="G717" s="157"/>
      <c r="H717" s="2"/>
      <c r="I717" s="2"/>
      <c r="J717" s="2"/>
      <c r="K717" s="141"/>
      <c r="L717" s="141"/>
      <c r="M717" s="141"/>
      <c r="N717" s="141"/>
      <c r="O717" s="141"/>
      <c r="P717" s="141"/>
      <c r="Q717" s="141"/>
      <c r="R717" s="141"/>
      <c r="S717" s="141"/>
      <c r="T717" s="141"/>
      <c r="U717" s="141"/>
      <c r="V717" s="141"/>
      <c r="W717" s="141"/>
      <c r="X717" s="141"/>
      <c r="Y717" s="141"/>
      <c r="Z717" s="141"/>
    </row>
    <row r="718" spans="1:26" ht="12.75" customHeight="1">
      <c r="A718" s="2"/>
      <c r="B718" s="157"/>
      <c r="C718" s="157"/>
      <c r="D718" s="157"/>
      <c r="E718" s="157"/>
      <c r="F718" s="157"/>
      <c r="G718" s="157"/>
      <c r="H718" s="2"/>
      <c r="I718" s="2"/>
      <c r="J718" s="2"/>
      <c r="K718" s="141"/>
      <c r="L718" s="141"/>
      <c r="M718" s="141"/>
      <c r="N718" s="141"/>
      <c r="O718" s="141"/>
      <c r="P718" s="141"/>
      <c r="Q718" s="141"/>
      <c r="R718" s="141"/>
      <c r="S718" s="141"/>
      <c r="T718" s="141"/>
      <c r="U718" s="141"/>
      <c r="V718" s="141"/>
      <c r="W718" s="141"/>
      <c r="X718" s="141"/>
      <c r="Y718" s="141"/>
      <c r="Z718" s="141"/>
    </row>
    <row r="719" spans="1:26" ht="12.75" customHeight="1">
      <c r="A719" s="2"/>
      <c r="B719" s="157"/>
      <c r="C719" s="157"/>
      <c r="D719" s="157"/>
      <c r="E719" s="157"/>
      <c r="F719" s="157"/>
      <c r="G719" s="157"/>
      <c r="H719" s="2"/>
      <c r="I719" s="2"/>
      <c r="J719" s="2"/>
      <c r="K719" s="141"/>
      <c r="L719" s="141"/>
      <c r="M719" s="141"/>
      <c r="N719" s="141"/>
      <c r="O719" s="141"/>
      <c r="P719" s="141"/>
      <c r="Q719" s="141"/>
      <c r="R719" s="141"/>
      <c r="S719" s="141"/>
      <c r="T719" s="141"/>
      <c r="U719" s="141"/>
      <c r="V719" s="141"/>
      <c r="W719" s="141"/>
      <c r="X719" s="141"/>
      <c r="Y719" s="141"/>
      <c r="Z719" s="141"/>
    </row>
    <row r="720" spans="1:26" ht="12.75" customHeight="1">
      <c r="A720" s="2"/>
      <c r="B720" s="157"/>
      <c r="C720" s="157"/>
      <c r="D720" s="157"/>
      <c r="E720" s="157"/>
      <c r="F720" s="157"/>
      <c r="G720" s="157"/>
      <c r="H720" s="2"/>
      <c r="I720" s="2"/>
      <c r="J720" s="2"/>
      <c r="K720" s="141"/>
      <c r="L720" s="141"/>
      <c r="M720" s="141"/>
      <c r="N720" s="141"/>
      <c r="O720" s="141"/>
      <c r="P720" s="141"/>
      <c r="Q720" s="141"/>
      <c r="R720" s="141"/>
      <c r="S720" s="141"/>
      <c r="T720" s="141"/>
      <c r="U720" s="141"/>
      <c r="V720" s="141"/>
      <c r="W720" s="141"/>
      <c r="X720" s="141"/>
      <c r="Y720" s="141"/>
      <c r="Z720" s="141"/>
    </row>
    <row r="721" spans="1:26" ht="12.75" customHeight="1">
      <c r="A721" s="2"/>
      <c r="B721" s="157"/>
      <c r="C721" s="157"/>
      <c r="D721" s="157"/>
      <c r="E721" s="157"/>
      <c r="F721" s="157"/>
      <c r="G721" s="157"/>
      <c r="H721" s="2"/>
      <c r="I721" s="2"/>
      <c r="J721" s="2"/>
      <c r="K721" s="141"/>
      <c r="L721" s="141"/>
      <c r="M721" s="141"/>
      <c r="N721" s="141"/>
      <c r="O721" s="141"/>
      <c r="P721" s="141"/>
      <c r="Q721" s="141"/>
      <c r="R721" s="141"/>
      <c r="S721" s="141"/>
      <c r="T721" s="141"/>
      <c r="U721" s="141"/>
      <c r="V721" s="141"/>
      <c r="W721" s="141"/>
      <c r="X721" s="141"/>
      <c r="Y721" s="141"/>
      <c r="Z721" s="141"/>
    </row>
    <row r="722" spans="1:26" ht="12.75" customHeight="1">
      <c r="A722" s="2"/>
      <c r="B722" s="157"/>
      <c r="C722" s="157"/>
      <c r="D722" s="157"/>
      <c r="E722" s="157"/>
      <c r="F722" s="157"/>
      <c r="G722" s="157"/>
      <c r="H722" s="2"/>
      <c r="I722" s="2"/>
      <c r="J722" s="2"/>
      <c r="K722" s="141"/>
      <c r="L722" s="141"/>
      <c r="M722" s="141"/>
      <c r="N722" s="141"/>
      <c r="O722" s="141"/>
      <c r="P722" s="141"/>
      <c r="Q722" s="141"/>
      <c r="R722" s="141"/>
      <c r="S722" s="141"/>
      <c r="T722" s="141"/>
      <c r="U722" s="141"/>
      <c r="V722" s="141"/>
      <c r="W722" s="141"/>
      <c r="X722" s="141"/>
      <c r="Y722" s="141"/>
      <c r="Z722" s="141"/>
    </row>
    <row r="723" spans="1:26" ht="12.75" customHeight="1">
      <c r="A723" s="2"/>
      <c r="B723" s="157"/>
      <c r="C723" s="157"/>
      <c r="D723" s="157"/>
      <c r="E723" s="157"/>
      <c r="F723" s="157"/>
      <c r="G723" s="157"/>
      <c r="H723" s="2"/>
      <c r="I723" s="2"/>
      <c r="J723" s="2"/>
      <c r="K723" s="141"/>
      <c r="L723" s="141"/>
      <c r="M723" s="141"/>
      <c r="N723" s="141"/>
      <c r="O723" s="141"/>
      <c r="P723" s="141"/>
      <c r="Q723" s="141"/>
      <c r="R723" s="141"/>
      <c r="S723" s="141"/>
      <c r="T723" s="141"/>
      <c r="U723" s="141"/>
      <c r="V723" s="141"/>
      <c r="W723" s="141"/>
      <c r="X723" s="141"/>
      <c r="Y723" s="141"/>
      <c r="Z723" s="141"/>
    </row>
    <row r="724" spans="1:26" ht="12.75" customHeight="1">
      <c r="A724" s="2"/>
      <c r="B724" s="157"/>
      <c r="C724" s="157"/>
      <c r="D724" s="157"/>
      <c r="E724" s="157"/>
      <c r="F724" s="157"/>
      <c r="G724" s="157"/>
      <c r="H724" s="2"/>
      <c r="I724" s="2"/>
      <c r="J724" s="2"/>
      <c r="K724" s="141"/>
      <c r="L724" s="141"/>
      <c r="M724" s="141"/>
      <c r="N724" s="141"/>
      <c r="O724" s="141"/>
      <c r="P724" s="141"/>
      <c r="Q724" s="141"/>
      <c r="R724" s="141"/>
      <c r="S724" s="141"/>
      <c r="T724" s="141"/>
      <c r="U724" s="141"/>
      <c r="V724" s="141"/>
      <c r="W724" s="141"/>
      <c r="X724" s="141"/>
      <c r="Y724" s="141"/>
      <c r="Z724" s="141"/>
    </row>
    <row r="725" spans="1:26" ht="12.75" customHeight="1">
      <c r="A725" s="2"/>
      <c r="B725" s="157"/>
      <c r="C725" s="157"/>
      <c r="D725" s="157"/>
      <c r="E725" s="157"/>
      <c r="F725" s="157"/>
      <c r="G725" s="157"/>
      <c r="H725" s="2"/>
      <c r="I725" s="2"/>
      <c r="J725" s="2"/>
      <c r="K725" s="141"/>
      <c r="L725" s="141"/>
      <c r="M725" s="141"/>
      <c r="N725" s="141"/>
      <c r="O725" s="141"/>
      <c r="P725" s="141"/>
      <c r="Q725" s="141"/>
      <c r="R725" s="141"/>
      <c r="S725" s="141"/>
      <c r="T725" s="141"/>
      <c r="U725" s="141"/>
      <c r="V725" s="141"/>
      <c r="W725" s="141"/>
      <c r="X725" s="141"/>
      <c r="Y725" s="141"/>
      <c r="Z725" s="141"/>
    </row>
    <row r="726" spans="1:26" ht="12.75" customHeight="1">
      <c r="A726" s="2"/>
      <c r="B726" s="157"/>
      <c r="C726" s="157"/>
      <c r="D726" s="157"/>
      <c r="E726" s="157"/>
      <c r="F726" s="157"/>
      <c r="G726" s="157"/>
      <c r="H726" s="2"/>
      <c r="I726" s="2"/>
      <c r="J726" s="2"/>
      <c r="K726" s="141"/>
      <c r="L726" s="141"/>
      <c r="M726" s="141"/>
      <c r="N726" s="141"/>
      <c r="O726" s="141"/>
      <c r="P726" s="141"/>
      <c r="Q726" s="141"/>
      <c r="R726" s="141"/>
      <c r="S726" s="141"/>
      <c r="T726" s="141"/>
      <c r="U726" s="141"/>
      <c r="V726" s="141"/>
      <c r="W726" s="141"/>
      <c r="X726" s="141"/>
      <c r="Y726" s="141"/>
      <c r="Z726" s="141"/>
    </row>
    <row r="727" spans="1:26" ht="12.75" customHeight="1">
      <c r="A727" s="2"/>
      <c r="B727" s="157"/>
      <c r="C727" s="157"/>
      <c r="D727" s="157"/>
      <c r="E727" s="157"/>
      <c r="F727" s="157"/>
      <c r="G727" s="157"/>
      <c r="H727" s="2"/>
      <c r="I727" s="2"/>
      <c r="J727" s="2"/>
      <c r="K727" s="141"/>
      <c r="L727" s="141"/>
      <c r="M727" s="141"/>
      <c r="N727" s="141"/>
      <c r="O727" s="141"/>
      <c r="P727" s="141"/>
      <c r="Q727" s="141"/>
      <c r="R727" s="141"/>
      <c r="S727" s="141"/>
      <c r="T727" s="141"/>
      <c r="U727" s="141"/>
      <c r="V727" s="141"/>
      <c r="W727" s="141"/>
      <c r="X727" s="141"/>
      <c r="Y727" s="141"/>
      <c r="Z727" s="141"/>
    </row>
    <row r="728" spans="1:26" ht="12.75" customHeight="1">
      <c r="A728" s="2"/>
      <c r="B728" s="157"/>
      <c r="C728" s="157"/>
      <c r="D728" s="157"/>
      <c r="E728" s="157"/>
      <c r="F728" s="157"/>
      <c r="G728" s="157"/>
      <c r="H728" s="2"/>
      <c r="I728" s="2"/>
      <c r="J728" s="2"/>
      <c r="K728" s="141"/>
      <c r="L728" s="141"/>
      <c r="M728" s="141"/>
      <c r="N728" s="141"/>
      <c r="O728" s="141"/>
      <c r="P728" s="141"/>
      <c r="Q728" s="141"/>
      <c r="R728" s="141"/>
      <c r="S728" s="141"/>
      <c r="T728" s="141"/>
      <c r="U728" s="141"/>
      <c r="V728" s="141"/>
      <c r="W728" s="141"/>
      <c r="X728" s="141"/>
      <c r="Y728" s="141"/>
      <c r="Z728" s="141"/>
    </row>
    <row r="729" spans="1:26" ht="12.75" customHeight="1">
      <c r="A729" s="2"/>
      <c r="B729" s="157"/>
      <c r="C729" s="157"/>
      <c r="D729" s="157"/>
      <c r="E729" s="157"/>
      <c r="F729" s="157"/>
      <c r="G729" s="157"/>
      <c r="H729" s="2"/>
      <c r="I729" s="2"/>
      <c r="J729" s="2"/>
      <c r="K729" s="141"/>
      <c r="L729" s="141"/>
      <c r="M729" s="141"/>
      <c r="N729" s="141"/>
      <c r="O729" s="141"/>
      <c r="P729" s="141"/>
      <c r="Q729" s="141"/>
      <c r="R729" s="141"/>
      <c r="S729" s="141"/>
      <c r="T729" s="141"/>
      <c r="U729" s="141"/>
      <c r="V729" s="141"/>
      <c r="W729" s="141"/>
      <c r="X729" s="141"/>
      <c r="Y729" s="141"/>
      <c r="Z729" s="141"/>
    </row>
    <row r="730" spans="1:26" ht="12.75" customHeight="1">
      <c r="A730" s="2"/>
      <c r="B730" s="157"/>
      <c r="C730" s="157"/>
      <c r="D730" s="157"/>
      <c r="E730" s="157"/>
      <c r="F730" s="157"/>
      <c r="G730" s="157"/>
      <c r="H730" s="2"/>
      <c r="I730" s="2"/>
      <c r="J730" s="2"/>
      <c r="K730" s="141"/>
      <c r="L730" s="141"/>
      <c r="M730" s="141"/>
      <c r="N730" s="141"/>
      <c r="O730" s="141"/>
      <c r="P730" s="141"/>
      <c r="Q730" s="141"/>
      <c r="R730" s="141"/>
      <c r="S730" s="141"/>
      <c r="T730" s="141"/>
      <c r="U730" s="141"/>
      <c r="V730" s="141"/>
      <c r="W730" s="141"/>
      <c r="X730" s="141"/>
      <c r="Y730" s="141"/>
      <c r="Z730" s="141"/>
    </row>
    <row r="731" spans="1:26" ht="12.75" customHeight="1">
      <c r="A731" s="2"/>
      <c r="B731" s="157"/>
      <c r="C731" s="157"/>
      <c r="D731" s="157"/>
      <c r="E731" s="157"/>
      <c r="F731" s="157"/>
      <c r="G731" s="157"/>
      <c r="H731" s="2"/>
      <c r="I731" s="2"/>
      <c r="J731" s="2"/>
      <c r="K731" s="141"/>
      <c r="L731" s="141"/>
      <c r="M731" s="141"/>
      <c r="N731" s="141"/>
      <c r="O731" s="141"/>
      <c r="P731" s="141"/>
      <c r="Q731" s="141"/>
      <c r="R731" s="141"/>
      <c r="S731" s="141"/>
      <c r="T731" s="141"/>
      <c r="U731" s="141"/>
      <c r="V731" s="141"/>
      <c r="W731" s="141"/>
      <c r="X731" s="141"/>
      <c r="Y731" s="141"/>
      <c r="Z731" s="141"/>
    </row>
    <row r="732" spans="1:26" ht="12.75" customHeight="1">
      <c r="A732" s="2"/>
      <c r="B732" s="157"/>
      <c r="C732" s="157"/>
      <c r="D732" s="157"/>
      <c r="E732" s="157"/>
      <c r="F732" s="157"/>
      <c r="G732" s="157"/>
      <c r="H732" s="2"/>
      <c r="I732" s="2"/>
      <c r="J732" s="2"/>
      <c r="K732" s="141"/>
      <c r="L732" s="141"/>
      <c r="M732" s="141"/>
      <c r="N732" s="141"/>
      <c r="O732" s="141"/>
      <c r="P732" s="141"/>
      <c r="Q732" s="141"/>
      <c r="R732" s="141"/>
      <c r="S732" s="141"/>
      <c r="T732" s="141"/>
      <c r="U732" s="141"/>
      <c r="V732" s="141"/>
      <c r="W732" s="141"/>
      <c r="X732" s="141"/>
      <c r="Y732" s="141"/>
      <c r="Z732" s="141"/>
    </row>
    <row r="733" spans="1:26" ht="12.75" customHeight="1">
      <c r="A733" s="2"/>
      <c r="B733" s="157"/>
      <c r="C733" s="157"/>
      <c r="D733" s="157"/>
      <c r="E733" s="157"/>
      <c r="F733" s="157"/>
      <c r="G733" s="157"/>
      <c r="H733" s="2"/>
      <c r="I733" s="2"/>
      <c r="J733" s="2"/>
      <c r="K733" s="141"/>
      <c r="L733" s="141"/>
      <c r="M733" s="141"/>
      <c r="N733" s="141"/>
      <c r="O733" s="141"/>
      <c r="P733" s="141"/>
      <c r="Q733" s="141"/>
      <c r="R733" s="141"/>
      <c r="S733" s="141"/>
      <c r="T733" s="141"/>
      <c r="U733" s="141"/>
      <c r="V733" s="141"/>
      <c r="W733" s="141"/>
      <c r="X733" s="141"/>
      <c r="Y733" s="141"/>
      <c r="Z733" s="141"/>
    </row>
    <row r="734" spans="1:26" ht="12.75" customHeight="1">
      <c r="A734" s="2"/>
      <c r="B734" s="157"/>
      <c r="C734" s="157"/>
      <c r="D734" s="157"/>
      <c r="E734" s="157"/>
      <c r="F734" s="157"/>
      <c r="G734" s="157"/>
      <c r="H734" s="2"/>
      <c r="I734" s="2"/>
      <c r="J734" s="2"/>
      <c r="K734" s="141"/>
      <c r="L734" s="141"/>
      <c r="M734" s="141"/>
      <c r="N734" s="141"/>
      <c r="O734" s="141"/>
      <c r="P734" s="141"/>
      <c r="Q734" s="141"/>
      <c r="R734" s="141"/>
      <c r="S734" s="141"/>
      <c r="T734" s="141"/>
      <c r="U734" s="141"/>
      <c r="V734" s="141"/>
      <c r="W734" s="141"/>
      <c r="X734" s="141"/>
      <c r="Y734" s="141"/>
      <c r="Z734" s="141"/>
    </row>
    <row r="735" spans="1:26" ht="12.75" customHeight="1">
      <c r="A735" s="2"/>
      <c r="B735" s="157"/>
      <c r="C735" s="157"/>
      <c r="D735" s="157"/>
      <c r="E735" s="157"/>
      <c r="F735" s="157"/>
      <c r="G735" s="157"/>
      <c r="H735" s="2"/>
      <c r="I735" s="2"/>
      <c r="J735" s="2"/>
      <c r="K735" s="141"/>
      <c r="L735" s="141"/>
      <c r="M735" s="141"/>
      <c r="N735" s="141"/>
      <c r="O735" s="141"/>
      <c r="P735" s="141"/>
      <c r="Q735" s="141"/>
      <c r="R735" s="141"/>
      <c r="S735" s="141"/>
      <c r="T735" s="141"/>
      <c r="U735" s="141"/>
      <c r="V735" s="141"/>
      <c r="W735" s="141"/>
      <c r="X735" s="141"/>
      <c r="Y735" s="141"/>
      <c r="Z735" s="141"/>
    </row>
    <row r="736" spans="1:26" ht="12.75" customHeight="1">
      <c r="A736" s="2"/>
      <c r="B736" s="157"/>
      <c r="C736" s="157"/>
      <c r="D736" s="157"/>
      <c r="E736" s="157"/>
      <c r="F736" s="157"/>
      <c r="G736" s="157"/>
      <c r="H736" s="2"/>
      <c r="I736" s="2"/>
      <c r="J736" s="2"/>
      <c r="K736" s="141"/>
      <c r="L736" s="141"/>
      <c r="M736" s="141"/>
      <c r="N736" s="141"/>
      <c r="O736" s="141"/>
      <c r="P736" s="141"/>
      <c r="Q736" s="141"/>
      <c r="R736" s="141"/>
      <c r="S736" s="141"/>
      <c r="T736" s="141"/>
      <c r="U736" s="141"/>
      <c r="V736" s="141"/>
      <c r="W736" s="141"/>
      <c r="X736" s="141"/>
      <c r="Y736" s="141"/>
      <c r="Z736" s="141"/>
    </row>
    <row r="737" spans="1:26" ht="12.75" customHeight="1">
      <c r="A737" s="2"/>
      <c r="B737" s="157"/>
      <c r="C737" s="157"/>
      <c r="D737" s="157"/>
      <c r="E737" s="157"/>
      <c r="F737" s="157"/>
      <c r="G737" s="157"/>
      <c r="H737" s="2"/>
      <c r="I737" s="2"/>
      <c r="J737" s="2"/>
      <c r="K737" s="141"/>
      <c r="L737" s="141"/>
      <c r="M737" s="141"/>
      <c r="N737" s="141"/>
      <c r="O737" s="141"/>
      <c r="P737" s="141"/>
      <c r="Q737" s="141"/>
      <c r="R737" s="141"/>
      <c r="S737" s="141"/>
      <c r="T737" s="141"/>
      <c r="U737" s="141"/>
      <c r="V737" s="141"/>
      <c r="W737" s="141"/>
      <c r="X737" s="141"/>
      <c r="Y737" s="141"/>
      <c r="Z737" s="141"/>
    </row>
    <row r="738" spans="1:26" ht="12.75" customHeight="1">
      <c r="A738" s="2"/>
      <c r="B738" s="157"/>
      <c r="C738" s="157"/>
      <c r="D738" s="157"/>
      <c r="E738" s="157"/>
      <c r="F738" s="157"/>
      <c r="G738" s="157"/>
      <c r="H738" s="2"/>
      <c r="I738" s="2"/>
      <c r="J738" s="2"/>
      <c r="K738" s="141"/>
      <c r="L738" s="141"/>
      <c r="M738" s="141"/>
      <c r="N738" s="141"/>
      <c r="O738" s="141"/>
      <c r="P738" s="141"/>
      <c r="Q738" s="141"/>
      <c r="R738" s="141"/>
      <c r="S738" s="141"/>
      <c r="T738" s="141"/>
      <c r="U738" s="141"/>
      <c r="V738" s="141"/>
      <c r="W738" s="141"/>
      <c r="X738" s="141"/>
      <c r="Y738" s="141"/>
      <c r="Z738" s="141"/>
    </row>
    <row r="739" spans="1:26" ht="12.75" customHeight="1">
      <c r="A739" s="2"/>
      <c r="B739" s="157"/>
      <c r="C739" s="157"/>
      <c r="D739" s="157"/>
      <c r="E739" s="157"/>
      <c r="F739" s="157"/>
      <c r="G739" s="157"/>
      <c r="H739" s="2"/>
      <c r="I739" s="2"/>
      <c r="J739" s="2"/>
      <c r="K739" s="141"/>
      <c r="L739" s="141"/>
      <c r="M739" s="141"/>
      <c r="N739" s="141"/>
      <c r="O739" s="141"/>
      <c r="P739" s="141"/>
      <c r="Q739" s="141"/>
      <c r="R739" s="141"/>
      <c r="S739" s="141"/>
      <c r="T739" s="141"/>
      <c r="U739" s="141"/>
      <c r="V739" s="141"/>
      <c r="W739" s="141"/>
      <c r="X739" s="141"/>
      <c r="Y739" s="141"/>
      <c r="Z739" s="141"/>
    </row>
    <row r="740" spans="1:26" ht="12.75" customHeight="1">
      <c r="A740" s="2"/>
      <c r="B740" s="157"/>
      <c r="C740" s="157"/>
      <c r="D740" s="157"/>
      <c r="E740" s="157"/>
      <c r="F740" s="157"/>
      <c r="G740" s="157"/>
      <c r="H740" s="2"/>
      <c r="I740" s="2"/>
      <c r="J740" s="2"/>
      <c r="K740" s="141"/>
      <c r="L740" s="141"/>
      <c r="M740" s="141"/>
      <c r="N740" s="141"/>
      <c r="O740" s="141"/>
      <c r="P740" s="141"/>
      <c r="Q740" s="141"/>
      <c r="R740" s="141"/>
      <c r="S740" s="141"/>
      <c r="T740" s="141"/>
      <c r="U740" s="141"/>
      <c r="V740" s="141"/>
      <c r="W740" s="141"/>
      <c r="X740" s="141"/>
      <c r="Y740" s="141"/>
      <c r="Z740" s="141"/>
    </row>
    <row r="741" spans="1:26" ht="12.75" customHeight="1">
      <c r="A741" s="2"/>
      <c r="B741" s="157"/>
      <c r="C741" s="157"/>
      <c r="D741" s="157"/>
      <c r="E741" s="157"/>
      <c r="F741" s="157"/>
      <c r="G741" s="157"/>
      <c r="H741" s="2"/>
      <c r="I741" s="2"/>
      <c r="J741" s="2"/>
      <c r="K741" s="141"/>
      <c r="L741" s="141"/>
      <c r="M741" s="141"/>
      <c r="N741" s="141"/>
      <c r="O741" s="141"/>
      <c r="P741" s="141"/>
      <c r="Q741" s="141"/>
      <c r="R741" s="141"/>
      <c r="S741" s="141"/>
      <c r="T741" s="141"/>
      <c r="U741" s="141"/>
      <c r="V741" s="141"/>
      <c r="W741" s="141"/>
      <c r="X741" s="141"/>
      <c r="Y741" s="141"/>
      <c r="Z741" s="141"/>
    </row>
    <row r="742" spans="1:26" ht="12.75" customHeight="1">
      <c r="A742" s="2"/>
      <c r="B742" s="157"/>
      <c r="C742" s="157"/>
      <c r="D742" s="157"/>
      <c r="E742" s="157"/>
      <c r="F742" s="157"/>
      <c r="G742" s="157"/>
      <c r="H742" s="2"/>
      <c r="I742" s="2"/>
      <c r="J742" s="2"/>
      <c r="K742" s="141"/>
      <c r="L742" s="141"/>
      <c r="M742" s="141"/>
      <c r="N742" s="141"/>
      <c r="O742" s="141"/>
      <c r="P742" s="141"/>
      <c r="Q742" s="141"/>
      <c r="R742" s="141"/>
      <c r="S742" s="141"/>
      <c r="T742" s="141"/>
      <c r="U742" s="141"/>
      <c r="V742" s="141"/>
      <c r="W742" s="141"/>
      <c r="X742" s="141"/>
      <c r="Y742" s="141"/>
      <c r="Z742" s="141"/>
    </row>
    <row r="743" spans="1:26" ht="12.75" customHeight="1">
      <c r="A743" s="2"/>
      <c r="B743" s="157"/>
      <c r="C743" s="157"/>
      <c r="D743" s="157"/>
      <c r="E743" s="157"/>
      <c r="F743" s="157"/>
      <c r="G743" s="157"/>
      <c r="H743" s="2"/>
      <c r="I743" s="2"/>
      <c r="J743" s="2"/>
      <c r="K743" s="141"/>
      <c r="L743" s="141"/>
      <c r="M743" s="141"/>
      <c r="N743" s="141"/>
      <c r="O743" s="141"/>
      <c r="P743" s="141"/>
      <c r="Q743" s="141"/>
      <c r="R743" s="141"/>
      <c r="S743" s="141"/>
      <c r="T743" s="141"/>
      <c r="U743" s="141"/>
      <c r="V743" s="141"/>
      <c r="W743" s="141"/>
      <c r="X743" s="141"/>
      <c r="Y743" s="141"/>
      <c r="Z743" s="141"/>
    </row>
    <row r="744" spans="1:26" ht="12.75" customHeight="1">
      <c r="A744" s="2"/>
      <c r="B744" s="157"/>
      <c r="C744" s="157"/>
      <c r="D744" s="157"/>
      <c r="E744" s="157"/>
      <c r="F744" s="157"/>
      <c r="G744" s="157"/>
      <c r="H744" s="2"/>
      <c r="I744" s="2"/>
      <c r="J744" s="2"/>
      <c r="K744" s="141"/>
      <c r="L744" s="141"/>
      <c r="M744" s="141"/>
      <c r="N744" s="141"/>
      <c r="O744" s="141"/>
      <c r="P744" s="141"/>
      <c r="Q744" s="141"/>
      <c r="R744" s="141"/>
      <c r="S744" s="141"/>
      <c r="T744" s="141"/>
      <c r="U744" s="141"/>
      <c r="V744" s="141"/>
      <c r="W744" s="141"/>
      <c r="X744" s="141"/>
      <c r="Y744" s="141"/>
      <c r="Z744" s="141"/>
    </row>
    <row r="745" spans="1:26" ht="12.75" customHeight="1">
      <c r="A745" s="2"/>
      <c r="B745" s="157"/>
      <c r="C745" s="157"/>
      <c r="D745" s="157"/>
      <c r="E745" s="157"/>
      <c r="F745" s="157"/>
      <c r="G745" s="157"/>
      <c r="H745" s="2"/>
      <c r="I745" s="2"/>
      <c r="J745" s="2"/>
      <c r="K745" s="141"/>
      <c r="L745" s="141"/>
      <c r="M745" s="141"/>
      <c r="N745" s="141"/>
      <c r="O745" s="141"/>
      <c r="P745" s="141"/>
      <c r="Q745" s="141"/>
      <c r="R745" s="141"/>
      <c r="S745" s="141"/>
      <c r="T745" s="141"/>
      <c r="U745" s="141"/>
      <c r="V745" s="141"/>
      <c r="W745" s="141"/>
      <c r="X745" s="141"/>
      <c r="Y745" s="141"/>
      <c r="Z745" s="141"/>
    </row>
    <row r="746" spans="1:26" ht="12.75" customHeight="1">
      <c r="A746" s="2"/>
      <c r="B746" s="157"/>
      <c r="C746" s="157"/>
      <c r="D746" s="157"/>
      <c r="E746" s="157"/>
      <c r="F746" s="157"/>
      <c r="G746" s="157"/>
      <c r="H746" s="2"/>
      <c r="I746" s="2"/>
      <c r="J746" s="2"/>
      <c r="K746" s="141"/>
      <c r="L746" s="141"/>
      <c r="M746" s="141"/>
      <c r="N746" s="141"/>
      <c r="O746" s="141"/>
      <c r="P746" s="141"/>
      <c r="Q746" s="141"/>
      <c r="R746" s="141"/>
      <c r="S746" s="141"/>
      <c r="T746" s="141"/>
      <c r="U746" s="141"/>
      <c r="V746" s="141"/>
      <c r="W746" s="141"/>
      <c r="X746" s="141"/>
      <c r="Y746" s="141"/>
      <c r="Z746" s="141"/>
    </row>
    <row r="747" spans="1:26" ht="12.75" customHeight="1">
      <c r="A747" s="2"/>
      <c r="B747" s="157"/>
      <c r="C747" s="157"/>
      <c r="D747" s="157"/>
      <c r="E747" s="157"/>
      <c r="F747" s="157"/>
      <c r="G747" s="157"/>
      <c r="H747" s="2"/>
      <c r="I747" s="2"/>
      <c r="J747" s="2"/>
      <c r="K747" s="141"/>
      <c r="L747" s="141"/>
      <c r="M747" s="141"/>
      <c r="N747" s="141"/>
      <c r="O747" s="141"/>
      <c r="P747" s="141"/>
      <c r="Q747" s="141"/>
      <c r="R747" s="141"/>
      <c r="S747" s="141"/>
      <c r="T747" s="141"/>
      <c r="U747" s="141"/>
      <c r="V747" s="141"/>
      <c r="W747" s="141"/>
      <c r="X747" s="141"/>
      <c r="Y747" s="141"/>
      <c r="Z747" s="141"/>
    </row>
    <row r="748" spans="1:26" ht="12.75" customHeight="1">
      <c r="A748" s="2"/>
      <c r="B748" s="157"/>
      <c r="C748" s="157"/>
      <c r="D748" s="157"/>
      <c r="E748" s="157"/>
      <c r="F748" s="157"/>
      <c r="G748" s="157"/>
      <c r="H748" s="2"/>
      <c r="I748" s="2"/>
      <c r="J748" s="2"/>
      <c r="K748" s="141"/>
      <c r="L748" s="141"/>
      <c r="M748" s="141"/>
      <c r="N748" s="141"/>
      <c r="O748" s="141"/>
      <c r="P748" s="141"/>
      <c r="Q748" s="141"/>
      <c r="R748" s="141"/>
      <c r="S748" s="141"/>
      <c r="T748" s="141"/>
      <c r="U748" s="141"/>
      <c r="V748" s="141"/>
      <c r="W748" s="141"/>
      <c r="X748" s="141"/>
      <c r="Y748" s="141"/>
      <c r="Z748" s="141"/>
    </row>
    <row r="749" spans="1:26" ht="12.75" customHeight="1">
      <c r="A749" s="2"/>
      <c r="B749" s="157"/>
      <c r="C749" s="157"/>
      <c r="D749" s="157"/>
      <c r="E749" s="157"/>
      <c r="F749" s="157"/>
      <c r="G749" s="157"/>
      <c r="H749" s="2"/>
      <c r="I749" s="2"/>
      <c r="J749" s="2"/>
      <c r="K749" s="141"/>
      <c r="L749" s="141"/>
      <c r="M749" s="141"/>
      <c r="N749" s="141"/>
      <c r="O749" s="141"/>
      <c r="P749" s="141"/>
      <c r="Q749" s="141"/>
      <c r="R749" s="141"/>
      <c r="S749" s="141"/>
      <c r="T749" s="141"/>
      <c r="U749" s="141"/>
      <c r="V749" s="141"/>
      <c r="W749" s="141"/>
      <c r="X749" s="141"/>
      <c r="Y749" s="141"/>
      <c r="Z749" s="141"/>
    </row>
    <row r="750" spans="1:26" ht="12.75" customHeight="1">
      <c r="A750" s="2"/>
      <c r="B750" s="157"/>
      <c r="C750" s="157"/>
      <c r="D750" s="157"/>
      <c r="E750" s="157"/>
      <c r="F750" s="157"/>
      <c r="G750" s="157"/>
      <c r="H750" s="2"/>
      <c r="I750" s="2"/>
      <c r="J750" s="2"/>
      <c r="K750" s="141"/>
      <c r="L750" s="141"/>
      <c r="M750" s="141"/>
      <c r="N750" s="141"/>
      <c r="O750" s="141"/>
      <c r="P750" s="141"/>
      <c r="Q750" s="141"/>
      <c r="R750" s="141"/>
      <c r="S750" s="141"/>
      <c r="T750" s="141"/>
      <c r="U750" s="141"/>
      <c r="V750" s="141"/>
      <c r="W750" s="141"/>
      <c r="X750" s="141"/>
      <c r="Y750" s="141"/>
      <c r="Z750" s="141"/>
    </row>
    <row r="751" spans="1:26" ht="12.75" customHeight="1">
      <c r="A751" s="2"/>
      <c r="B751" s="157"/>
      <c r="C751" s="157"/>
      <c r="D751" s="157"/>
      <c r="E751" s="157"/>
      <c r="F751" s="157"/>
      <c r="G751" s="157"/>
      <c r="H751" s="2"/>
      <c r="I751" s="2"/>
      <c r="J751" s="2"/>
      <c r="K751" s="141"/>
      <c r="L751" s="141"/>
      <c r="M751" s="141"/>
      <c r="N751" s="141"/>
      <c r="O751" s="141"/>
      <c r="P751" s="141"/>
      <c r="Q751" s="141"/>
      <c r="R751" s="141"/>
      <c r="S751" s="141"/>
      <c r="T751" s="141"/>
      <c r="U751" s="141"/>
      <c r="V751" s="141"/>
      <c r="W751" s="141"/>
      <c r="X751" s="141"/>
      <c r="Y751" s="141"/>
      <c r="Z751" s="141"/>
    </row>
    <row r="752" spans="1:26" ht="12.75" customHeight="1">
      <c r="A752" s="2"/>
      <c r="B752" s="157"/>
      <c r="C752" s="157"/>
      <c r="D752" s="157"/>
      <c r="E752" s="157"/>
      <c r="F752" s="157"/>
      <c r="G752" s="157"/>
      <c r="H752" s="2"/>
      <c r="I752" s="2"/>
      <c r="J752" s="2"/>
      <c r="K752" s="141"/>
      <c r="L752" s="141"/>
      <c r="M752" s="141"/>
      <c r="N752" s="141"/>
      <c r="O752" s="141"/>
      <c r="P752" s="141"/>
      <c r="Q752" s="141"/>
      <c r="R752" s="141"/>
      <c r="S752" s="141"/>
      <c r="T752" s="141"/>
      <c r="U752" s="141"/>
      <c r="V752" s="141"/>
      <c r="W752" s="141"/>
      <c r="X752" s="141"/>
      <c r="Y752" s="141"/>
      <c r="Z752" s="141"/>
    </row>
    <row r="753" spans="1:26" ht="12.75" customHeight="1">
      <c r="A753" s="2"/>
      <c r="B753" s="157"/>
      <c r="C753" s="157"/>
      <c r="D753" s="157"/>
      <c r="E753" s="157"/>
      <c r="F753" s="157"/>
      <c r="G753" s="157"/>
      <c r="H753" s="2"/>
      <c r="I753" s="2"/>
      <c r="J753" s="2"/>
      <c r="K753" s="141"/>
      <c r="L753" s="141"/>
      <c r="M753" s="141"/>
      <c r="N753" s="141"/>
      <c r="O753" s="141"/>
      <c r="P753" s="141"/>
      <c r="Q753" s="141"/>
      <c r="R753" s="141"/>
      <c r="S753" s="141"/>
      <c r="T753" s="141"/>
      <c r="U753" s="141"/>
      <c r="V753" s="141"/>
      <c r="W753" s="141"/>
      <c r="X753" s="141"/>
      <c r="Y753" s="141"/>
      <c r="Z753" s="141"/>
    </row>
    <row r="754" spans="1:26" ht="12.75" customHeight="1">
      <c r="A754" s="2"/>
      <c r="B754" s="157"/>
      <c r="C754" s="157"/>
      <c r="D754" s="157"/>
      <c r="E754" s="157"/>
      <c r="F754" s="157"/>
      <c r="G754" s="157"/>
      <c r="H754" s="2"/>
      <c r="I754" s="2"/>
      <c r="J754" s="2"/>
      <c r="K754" s="141"/>
      <c r="L754" s="141"/>
      <c r="M754" s="141"/>
      <c r="N754" s="141"/>
      <c r="O754" s="141"/>
      <c r="P754" s="141"/>
      <c r="Q754" s="141"/>
      <c r="R754" s="141"/>
      <c r="S754" s="141"/>
      <c r="T754" s="141"/>
      <c r="U754" s="141"/>
      <c r="V754" s="141"/>
      <c r="W754" s="141"/>
      <c r="X754" s="141"/>
      <c r="Y754" s="141"/>
      <c r="Z754" s="141"/>
    </row>
    <row r="755" spans="1:26" ht="12.75" customHeight="1">
      <c r="A755" s="2"/>
      <c r="B755" s="157"/>
      <c r="C755" s="157"/>
      <c r="D755" s="157"/>
      <c r="E755" s="157"/>
      <c r="F755" s="157"/>
      <c r="G755" s="157"/>
      <c r="H755" s="2"/>
      <c r="I755" s="2"/>
      <c r="J755" s="2"/>
      <c r="K755" s="141"/>
      <c r="L755" s="141"/>
      <c r="M755" s="141"/>
      <c r="N755" s="141"/>
      <c r="O755" s="141"/>
      <c r="P755" s="141"/>
      <c r="Q755" s="141"/>
      <c r="R755" s="141"/>
      <c r="S755" s="141"/>
      <c r="T755" s="141"/>
      <c r="U755" s="141"/>
      <c r="V755" s="141"/>
      <c r="W755" s="141"/>
      <c r="X755" s="141"/>
      <c r="Y755" s="141"/>
      <c r="Z755" s="141"/>
    </row>
    <row r="756" spans="1:26" ht="12.75" customHeight="1">
      <c r="A756" s="2"/>
      <c r="B756" s="157"/>
      <c r="C756" s="157"/>
      <c r="D756" s="157"/>
      <c r="E756" s="157"/>
      <c r="F756" s="157"/>
      <c r="G756" s="157"/>
      <c r="H756" s="2"/>
      <c r="I756" s="2"/>
      <c r="J756" s="2"/>
      <c r="K756" s="141"/>
      <c r="L756" s="141"/>
      <c r="M756" s="141"/>
      <c r="N756" s="141"/>
      <c r="O756" s="141"/>
      <c r="P756" s="141"/>
      <c r="Q756" s="141"/>
      <c r="R756" s="141"/>
      <c r="S756" s="141"/>
      <c r="T756" s="141"/>
      <c r="U756" s="141"/>
      <c r="V756" s="141"/>
      <c r="W756" s="141"/>
      <c r="X756" s="141"/>
      <c r="Y756" s="141"/>
      <c r="Z756" s="141"/>
    </row>
    <row r="757" spans="1:26" ht="12.75" customHeight="1">
      <c r="A757" s="2"/>
      <c r="B757" s="157"/>
      <c r="C757" s="157"/>
      <c r="D757" s="157"/>
      <c r="E757" s="157"/>
      <c r="F757" s="157"/>
      <c r="G757" s="157"/>
      <c r="H757" s="2"/>
      <c r="I757" s="2"/>
      <c r="J757" s="2"/>
      <c r="K757" s="141"/>
      <c r="L757" s="141"/>
      <c r="M757" s="141"/>
      <c r="N757" s="141"/>
      <c r="O757" s="141"/>
      <c r="P757" s="141"/>
      <c r="Q757" s="141"/>
      <c r="R757" s="141"/>
      <c r="S757" s="141"/>
      <c r="T757" s="141"/>
      <c r="U757" s="141"/>
      <c r="V757" s="141"/>
      <c r="W757" s="141"/>
      <c r="X757" s="141"/>
      <c r="Y757" s="141"/>
      <c r="Z757" s="141"/>
    </row>
    <row r="758" spans="1:26" ht="12.75" customHeight="1">
      <c r="A758" s="2"/>
      <c r="B758" s="157"/>
      <c r="C758" s="157"/>
      <c r="D758" s="157"/>
      <c r="E758" s="157"/>
      <c r="F758" s="157"/>
      <c r="G758" s="157"/>
      <c r="H758" s="2"/>
      <c r="I758" s="2"/>
      <c r="J758" s="2"/>
      <c r="K758" s="141"/>
      <c r="L758" s="141"/>
      <c r="M758" s="141"/>
      <c r="N758" s="141"/>
      <c r="O758" s="141"/>
      <c r="P758" s="141"/>
      <c r="Q758" s="141"/>
      <c r="R758" s="141"/>
      <c r="S758" s="141"/>
      <c r="T758" s="141"/>
      <c r="U758" s="141"/>
      <c r="V758" s="141"/>
      <c r="W758" s="141"/>
      <c r="X758" s="141"/>
      <c r="Y758" s="141"/>
      <c r="Z758" s="141"/>
    </row>
    <row r="759" spans="1:26" ht="12.75" customHeight="1">
      <c r="A759" s="2"/>
      <c r="B759" s="157"/>
      <c r="C759" s="157"/>
      <c r="D759" s="157"/>
      <c r="E759" s="157"/>
      <c r="F759" s="157"/>
      <c r="G759" s="157"/>
      <c r="H759" s="2"/>
      <c r="I759" s="2"/>
      <c r="J759" s="2"/>
      <c r="K759" s="141"/>
      <c r="L759" s="141"/>
      <c r="M759" s="141"/>
      <c r="N759" s="141"/>
      <c r="O759" s="141"/>
      <c r="P759" s="141"/>
      <c r="Q759" s="141"/>
      <c r="R759" s="141"/>
      <c r="S759" s="141"/>
      <c r="T759" s="141"/>
      <c r="U759" s="141"/>
      <c r="V759" s="141"/>
      <c r="W759" s="141"/>
      <c r="X759" s="141"/>
      <c r="Y759" s="141"/>
      <c r="Z759" s="141"/>
    </row>
    <row r="760" spans="1:26" ht="12.75" customHeight="1">
      <c r="A760" s="2"/>
      <c r="B760" s="157"/>
      <c r="C760" s="157"/>
      <c r="D760" s="157"/>
      <c r="E760" s="157"/>
      <c r="F760" s="157"/>
      <c r="G760" s="157"/>
      <c r="H760" s="2"/>
      <c r="I760" s="2"/>
      <c r="J760" s="2"/>
      <c r="K760" s="141"/>
      <c r="L760" s="141"/>
      <c r="M760" s="141"/>
      <c r="N760" s="141"/>
      <c r="O760" s="141"/>
      <c r="P760" s="141"/>
      <c r="Q760" s="141"/>
      <c r="R760" s="141"/>
      <c r="S760" s="141"/>
      <c r="T760" s="141"/>
      <c r="U760" s="141"/>
      <c r="V760" s="141"/>
      <c r="W760" s="141"/>
      <c r="X760" s="141"/>
      <c r="Y760" s="141"/>
      <c r="Z760" s="141"/>
    </row>
    <row r="761" spans="1:26" ht="12.75" customHeight="1">
      <c r="A761" s="2"/>
      <c r="B761" s="157"/>
      <c r="C761" s="157"/>
      <c r="D761" s="157"/>
      <c r="E761" s="157"/>
      <c r="F761" s="157"/>
      <c r="G761" s="157"/>
      <c r="H761" s="2"/>
      <c r="I761" s="2"/>
      <c r="J761" s="2"/>
      <c r="K761" s="141"/>
      <c r="L761" s="141"/>
      <c r="M761" s="141"/>
      <c r="N761" s="141"/>
      <c r="O761" s="141"/>
      <c r="P761" s="141"/>
      <c r="Q761" s="141"/>
      <c r="R761" s="141"/>
      <c r="S761" s="141"/>
      <c r="T761" s="141"/>
      <c r="U761" s="141"/>
      <c r="V761" s="141"/>
      <c r="W761" s="141"/>
      <c r="X761" s="141"/>
      <c r="Y761" s="141"/>
      <c r="Z761" s="141"/>
    </row>
    <row r="762" spans="1:26" ht="12.75" customHeight="1">
      <c r="A762" s="2"/>
      <c r="B762" s="157"/>
      <c r="C762" s="157"/>
      <c r="D762" s="157"/>
      <c r="E762" s="157"/>
      <c r="F762" s="157"/>
      <c r="G762" s="157"/>
      <c r="H762" s="2"/>
      <c r="I762" s="2"/>
      <c r="J762" s="2"/>
      <c r="K762" s="141"/>
      <c r="L762" s="141"/>
      <c r="M762" s="141"/>
      <c r="N762" s="141"/>
      <c r="O762" s="141"/>
      <c r="P762" s="141"/>
      <c r="Q762" s="141"/>
      <c r="R762" s="141"/>
      <c r="S762" s="141"/>
      <c r="T762" s="141"/>
      <c r="U762" s="141"/>
      <c r="V762" s="141"/>
      <c r="W762" s="141"/>
      <c r="X762" s="141"/>
      <c r="Y762" s="141"/>
      <c r="Z762" s="141"/>
    </row>
    <row r="763" spans="1:26" ht="12.75" customHeight="1">
      <c r="A763" s="2"/>
      <c r="B763" s="157"/>
      <c r="C763" s="157"/>
      <c r="D763" s="157"/>
      <c r="E763" s="157"/>
      <c r="F763" s="157"/>
      <c r="G763" s="157"/>
      <c r="H763" s="2"/>
      <c r="I763" s="2"/>
      <c r="J763" s="2"/>
      <c r="K763" s="141"/>
      <c r="L763" s="141"/>
      <c r="M763" s="141"/>
      <c r="N763" s="141"/>
      <c r="O763" s="141"/>
      <c r="P763" s="141"/>
      <c r="Q763" s="141"/>
      <c r="R763" s="141"/>
      <c r="S763" s="141"/>
      <c r="T763" s="141"/>
      <c r="U763" s="141"/>
      <c r="V763" s="141"/>
      <c r="W763" s="141"/>
      <c r="X763" s="141"/>
      <c r="Y763" s="141"/>
      <c r="Z763" s="141"/>
    </row>
    <row r="764" spans="1:26" ht="12.75" customHeight="1">
      <c r="A764" s="2"/>
      <c r="B764" s="157"/>
      <c r="C764" s="157"/>
      <c r="D764" s="157"/>
      <c r="E764" s="157"/>
      <c r="F764" s="157"/>
      <c r="G764" s="157"/>
      <c r="H764" s="2"/>
      <c r="I764" s="2"/>
      <c r="J764" s="2"/>
      <c r="K764" s="141"/>
      <c r="L764" s="141"/>
      <c r="M764" s="141"/>
      <c r="N764" s="141"/>
      <c r="O764" s="141"/>
      <c r="P764" s="141"/>
      <c r="Q764" s="141"/>
      <c r="R764" s="141"/>
      <c r="S764" s="141"/>
      <c r="T764" s="141"/>
      <c r="U764" s="141"/>
      <c r="V764" s="141"/>
      <c r="W764" s="141"/>
      <c r="X764" s="141"/>
      <c r="Y764" s="141"/>
      <c r="Z764" s="141"/>
    </row>
    <row r="765" spans="1:26" ht="12.75" customHeight="1">
      <c r="A765" s="2"/>
      <c r="B765" s="157"/>
      <c r="C765" s="157"/>
      <c r="D765" s="157"/>
      <c r="E765" s="157"/>
      <c r="F765" s="157"/>
      <c r="G765" s="157"/>
      <c r="H765" s="2"/>
      <c r="I765" s="2"/>
      <c r="J765" s="2"/>
      <c r="K765" s="141"/>
      <c r="L765" s="141"/>
      <c r="M765" s="141"/>
      <c r="N765" s="141"/>
      <c r="O765" s="141"/>
      <c r="P765" s="141"/>
      <c r="Q765" s="141"/>
      <c r="R765" s="141"/>
      <c r="S765" s="141"/>
      <c r="T765" s="141"/>
      <c r="U765" s="141"/>
      <c r="V765" s="141"/>
      <c r="W765" s="141"/>
      <c r="X765" s="141"/>
      <c r="Y765" s="141"/>
      <c r="Z765" s="141"/>
    </row>
    <row r="766" spans="1:26" ht="12.75" customHeight="1">
      <c r="A766" s="2"/>
      <c r="B766" s="157"/>
      <c r="C766" s="157"/>
      <c r="D766" s="157"/>
      <c r="E766" s="157"/>
      <c r="F766" s="157"/>
      <c r="G766" s="157"/>
      <c r="H766" s="2"/>
      <c r="I766" s="2"/>
      <c r="J766" s="2"/>
      <c r="K766" s="141"/>
      <c r="L766" s="141"/>
      <c r="M766" s="141"/>
      <c r="N766" s="141"/>
      <c r="O766" s="141"/>
      <c r="P766" s="141"/>
      <c r="Q766" s="141"/>
      <c r="R766" s="141"/>
      <c r="S766" s="141"/>
      <c r="T766" s="141"/>
      <c r="U766" s="141"/>
      <c r="V766" s="141"/>
      <c r="W766" s="141"/>
      <c r="X766" s="141"/>
      <c r="Y766" s="141"/>
      <c r="Z766" s="141"/>
    </row>
    <row r="767" spans="1:26" ht="12.75" customHeight="1">
      <c r="A767" s="2"/>
      <c r="B767" s="157"/>
      <c r="C767" s="157"/>
      <c r="D767" s="157"/>
      <c r="E767" s="157"/>
      <c r="F767" s="157"/>
      <c r="G767" s="157"/>
      <c r="H767" s="2"/>
      <c r="I767" s="2"/>
      <c r="J767" s="2"/>
      <c r="K767" s="141"/>
      <c r="L767" s="141"/>
      <c r="M767" s="141"/>
      <c r="N767" s="141"/>
      <c r="O767" s="141"/>
      <c r="P767" s="141"/>
      <c r="Q767" s="141"/>
      <c r="R767" s="141"/>
      <c r="S767" s="141"/>
      <c r="T767" s="141"/>
      <c r="U767" s="141"/>
      <c r="V767" s="141"/>
      <c r="W767" s="141"/>
      <c r="X767" s="141"/>
      <c r="Y767" s="141"/>
      <c r="Z767" s="141"/>
    </row>
    <row r="768" spans="1:26" ht="12.75" customHeight="1">
      <c r="A768" s="2"/>
      <c r="B768" s="157"/>
      <c r="C768" s="157"/>
      <c r="D768" s="157"/>
      <c r="E768" s="157"/>
      <c r="F768" s="157"/>
      <c r="G768" s="157"/>
      <c r="H768" s="2"/>
      <c r="I768" s="2"/>
      <c r="J768" s="2"/>
      <c r="K768" s="141"/>
      <c r="L768" s="141"/>
      <c r="M768" s="141"/>
      <c r="N768" s="141"/>
      <c r="O768" s="141"/>
      <c r="P768" s="141"/>
      <c r="Q768" s="141"/>
      <c r="R768" s="141"/>
      <c r="S768" s="141"/>
      <c r="T768" s="141"/>
      <c r="U768" s="141"/>
      <c r="V768" s="141"/>
      <c r="W768" s="141"/>
      <c r="X768" s="141"/>
      <c r="Y768" s="141"/>
      <c r="Z768" s="141"/>
    </row>
    <row r="769" spans="1:26" ht="12.75" customHeight="1">
      <c r="A769" s="2"/>
      <c r="B769" s="157"/>
      <c r="C769" s="157"/>
      <c r="D769" s="157"/>
      <c r="E769" s="157"/>
      <c r="F769" s="157"/>
      <c r="G769" s="157"/>
      <c r="H769" s="2"/>
      <c r="I769" s="2"/>
      <c r="J769" s="2"/>
      <c r="K769" s="141"/>
      <c r="L769" s="141"/>
      <c r="M769" s="141"/>
      <c r="N769" s="141"/>
      <c r="O769" s="141"/>
      <c r="P769" s="141"/>
      <c r="Q769" s="141"/>
      <c r="R769" s="141"/>
      <c r="S769" s="141"/>
      <c r="T769" s="141"/>
      <c r="U769" s="141"/>
      <c r="V769" s="141"/>
      <c r="W769" s="141"/>
      <c r="X769" s="141"/>
      <c r="Y769" s="141"/>
      <c r="Z769" s="141"/>
    </row>
    <row r="770" spans="1:26" ht="12.75" customHeight="1">
      <c r="A770" s="2"/>
      <c r="B770" s="157"/>
      <c r="C770" s="157"/>
      <c r="D770" s="157"/>
      <c r="E770" s="157"/>
      <c r="F770" s="157"/>
      <c r="G770" s="157"/>
      <c r="H770" s="2"/>
      <c r="I770" s="2"/>
      <c r="J770" s="2"/>
      <c r="K770" s="141"/>
      <c r="L770" s="141"/>
      <c r="M770" s="141"/>
      <c r="N770" s="141"/>
      <c r="O770" s="141"/>
      <c r="P770" s="141"/>
      <c r="Q770" s="141"/>
      <c r="R770" s="141"/>
      <c r="S770" s="141"/>
      <c r="T770" s="141"/>
      <c r="U770" s="141"/>
      <c r="V770" s="141"/>
      <c r="W770" s="141"/>
      <c r="X770" s="141"/>
      <c r="Y770" s="141"/>
      <c r="Z770" s="141"/>
    </row>
    <row r="771" spans="1:26" ht="12.75" customHeight="1">
      <c r="A771" s="2"/>
      <c r="B771" s="157"/>
      <c r="C771" s="157"/>
      <c r="D771" s="157"/>
      <c r="E771" s="157"/>
      <c r="F771" s="157"/>
      <c r="G771" s="157"/>
      <c r="H771" s="2"/>
      <c r="I771" s="2"/>
      <c r="J771" s="2"/>
      <c r="K771" s="141"/>
      <c r="L771" s="141"/>
      <c r="M771" s="141"/>
      <c r="N771" s="141"/>
      <c r="O771" s="141"/>
      <c r="P771" s="141"/>
      <c r="Q771" s="141"/>
      <c r="R771" s="141"/>
      <c r="S771" s="141"/>
      <c r="T771" s="141"/>
      <c r="U771" s="141"/>
      <c r="V771" s="141"/>
      <c r="W771" s="141"/>
      <c r="X771" s="141"/>
      <c r="Y771" s="141"/>
      <c r="Z771" s="141"/>
    </row>
    <row r="772" spans="1:26" ht="12.75" customHeight="1">
      <c r="A772" s="2"/>
      <c r="B772" s="157"/>
      <c r="C772" s="157"/>
      <c r="D772" s="157"/>
      <c r="E772" s="157"/>
      <c r="F772" s="157"/>
      <c r="G772" s="157"/>
      <c r="H772" s="2"/>
      <c r="I772" s="2"/>
      <c r="J772" s="2"/>
      <c r="K772" s="141"/>
      <c r="L772" s="141"/>
      <c r="M772" s="141"/>
      <c r="N772" s="141"/>
      <c r="O772" s="141"/>
      <c r="P772" s="141"/>
      <c r="Q772" s="141"/>
      <c r="R772" s="141"/>
      <c r="S772" s="141"/>
      <c r="T772" s="141"/>
      <c r="U772" s="141"/>
      <c r="V772" s="141"/>
      <c r="W772" s="141"/>
      <c r="X772" s="141"/>
      <c r="Y772" s="141"/>
      <c r="Z772" s="141"/>
    </row>
    <row r="773" spans="1:26" ht="12.75" customHeight="1">
      <c r="A773" s="2"/>
      <c r="B773" s="157"/>
      <c r="C773" s="157"/>
      <c r="D773" s="157"/>
      <c r="E773" s="157"/>
      <c r="F773" s="157"/>
      <c r="G773" s="157"/>
      <c r="H773" s="2"/>
      <c r="I773" s="2"/>
      <c r="J773" s="2"/>
      <c r="K773" s="141"/>
      <c r="L773" s="141"/>
      <c r="M773" s="141"/>
      <c r="N773" s="141"/>
      <c r="O773" s="141"/>
      <c r="P773" s="141"/>
      <c r="Q773" s="141"/>
      <c r="R773" s="141"/>
      <c r="S773" s="141"/>
      <c r="T773" s="141"/>
      <c r="U773" s="141"/>
      <c r="V773" s="141"/>
      <c r="W773" s="141"/>
      <c r="X773" s="141"/>
      <c r="Y773" s="141"/>
      <c r="Z773" s="141"/>
    </row>
    <row r="774" spans="1:26" ht="12.75" customHeight="1">
      <c r="A774" s="2"/>
      <c r="B774" s="157"/>
      <c r="C774" s="157"/>
      <c r="D774" s="157"/>
      <c r="E774" s="157"/>
      <c r="F774" s="157"/>
      <c r="G774" s="157"/>
      <c r="H774" s="2"/>
      <c r="I774" s="2"/>
      <c r="J774" s="2"/>
      <c r="K774" s="141"/>
      <c r="L774" s="141"/>
      <c r="M774" s="141"/>
      <c r="N774" s="141"/>
      <c r="O774" s="141"/>
      <c r="P774" s="141"/>
      <c r="Q774" s="141"/>
      <c r="R774" s="141"/>
      <c r="S774" s="141"/>
      <c r="T774" s="141"/>
      <c r="U774" s="141"/>
      <c r="V774" s="141"/>
      <c r="W774" s="141"/>
      <c r="X774" s="141"/>
      <c r="Y774" s="141"/>
      <c r="Z774" s="141"/>
    </row>
    <row r="775" spans="1:26" ht="12.75" customHeight="1">
      <c r="A775" s="2"/>
      <c r="B775" s="157"/>
      <c r="C775" s="157"/>
      <c r="D775" s="157"/>
      <c r="E775" s="157"/>
      <c r="F775" s="157"/>
      <c r="G775" s="157"/>
      <c r="H775" s="2"/>
      <c r="I775" s="2"/>
      <c r="J775" s="2"/>
      <c r="K775" s="141"/>
      <c r="L775" s="141"/>
      <c r="M775" s="141"/>
      <c r="N775" s="141"/>
      <c r="O775" s="141"/>
      <c r="P775" s="141"/>
      <c r="Q775" s="141"/>
      <c r="R775" s="141"/>
      <c r="S775" s="141"/>
      <c r="T775" s="141"/>
      <c r="U775" s="141"/>
      <c r="V775" s="141"/>
      <c r="W775" s="141"/>
      <c r="X775" s="141"/>
      <c r="Y775" s="141"/>
      <c r="Z775" s="141"/>
    </row>
    <row r="776" spans="1:26" ht="12.75" customHeight="1">
      <c r="A776" s="2"/>
      <c r="B776" s="157"/>
      <c r="C776" s="157"/>
      <c r="D776" s="157"/>
      <c r="E776" s="157"/>
      <c r="F776" s="157"/>
      <c r="G776" s="157"/>
      <c r="H776" s="2"/>
      <c r="I776" s="2"/>
      <c r="J776" s="2"/>
      <c r="K776" s="141"/>
      <c r="L776" s="141"/>
      <c r="M776" s="141"/>
      <c r="N776" s="141"/>
      <c r="O776" s="141"/>
      <c r="P776" s="141"/>
      <c r="Q776" s="141"/>
      <c r="R776" s="141"/>
      <c r="S776" s="141"/>
      <c r="T776" s="141"/>
      <c r="U776" s="141"/>
      <c r="V776" s="141"/>
      <c r="W776" s="141"/>
      <c r="X776" s="141"/>
      <c r="Y776" s="141"/>
      <c r="Z776" s="141"/>
    </row>
    <row r="777" spans="1:26" ht="12.75" customHeight="1">
      <c r="A777" s="2"/>
      <c r="B777" s="157"/>
      <c r="C777" s="157"/>
      <c r="D777" s="157"/>
      <c r="E777" s="157"/>
      <c r="F777" s="157"/>
      <c r="G777" s="157"/>
      <c r="H777" s="2"/>
      <c r="I777" s="2"/>
      <c r="J777" s="2"/>
      <c r="K777" s="141"/>
      <c r="L777" s="141"/>
      <c r="M777" s="141"/>
      <c r="N777" s="141"/>
      <c r="O777" s="141"/>
      <c r="P777" s="141"/>
      <c r="Q777" s="141"/>
      <c r="R777" s="141"/>
      <c r="S777" s="141"/>
      <c r="T777" s="141"/>
      <c r="U777" s="141"/>
      <c r="V777" s="141"/>
      <c r="W777" s="141"/>
      <c r="X777" s="141"/>
      <c r="Y777" s="141"/>
      <c r="Z777" s="141"/>
    </row>
    <row r="778" spans="1:26" ht="12.75" customHeight="1">
      <c r="A778" s="2"/>
      <c r="B778" s="157"/>
      <c r="C778" s="157"/>
      <c r="D778" s="157"/>
      <c r="E778" s="157"/>
      <c r="F778" s="157"/>
      <c r="G778" s="157"/>
      <c r="H778" s="2"/>
      <c r="I778" s="2"/>
      <c r="J778" s="2"/>
      <c r="K778" s="141"/>
      <c r="L778" s="141"/>
      <c r="M778" s="141"/>
      <c r="N778" s="141"/>
      <c r="O778" s="141"/>
      <c r="P778" s="141"/>
      <c r="Q778" s="141"/>
      <c r="R778" s="141"/>
      <c r="S778" s="141"/>
      <c r="T778" s="141"/>
      <c r="U778" s="141"/>
      <c r="V778" s="141"/>
      <c r="W778" s="141"/>
      <c r="X778" s="141"/>
      <c r="Y778" s="141"/>
      <c r="Z778" s="141"/>
    </row>
    <row r="779" spans="1:26" ht="12.75" customHeight="1">
      <c r="A779" s="2"/>
      <c r="B779" s="157"/>
      <c r="C779" s="157"/>
      <c r="D779" s="157"/>
      <c r="E779" s="157"/>
      <c r="F779" s="157"/>
      <c r="G779" s="157"/>
      <c r="H779" s="2"/>
      <c r="I779" s="2"/>
      <c r="J779" s="2"/>
      <c r="K779" s="141"/>
      <c r="L779" s="141"/>
      <c r="M779" s="141"/>
      <c r="N779" s="141"/>
      <c r="O779" s="141"/>
      <c r="P779" s="141"/>
      <c r="Q779" s="141"/>
      <c r="R779" s="141"/>
      <c r="S779" s="141"/>
      <c r="T779" s="141"/>
      <c r="U779" s="141"/>
      <c r="V779" s="141"/>
      <c r="W779" s="141"/>
      <c r="X779" s="141"/>
      <c r="Y779" s="141"/>
      <c r="Z779" s="141"/>
    </row>
    <row r="780" spans="1:26" ht="12.75" customHeight="1">
      <c r="A780" s="2"/>
      <c r="B780" s="157"/>
      <c r="C780" s="157"/>
      <c r="D780" s="157"/>
      <c r="E780" s="157"/>
      <c r="F780" s="157"/>
      <c r="G780" s="157"/>
      <c r="H780" s="2"/>
      <c r="I780" s="2"/>
      <c r="J780" s="2"/>
      <c r="K780" s="141"/>
      <c r="L780" s="141"/>
      <c r="M780" s="141"/>
      <c r="N780" s="141"/>
      <c r="O780" s="141"/>
      <c r="P780" s="141"/>
      <c r="Q780" s="141"/>
      <c r="R780" s="141"/>
      <c r="S780" s="141"/>
      <c r="T780" s="141"/>
      <c r="U780" s="141"/>
      <c r="V780" s="141"/>
      <c r="W780" s="141"/>
      <c r="X780" s="141"/>
      <c r="Y780" s="141"/>
      <c r="Z780" s="141"/>
    </row>
    <row r="781" spans="1:26" ht="12.75" customHeight="1">
      <c r="A781" s="2"/>
      <c r="B781" s="157"/>
      <c r="C781" s="157"/>
      <c r="D781" s="157"/>
      <c r="E781" s="157"/>
      <c r="F781" s="157"/>
      <c r="G781" s="157"/>
      <c r="H781" s="2"/>
      <c r="I781" s="2"/>
      <c r="J781" s="2"/>
      <c r="K781" s="141"/>
      <c r="L781" s="141"/>
      <c r="M781" s="141"/>
      <c r="N781" s="141"/>
      <c r="O781" s="141"/>
      <c r="P781" s="141"/>
      <c r="Q781" s="141"/>
      <c r="R781" s="141"/>
      <c r="S781" s="141"/>
      <c r="T781" s="141"/>
      <c r="U781" s="141"/>
      <c r="V781" s="141"/>
      <c r="W781" s="141"/>
      <c r="X781" s="141"/>
      <c r="Y781" s="141"/>
      <c r="Z781" s="141"/>
    </row>
    <row r="782" spans="1:26" ht="12.75" customHeight="1">
      <c r="A782" s="2"/>
      <c r="B782" s="157"/>
      <c r="C782" s="157"/>
      <c r="D782" s="157"/>
      <c r="E782" s="157"/>
      <c r="F782" s="157"/>
      <c r="G782" s="157"/>
      <c r="H782" s="2"/>
      <c r="I782" s="2"/>
      <c r="J782" s="2"/>
      <c r="K782" s="141"/>
      <c r="L782" s="141"/>
      <c r="M782" s="141"/>
      <c r="N782" s="141"/>
      <c r="O782" s="141"/>
      <c r="P782" s="141"/>
      <c r="Q782" s="141"/>
      <c r="R782" s="141"/>
      <c r="S782" s="141"/>
      <c r="T782" s="141"/>
      <c r="U782" s="141"/>
      <c r="V782" s="141"/>
      <c r="W782" s="141"/>
      <c r="X782" s="141"/>
      <c r="Y782" s="141"/>
      <c r="Z782" s="141"/>
    </row>
    <row r="783" spans="1:26" ht="12.75" customHeight="1">
      <c r="A783" s="2"/>
      <c r="B783" s="157"/>
      <c r="C783" s="157"/>
      <c r="D783" s="157"/>
      <c r="E783" s="157"/>
      <c r="F783" s="157"/>
      <c r="G783" s="157"/>
      <c r="H783" s="2"/>
      <c r="I783" s="2"/>
      <c r="J783" s="2"/>
      <c r="K783" s="141"/>
      <c r="L783" s="141"/>
      <c r="M783" s="141"/>
      <c r="N783" s="141"/>
      <c r="O783" s="141"/>
      <c r="P783" s="141"/>
      <c r="Q783" s="141"/>
      <c r="R783" s="141"/>
      <c r="S783" s="141"/>
      <c r="T783" s="141"/>
      <c r="U783" s="141"/>
      <c r="V783" s="141"/>
      <c r="W783" s="141"/>
      <c r="X783" s="141"/>
      <c r="Y783" s="141"/>
      <c r="Z783" s="141"/>
    </row>
    <row r="784" spans="1:26" ht="12.75" customHeight="1">
      <c r="A784" s="2"/>
      <c r="B784" s="157"/>
      <c r="C784" s="157"/>
      <c r="D784" s="157"/>
      <c r="E784" s="157"/>
      <c r="F784" s="157"/>
      <c r="G784" s="157"/>
      <c r="H784" s="2"/>
      <c r="I784" s="2"/>
      <c r="J784" s="2"/>
      <c r="K784" s="141"/>
      <c r="L784" s="141"/>
      <c r="M784" s="141"/>
      <c r="N784" s="141"/>
      <c r="O784" s="141"/>
      <c r="P784" s="141"/>
      <c r="Q784" s="141"/>
      <c r="R784" s="141"/>
      <c r="S784" s="141"/>
      <c r="T784" s="141"/>
      <c r="U784" s="141"/>
      <c r="V784" s="141"/>
      <c r="W784" s="141"/>
      <c r="X784" s="141"/>
      <c r="Y784" s="141"/>
      <c r="Z784" s="141"/>
    </row>
    <row r="785" spans="1:26" ht="12.75" customHeight="1">
      <c r="A785" s="2"/>
      <c r="B785" s="157"/>
      <c r="C785" s="157"/>
      <c r="D785" s="157"/>
      <c r="E785" s="157"/>
      <c r="F785" s="157"/>
      <c r="G785" s="157"/>
      <c r="H785" s="2"/>
      <c r="I785" s="2"/>
      <c r="J785" s="2"/>
      <c r="K785" s="141"/>
      <c r="L785" s="141"/>
      <c r="M785" s="141"/>
      <c r="N785" s="141"/>
      <c r="O785" s="141"/>
      <c r="P785" s="141"/>
      <c r="Q785" s="141"/>
      <c r="R785" s="141"/>
      <c r="S785" s="141"/>
      <c r="T785" s="141"/>
      <c r="U785" s="141"/>
      <c r="V785" s="141"/>
      <c r="W785" s="141"/>
      <c r="X785" s="141"/>
      <c r="Y785" s="141"/>
      <c r="Z785" s="141"/>
    </row>
    <row r="786" spans="1:26" ht="12.75" customHeight="1">
      <c r="A786" s="2"/>
      <c r="B786" s="157"/>
      <c r="C786" s="157"/>
      <c r="D786" s="157"/>
      <c r="E786" s="157"/>
      <c r="F786" s="157"/>
      <c r="G786" s="157"/>
      <c r="H786" s="2"/>
      <c r="I786" s="2"/>
      <c r="J786" s="2"/>
      <c r="K786" s="141"/>
      <c r="L786" s="141"/>
      <c r="M786" s="141"/>
      <c r="N786" s="141"/>
      <c r="O786" s="141"/>
      <c r="P786" s="141"/>
      <c r="Q786" s="141"/>
      <c r="R786" s="141"/>
      <c r="S786" s="141"/>
      <c r="T786" s="141"/>
      <c r="U786" s="141"/>
      <c r="V786" s="141"/>
      <c r="W786" s="141"/>
      <c r="X786" s="141"/>
      <c r="Y786" s="141"/>
      <c r="Z786" s="141"/>
    </row>
    <row r="787" spans="1:26" ht="12.75" customHeight="1">
      <c r="A787" s="2"/>
      <c r="B787" s="157"/>
      <c r="C787" s="157"/>
      <c r="D787" s="157"/>
      <c r="E787" s="157"/>
      <c r="F787" s="157"/>
      <c r="G787" s="157"/>
      <c r="H787" s="2"/>
      <c r="I787" s="2"/>
      <c r="J787" s="2"/>
      <c r="K787" s="141"/>
      <c r="L787" s="141"/>
      <c r="M787" s="141"/>
      <c r="N787" s="141"/>
      <c r="O787" s="141"/>
      <c r="P787" s="141"/>
      <c r="Q787" s="141"/>
      <c r="R787" s="141"/>
      <c r="S787" s="141"/>
      <c r="T787" s="141"/>
      <c r="U787" s="141"/>
      <c r="V787" s="141"/>
      <c r="W787" s="141"/>
      <c r="X787" s="141"/>
      <c r="Y787" s="141"/>
      <c r="Z787" s="141"/>
    </row>
    <row r="788" spans="1:26" ht="12.75" customHeight="1">
      <c r="A788" s="2"/>
      <c r="B788" s="157"/>
      <c r="C788" s="157"/>
      <c r="D788" s="157"/>
      <c r="E788" s="157"/>
      <c r="F788" s="157"/>
      <c r="G788" s="157"/>
      <c r="H788" s="2"/>
      <c r="I788" s="2"/>
      <c r="J788" s="2"/>
      <c r="K788" s="141"/>
      <c r="L788" s="141"/>
      <c r="M788" s="141"/>
      <c r="N788" s="141"/>
      <c r="O788" s="141"/>
      <c r="P788" s="141"/>
      <c r="Q788" s="141"/>
      <c r="R788" s="141"/>
      <c r="S788" s="141"/>
      <c r="T788" s="141"/>
      <c r="U788" s="141"/>
      <c r="V788" s="141"/>
      <c r="W788" s="141"/>
      <c r="X788" s="141"/>
      <c r="Y788" s="141"/>
      <c r="Z788" s="141"/>
    </row>
    <row r="789" spans="1:26" ht="12.75" customHeight="1">
      <c r="A789" s="2"/>
      <c r="B789" s="157"/>
      <c r="C789" s="157"/>
      <c r="D789" s="157"/>
      <c r="E789" s="157"/>
      <c r="F789" s="157"/>
      <c r="G789" s="157"/>
      <c r="H789" s="2"/>
      <c r="I789" s="2"/>
      <c r="J789" s="2"/>
      <c r="K789" s="141"/>
      <c r="L789" s="141"/>
      <c r="M789" s="141"/>
      <c r="N789" s="141"/>
      <c r="O789" s="141"/>
      <c r="P789" s="141"/>
      <c r="Q789" s="141"/>
      <c r="R789" s="141"/>
      <c r="S789" s="141"/>
      <c r="T789" s="141"/>
      <c r="U789" s="141"/>
      <c r="V789" s="141"/>
      <c r="W789" s="141"/>
      <c r="X789" s="141"/>
      <c r="Y789" s="141"/>
      <c r="Z789" s="141"/>
    </row>
    <row r="790" spans="1:26" ht="12.75" customHeight="1">
      <c r="A790" s="2"/>
      <c r="B790" s="157"/>
      <c r="C790" s="157"/>
      <c r="D790" s="157"/>
      <c r="E790" s="157"/>
      <c r="F790" s="157"/>
      <c r="G790" s="157"/>
      <c r="H790" s="2"/>
      <c r="I790" s="2"/>
      <c r="J790" s="2"/>
      <c r="K790" s="141"/>
      <c r="L790" s="141"/>
      <c r="M790" s="141"/>
      <c r="N790" s="141"/>
      <c r="O790" s="141"/>
      <c r="P790" s="141"/>
      <c r="Q790" s="141"/>
      <c r="R790" s="141"/>
      <c r="S790" s="141"/>
      <c r="T790" s="141"/>
      <c r="U790" s="141"/>
      <c r="V790" s="141"/>
      <c r="W790" s="141"/>
      <c r="X790" s="141"/>
      <c r="Y790" s="141"/>
      <c r="Z790" s="141"/>
    </row>
    <row r="791" spans="1:26" ht="12.75" customHeight="1">
      <c r="A791" s="2"/>
      <c r="B791" s="157"/>
      <c r="C791" s="157"/>
      <c r="D791" s="157"/>
      <c r="E791" s="157"/>
      <c r="F791" s="157"/>
      <c r="G791" s="157"/>
      <c r="H791" s="2"/>
      <c r="I791" s="2"/>
      <c r="J791" s="2"/>
      <c r="K791" s="141"/>
      <c r="L791" s="141"/>
      <c r="M791" s="141"/>
      <c r="N791" s="141"/>
      <c r="O791" s="141"/>
      <c r="P791" s="141"/>
      <c r="Q791" s="141"/>
      <c r="R791" s="141"/>
      <c r="S791" s="141"/>
      <c r="T791" s="141"/>
      <c r="U791" s="141"/>
      <c r="V791" s="141"/>
      <c r="W791" s="141"/>
      <c r="X791" s="141"/>
      <c r="Y791" s="141"/>
      <c r="Z791" s="141"/>
    </row>
    <row r="792" spans="1:26" ht="12.75" customHeight="1">
      <c r="A792" s="2"/>
      <c r="B792" s="157"/>
      <c r="C792" s="157"/>
      <c r="D792" s="157"/>
      <c r="E792" s="157"/>
      <c r="F792" s="157"/>
      <c r="G792" s="157"/>
      <c r="H792" s="2"/>
      <c r="I792" s="2"/>
      <c r="J792" s="2"/>
      <c r="K792" s="141"/>
      <c r="L792" s="141"/>
      <c r="M792" s="141"/>
      <c r="N792" s="141"/>
      <c r="O792" s="141"/>
      <c r="P792" s="141"/>
      <c r="Q792" s="141"/>
      <c r="R792" s="141"/>
      <c r="S792" s="141"/>
      <c r="T792" s="141"/>
      <c r="U792" s="141"/>
      <c r="V792" s="141"/>
      <c r="W792" s="141"/>
      <c r="X792" s="141"/>
      <c r="Y792" s="141"/>
      <c r="Z792" s="141"/>
    </row>
    <row r="793" spans="1:26" ht="12.75" customHeight="1">
      <c r="A793" s="2"/>
      <c r="B793" s="157"/>
      <c r="C793" s="157"/>
      <c r="D793" s="157"/>
      <c r="E793" s="157"/>
      <c r="F793" s="157"/>
      <c r="G793" s="157"/>
      <c r="H793" s="2"/>
      <c r="I793" s="2"/>
      <c r="J793" s="2"/>
      <c r="K793" s="141"/>
      <c r="L793" s="141"/>
      <c r="M793" s="141"/>
      <c r="N793" s="141"/>
      <c r="O793" s="141"/>
      <c r="P793" s="141"/>
      <c r="Q793" s="141"/>
      <c r="R793" s="141"/>
      <c r="S793" s="141"/>
      <c r="T793" s="141"/>
      <c r="U793" s="141"/>
      <c r="V793" s="141"/>
      <c r="W793" s="141"/>
      <c r="X793" s="141"/>
      <c r="Y793" s="141"/>
      <c r="Z793" s="141"/>
    </row>
    <row r="794" spans="1:26" ht="12.75" customHeight="1">
      <c r="A794" s="2"/>
      <c r="B794" s="157"/>
      <c r="C794" s="157"/>
      <c r="D794" s="157"/>
      <c r="E794" s="157"/>
      <c r="F794" s="157"/>
      <c r="G794" s="157"/>
      <c r="H794" s="2"/>
      <c r="I794" s="2"/>
      <c r="J794" s="2"/>
      <c r="K794" s="141"/>
      <c r="L794" s="141"/>
      <c r="M794" s="141"/>
      <c r="N794" s="141"/>
      <c r="O794" s="141"/>
      <c r="P794" s="141"/>
      <c r="Q794" s="141"/>
      <c r="R794" s="141"/>
      <c r="S794" s="141"/>
      <c r="T794" s="141"/>
      <c r="U794" s="141"/>
      <c r="V794" s="141"/>
      <c r="W794" s="141"/>
      <c r="X794" s="141"/>
      <c r="Y794" s="141"/>
      <c r="Z794" s="141"/>
    </row>
    <row r="795" spans="1:26" ht="12.75" customHeight="1">
      <c r="A795" s="2"/>
      <c r="B795" s="157"/>
      <c r="C795" s="157"/>
      <c r="D795" s="157"/>
      <c r="E795" s="157"/>
      <c r="F795" s="157"/>
      <c r="G795" s="157"/>
      <c r="H795" s="2"/>
      <c r="I795" s="2"/>
      <c r="J795" s="2"/>
      <c r="K795" s="141"/>
      <c r="L795" s="141"/>
      <c r="M795" s="141"/>
      <c r="N795" s="141"/>
      <c r="O795" s="141"/>
      <c r="P795" s="141"/>
      <c r="Q795" s="141"/>
      <c r="R795" s="141"/>
      <c r="S795" s="141"/>
      <c r="T795" s="141"/>
      <c r="U795" s="141"/>
      <c r="V795" s="141"/>
      <c r="W795" s="141"/>
      <c r="X795" s="141"/>
      <c r="Y795" s="141"/>
      <c r="Z795" s="141"/>
    </row>
    <row r="796" spans="1:26" ht="12.75" customHeight="1">
      <c r="A796" s="2"/>
      <c r="B796" s="157"/>
      <c r="C796" s="157"/>
      <c r="D796" s="157"/>
      <c r="E796" s="157"/>
      <c r="F796" s="157"/>
      <c r="G796" s="157"/>
      <c r="H796" s="2"/>
      <c r="I796" s="2"/>
      <c r="J796" s="2"/>
      <c r="K796" s="141"/>
      <c r="L796" s="141"/>
      <c r="M796" s="141"/>
      <c r="N796" s="141"/>
      <c r="O796" s="141"/>
      <c r="P796" s="141"/>
      <c r="Q796" s="141"/>
      <c r="R796" s="141"/>
      <c r="S796" s="141"/>
      <c r="T796" s="141"/>
      <c r="U796" s="141"/>
      <c r="V796" s="141"/>
      <c r="W796" s="141"/>
      <c r="X796" s="141"/>
      <c r="Y796" s="141"/>
      <c r="Z796" s="141"/>
    </row>
    <row r="797" spans="1:26" ht="12.75" customHeight="1">
      <c r="A797" s="2"/>
      <c r="B797" s="157"/>
      <c r="C797" s="157"/>
      <c r="D797" s="157"/>
      <c r="E797" s="157"/>
      <c r="F797" s="157"/>
      <c r="G797" s="157"/>
      <c r="H797" s="2"/>
      <c r="I797" s="2"/>
      <c r="J797" s="2"/>
      <c r="K797" s="141"/>
      <c r="L797" s="141"/>
      <c r="M797" s="141"/>
      <c r="N797" s="141"/>
      <c r="O797" s="141"/>
      <c r="P797" s="141"/>
      <c r="Q797" s="141"/>
      <c r="R797" s="141"/>
      <c r="S797" s="141"/>
      <c r="T797" s="141"/>
      <c r="U797" s="141"/>
      <c r="V797" s="141"/>
      <c r="W797" s="141"/>
      <c r="X797" s="141"/>
      <c r="Y797" s="141"/>
      <c r="Z797" s="141"/>
    </row>
    <row r="798" spans="1:26" ht="12.75" customHeight="1">
      <c r="A798" s="2"/>
      <c r="B798" s="157"/>
      <c r="C798" s="157"/>
      <c r="D798" s="157"/>
      <c r="E798" s="157"/>
      <c r="F798" s="157"/>
      <c r="G798" s="157"/>
      <c r="H798" s="2"/>
      <c r="I798" s="2"/>
      <c r="J798" s="2"/>
      <c r="K798" s="141"/>
      <c r="L798" s="141"/>
      <c r="M798" s="141"/>
      <c r="N798" s="141"/>
      <c r="O798" s="141"/>
      <c r="P798" s="141"/>
      <c r="Q798" s="141"/>
      <c r="R798" s="141"/>
      <c r="S798" s="141"/>
      <c r="T798" s="141"/>
      <c r="U798" s="141"/>
      <c r="V798" s="141"/>
      <c r="W798" s="141"/>
      <c r="X798" s="141"/>
      <c r="Y798" s="141"/>
      <c r="Z798" s="141"/>
    </row>
    <row r="799" spans="1:26" ht="12.75" customHeight="1">
      <c r="A799" s="2"/>
      <c r="B799" s="157"/>
      <c r="C799" s="157"/>
      <c r="D799" s="157"/>
      <c r="E799" s="157"/>
      <c r="F799" s="157"/>
      <c r="G799" s="157"/>
      <c r="H799" s="2"/>
      <c r="I799" s="2"/>
      <c r="J799" s="2"/>
      <c r="K799" s="141"/>
      <c r="L799" s="141"/>
      <c r="M799" s="141"/>
      <c r="N799" s="141"/>
      <c r="O799" s="141"/>
      <c r="P799" s="141"/>
      <c r="Q799" s="141"/>
      <c r="R799" s="141"/>
      <c r="S799" s="141"/>
      <c r="T799" s="141"/>
      <c r="U799" s="141"/>
      <c r="V799" s="141"/>
      <c r="W799" s="141"/>
      <c r="X799" s="141"/>
      <c r="Y799" s="141"/>
      <c r="Z799" s="141"/>
    </row>
    <row r="800" spans="1:26" ht="12.75" customHeight="1">
      <c r="A800" s="2"/>
      <c r="B800" s="157"/>
      <c r="C800" s="157"/>
      <c r="D800" s="157"/>
      <c r="E800" s="157"/>
      <c r="F800" s="157"/>
      <c r="G800" s="157"/>
      <c r="H800" s="2"/>
      <c r="I800" s="2"/>
      <c r="J800" s="2"/>
      <c r="K800" s="141"/>
      <c r="L800" s="141"/>
      <c r="M800" s="141"/>
      <c r="N800" s="141"/>
      <c r="O800" s="141"/>
      <c r="P800" s="141"/>
      <c r="Q800" s="141"/>
      <c r="R800" s="141"/>
      <c r="S800" s="141"/>
      <c r="T800" s="141"/>
      <c r="U800" s="141"/>
      <c r="V800" s="141"/>
      <c r="W800" s="141"/>
      <c r="X800" s="141"/>
      <c r="Y800" s="141"/>
      <c r="Z800" s="141"/>
    </row>
    <row r="801" spans="1:26" ht="12.75" customHeight="1">
      <c r="A801" s="2"/>
      <c r="B801" s="157"/>
      <c r="C801" s="157"/>
      <c r="D801" s="157"/>
      <c r="E801" s="157"/>
      <c r="F801" s="157"/>
      <c r="G801" s="157"/>
      <c r="H801" s="2"/>
      <c r="I801" s="2"/>
      <c r="J801" s="2"/>
      <c r="K801" s="141"/>
      <c r="L801" s="141"/>
      <c r="M801" s="141"/>
      <c r="N801" s="141"/>
      <c r="O801" s="141"/>
      <c r="P801" s="141"/>
      <c r="Q801" s="141"/>
      <c r="R801" s="141"/>
      <c r="S801" s="141"/>
      <c r="T801" s="141"/>
      <c r="U801" s="141"/>
      <c r="V801" s="141"/>
      <c r="W801" s="141"/>
      <c r="X801" s="141"/>
      <c r="Y801" s="141"/>
      <c r="Z801" s="141"/>
    </row>
    <row r="802" spans="1:26" ht="12.75" customHeight="1">
      <c r="A802" s="2"/>
      <c r="B802" s="157"/>
      <c r="C802" s="157"/>
      <c r="D802" s="157"/>
      <c r="E802" s="157"/>
      <c r="F802" s="157"/>
      <c r="G802" s="157"/>
      <c r="H802" s="2"/>
      <c r="I802" s="2"/>
      <c r="J802" s="2"/>
      <c r="K802" s="141"/>
      <c r="L802" s="141"/>
      <c r="M802" s="141"/>
      <c r="N802" s="141"/>
      <c r="O802" s="141"/>
      <c r="P802" s="141"/>
      <c r="Q802" s="141"/>
      <c r="R802" s="141"/>
      <c r="S802" s="141"/>
      <c r="T802" s="141"/>
      <c r="U802" s="141"/>
      <c r="V802" s="141"/>
      <c r="W802" s="141"/>
      <c r="X802" s="141"/>
      <c r="Y802" s="141"/>
      <c r="Z802" s="141"/>
    </row>
    <row r="803" spans="1:26" ht="12.75" customHeight="1">
      <c r="A803" s="2"/>
      <c r="B803" s="157"/>
      <c r="C803" s="157"/>
      <c r="D803" s="157"/>
      <c r="E803" s="157"/>
      <c r="F803" s="157"/>
      <c r="G803" s="157"/>
      <c r="H803" s="2"/>
      <c r="I803" s="2"/>
      <c r="J803" s="2"/>
      <c r="K803" s="141"/>
      <c r="L803" s="141"/>
      <c r="M803" s="141"/>
      <c r="N803" s="141"/>
      <c r="O803" s="141"/>
      <c r="P803" s="141"/>
      <c r="Q803" s="141"/>
      <c r="R803" s="141"/>
      <c r="S803" s="141"/>
      <c r="T803" s="141"/>
      <c r="U803" s="141"/>
      <c r="V803" s="141"/>
      <c r="W803" s="141"/>
      <c r="X803" s="141"/>
      <c r="Y803" s="141"/>
      <c r="Z803" s="141"/>
    </row>
    <row r="804" spans="1:26" ht="12.75" customHeight="1">
      <c r="A804" s="2"/>
      <c r="B804" s="157"/>
      <c r="C804" s="157"/>
      <c r="D804" s="157"/>
      <c r="E804" s="157"/>
      <c r="F804" s="157"/>
      <c r="G804" s="157"/>
      <c r="H804" s="2"/>
      <c r="I804" s="2"/>
      <c r="J804" s="2"/>
      <c r="K804" s="141"/>
      <c r="L804" s="141"/>
      <c r="M804" s="141"/>
      <c r="N804" s="141"/>
      <c r="O804" s="141"/>
      <c r="P804" s="141"/>
      <c r="Q804" s="141"/>
      <c r="R804" s="141"/>
      <c r="S804" s="141"/>
      <c r="T804" s="141"/>
      <c r="U804" s="141"/>
      <c r="V804" s="141"/>
      <c r="W804" s="141"/>
      <c r="X804" s="141"/>
      <c r="Y804" s="141"/>
      <c r="Z804" s="141"/>
    </row>
    <row r="805" spans="1:26" ht="12.75" customHeight="1">
      <c r="A805" s="2"/>
      <c r="B805" s="157"/>
      <c r="C805" s="157"/>
      <c r="D805" s="157"/>
      <c r="E805" s="157"/>
      <c r="F805" s="157"/>
      <c r="G805" s="157"/>
      <c r="H805" s="2"/>
      <c r="I805" s="2"/>
      <c r="J805" s="2"/>
      <c r="K805" s="141"/>
      <c r="L805" s="141"/>
      <c r="M805" s="141"/>
      <c r="N805" s="141"/>
      <c r="O805" s="141"/>
      <c r="P805" s="141"/>
      <c r="Q805" s="141"/>
      <c r="R805" s="141"/>
      <c r="S805" s="141"/>
      <c r="T805" s="141"/>
      <c r="U805" s="141"/>
      <c r="V805" s="141"/>
      <c r="W805" s="141"/>
      <c r="X805" s="141"/>
      <c r="Y805" s="141"/>
      <c r="Z805" s="141"/>
    </row>
    <row r="806" spans="1:26" ht="12.75" customHeight="1">
      <c r="A806" s="2"/>
      <c r="B806" s="157"/>
      <c r="C806" s="157"/>
      <c r="D806" s="157"/>
      <c r="E806" s="157"/>
      <c r="F806" s="157"/>
      <c r="G806" s="157"/>
      <c r="H806" s="2"/>
      <c r="I806" s="2"/>
      <c r="J806" s="2"/>
      <c r="K806" s="141"/>
      <c r="L806" s="141"/>
      <c r="M806" s="141"/>
      <c r="N806" s="141"/>
      <c r="O806" s="141"/>
      <c r="P806" s="141"/>
      <c r="Q806" s="141"/>
      <c r="R806" s="141"/>
      <c r="S806" s="141"/>
      <c r="T806" s="141"/>
      <c r="U806" s="141"/>
      <c r="V806" s="141"/>
      <c r="W806" s="141"/>
      <c r="X806" s="141"/>
      <c r="Y806" s="141"/>
      <c r="Z806" s="141"/>
    </row>
    <row r="807" spans="1:26" ht="12.75" customHeight="1">
      <c r="A807" s="2"/>
      <c r="B807" s="157"/>
      <c r="C807" s="157"/>
      <c r="D807" s="157"/>
      <c r="E807" s="157"/>
      <c r="F807" s="157"/>
      <c r="G807" s="157"/>
      <c r="H807" s="2"/>
      <c r="I807" s="2"/>
      <c r="J807" s="2"/>
      <c r="K807" s="141"/>
      <c r="L807" s="141"/>
      <c r="M807" s="141"/>
      <c r="N807" s="141"/>
      <c r="O807" s="141"/>
      <c r="P807" s="141"/>
      <c r="Q807" s="141"/>
      <c r="R807" s="141"/>
      <c r="S807" s="141"/>
      <c r="T807" s="141"/>
      <c r="U807" s="141"/>
      <c r="V807" s="141"/>
      <c r="W807" s="141"/>
      <c r="X807" s="141"/>
      <c r="Y807" s="141"/>
      <c r="Z807" s="141"/>
    </row>
    <row r="808" spans="1:26" ht="12.75" customHeight="1">
      <c r="A808" s="2"/>
      <c r="B808" s="157"/>
      <c r="C808" s="157"/>
      <c r="D808" s="157"/>
      <c r="E808" s="157"/>
      <c r="F808" s="157"/>
      <c r="G808" s="157"/>
      <c r="H808" s="2"/>
      <c r="I808" s="2"/>
      <c r="J808" s="2"/>
      <c r="K808" s="141"/>
      <c r="L808" s="141"/>
      <c r="M808" s="141"/>
      <c r="N808" s="141"/>
      <c r="O808" s="141"/>
      <c r="P808" s="141"/>
      <c r="Q808" s="141"/>
      <c r="R808" s="141"/>
      <c r="S808" s="141"/>
      <c r="T808" s="141"/>
      <c r="U808" s="141"/>
      <c r="V808" s="141"/>
      <c r="W808" s="141"/>
      <c r="X808" s="141"/>
      <c r="Y808" s="141"/>
      <c r="Z808" s="141"/>
    </row>
    <row r="809" spans="1:26" ht="12.75" customHeight="1">
      <c r="A809" s="2"/>
      <c r="B809" s="157"/>
      <c r="C809" s="157"/>
      <c r="D809" s="157"/>
      <c r="E809" s="157"/>
      <c r="F809" s="157"/>
      <c r="G809" s="157"/>
      <c r="H809" s="2"/>
      <c r="I809" s="2"/>
      <c r="J809" s="2"/>
      <c r="K809" s="141"/>
      <c r="L809" s="141"/>
      <c r="M809" s="141"/>
      <c r="N809" s="141"/>
      <c r="O809" s="141"/>
      <c r="P809" s="141"/>
      <c r="Q809" s="141"/>
      <c r="R809" s="141"/>
      <c r="S809" s="141"/>
      <c r="T809" s="141"/>
      <c r="U809" s="141"/>
      <c r="V809" s="141"/>
      <c r="W809" s="141"/>
      <c r="X809" s="141"/>
      <c r="Y809" s="141"/>
      <c r="Z809" s="141"/>
    </row>
    <row r="810" spans="1:26" ht="12.75" customHeight="1">
      <c r="A810" s="2"/>
      <c r="B810" s="157"/>
      <c r="C810" s="157"/>
      <c r="D810" s="157"/>
      <c r="E810" s="157"/>
      <c r="F810" s="157"/>
      <c r="G810" s="157"/>
      <c r="H810" s="2"/>
      <c r="I810" s="2"/>
      <c r="J810" s="2"/>
      <c r="K810" s="141"/>
      <c r="L810" s="141"/>
      <c r="M810" s="141"/>
      <c r="N810" s="141"/>
      <c r="O810" s="141"/>
      <c r="P810" s="141"/>
      <c r="Q810" s="141"/>
      <c r="R810" s="141"/>
      <c r="S810" s="141"/>
      <c r="T810" s="141"/>
      <c r="U810" s="141"/>
      <c r="V810" s="141"/>
      <c r="W810" s="141"/>
      <c r="X810" s="141"/>
      <c r="Y810" s="141"/>
      <c r="Z810" s="141"/>
    </row>
    <row r="811" spans="1:26" ht="12.75" customHeight="1">
      <c r="A811" s="2"/>
      <c r="B811" s="157"/>
      <c r="C811" s="157"/>
      <c r="D811" s="157"/>
      <c r="E811" s="157"/>
      <c r="F811" s="157"/>
      <c r="G811" s="157"/>
      <c r="H811" s="2"/>
      <c r="I811" s="2"/>
      <c r="J811" s="2"/>
      <c r="K811" s="141"/>
      <c r="L811" s="141"/>
      <c r="M811" s="141"/>
      <c r="N811" s="141"/>
      <c r="O811" s="141"/>
      <c r="P811" s="141"/>
      <c r="Q811" s="141"/>
      <c r="R811" s="141"/>
      <c r="S811" s="141"/>
      <c r="T811" s="141"/>
      <c r="U811" s="141"/>
      <c r="V811" s="141"/>
      <c r="W811" s="141"/>
      <c r="X811" s="141"/>
      <c r="Y811" s="141"/>
      <c r="Z811" s="141"/>
    </row>
    <row r="812" spans="1:26" ht="12.75" customHeight="1">
      <c r="A812" s="2"/>
      <c r="B812" s="157"/>
      <c r="C812" s="157"/>
      <c r="D812" s="157"/>
      <c r="E812" s="157"/>
      <c r="F812" s="157"/>
      <c r="G812" s="157"/>
      <c r="H812" s="2"/>
      <c r="I812" s="2"/>
      <c r="J812" s="2"/>
      <c r="K812" s="141"/>
      <c r="L812" s="141"/>
      <c r="M812" s="141"/>
      <c r="N812" s="141"/>
      <c r="O812" s="141"/>
      <c r="P812" s="141"/>
      <c r="Q812" s="141"/>
      <c r="R812" s="141"/>
      <c r="S812" s="141"/>
      <c r="T812" s="141"/>
      <c r="U812" s="141"/>
      <c r="V812" s="141"/>
      <c r="W812" s="141"/>
      <c r="X812" s="141"/>
      <c r="Y812" s="141"/>
      <c r="Z812" s="141"/>
    </row>
    <row r="813" spans="1:26" ht="12.75" customHeight="1">
      <c r="A813" s="2"/>
      <c r="B813" s="157"/>
      <c r="C813" s="157"/>
      <c r="D813" s="157"/>
      <c r="E813" s="157"/>
      <c r="F813" s="157"/>
      <c r="G813" s="157"/>
      <c r="H813" s="2"/>
      <c r="I813" s="2"/>
      <c r="J813" s="2"/>
      <c r="K813" s="141"/>
      <c r="L813" s="141"/>
      <c r="M813" s="141"/>
      <c r="N813" s="141"/>
      <c r="O813" s="141"/>
      <c r="P813" s="141"/>
      <c r="Q813" s="141"/>
      <c r="R813" s="141"/>
      <c r="S813" s="141"/>
      <c r="T813" s="141"/>
      <c r="U813" s="141"/>
      <c r="V813" s="141"/>
      <c r="W813" s="141"/>
      <c r="X813" s="141"/>
      <c r="Y813" s="141"/>
      <c r="Z813" s="141"/>
    </row>
    <row r="814" spans="1:26" ht="12.75" customHeight="1">
      <c r="A814" s="2"/>
      <c r="B814" s="157"/>
      <c r="C814" s="157"/>
      <c r="D814" s="157"/>
      <c r="E814" s="157"/>
      <c r="F814" s="157"/>
      <c r="G814" s="157"/>
      <c r="H814" s="2"/>
      <c r="I814" s="2"/>
      <c r="J814" s="2"/>
      <c r="K814" s="141"/>
      <c r="L814" s="141"/>
      <c r="M814" s="141"/>
      <c r="N814" s="141"/>
      <c r="O814" s="141"/>
      <c r="P814" s="141"/>
      <c r="Q814" s="141"/>
      <c r="R814" s="141"/>
      <c r="S814" s="141"/>
      <c r="T814" s="141"/>
      <c r="U814" s="141"/>
      <c r="V814" s="141"/>
      <c r="W814" s="141"/>
      <c r="X814" s="141"/>
      <c r="Y814" s="141"/>
      <c r="Z814" s="141"/>
    </row>
    <row r="815" spans="1:26" ht="12.75" customHeight="1">
      <c r="A815" s="2"/>
      <c r="B815" s="157"/>
      <c r="C815" s="157"/>
      <c r="D815" s="157"/>
      <c r="E815" s="157"/>
      <c r="F815" s="157"/>
      <c r="G815" s="157"/>
      <c r="H815" s="2"/>
      <c r="I815" s="2"/>
      <c r="J815" s="2"/>
      <c r="K815" s="141"/>
      <c r="L815" s="141"/>
      <c r="M815" s="141"/>
      <c r="N815" s="141"/>
      <c r="O815" s="141"/>
      <c r="P815" s="141"/>
      <c r="Q815" s="141"/>
      <c r="R815" s="141"/>
      <c r="S815" s="141"/>
      <c r="T815" s="141"/>
      <c r="U815" s="141"/>
      <c r="V815" s="141"/>
      <c r="W815" s="141"/>
      <c r="X815" s="141"/>
      <c r="Y815" s="141"/>
      <c r="Z815" s="141"/>
    </row>
    <row r="816" spans="1:26" ht="12.75" customHeight="1">
      <c r="A816" s="2"/>
      <c r="B816" s="157"/>
      <c r="C816" s="157"/>
      <c r="D816" s="157"/>
      <c r="E816" s="157"/>
      <c r="F816" s="157"/>
      <c r="G816" s="157"/>
      <c r="H816" s="2"/>
      <c r="I816" s="2"/>
      <c r="J816" s="2"/>
      <c r="K816" s="141"/>
      <c r="L816" s="141"/>
      <c r="M816" s="141"/>
      <c r="N816" s="141"/>
      <c r="O816" s="141"/>
      <c r="P816" s="141"/>
      <c r="Q816" s="141"/>
      <c r="R816" s="141"/>
      <c r="S816" s="141"/>
      <c r="T816" s="141"/>
      <c r="U816" s="141"/>
      <c r="V816" s="141"/>
      <c r="W816" s="141"/>
      <c r="X816" s="141"/>
      <c r="Y816" s="141"/>
      <c r="Z816" s="141"/>
    </row>
    <row r="817" spans="1:26" ht="12.75" customHeight="1">
      <c r="A817" s="2"/>
      <c r="B817" s="157"/>
      <c r="C817" s="157"/>
      <c r="D817" s="157"/>
      <c r="E817" s="157"/>
      <c r="F817" s="157"/>
      <c r="G817" s="157"/>
      <c r="H817" s="2"/>
      <c r="I817" s="2"/>
      <c r="J817" s="2"/>
      <c r="K817" s="141"/>
      <c r="L817" s="141"/>
      <c r="M817" s="141"/>
      <c r="N817" s="141"/>
      <c r="O817" s="141"/>
      <c r="P817" s="141"/>
      <c r="Q817" s="141"/>
      <c r="R817" s="141"/>
      <c r="S817" s="141"/>
      <c r="T817" s="141"/>
      <c r="U817" s="141"/>
      <c r="V817" s="141"/>
      <c r="W817" s="141"/>
      <c r="X817" s="141"/>
      <c r="Y817" s="141"/>
      <c r="Z817" s="141"/>
    </row>
    <row r="818" spans="1:26" ht="12.75" customHeight="1">
      <c r="A818" s="2"/>
      <c r="B818" s="157"/>
      <c r="C818" s="157"/>
      <c r="D818" s="157"/>
      <c r="E818" s="157"/>
      <c r="F818" s="157"/>
      <c r="G818" s="157"/>
      <c r="H818" s="2"/>
      <c r="I818" s="2"/>
      <c r="J818" s="2"/>
      <c r="K818" s="141"/>
      <c r="L818" s="141"/>
      <c r="M818" s="141"/>
      <c r="N818" s="141"/>
      <c r="O818" s="141"/>
      <c r="P818" s="141"/>
      <c r="Q818" s="141"/>
      <c r="R818" s="141"/>
      <c r="S818" s="141"/>
      <c r="T818" s="141"/>
      <c r="U818" s="141"/>
      <c r="V818" s="141"/>
      <c r="W818" s="141"/>
      <c r="X818" s="141"/>
      <c r="Y818" s="141"/>
      <c r="Z818" s="141"/>
    </row>
    <row r="819" spans="1:26" ht="12.75" customHeight="1">
      <c r="A819" s="2"/>
      <c r="B819" s="157"/>
      <c r="C819" s="157"/>
      <c r="D819" s="157"/>
      <c r="E819" s="157"/>
      <c r="F819" s="157"/>
      <c r="G819" s="157"/>
      <c r="H819" s="2"/>
      <c r="I819" s="2"/>
      <c r="J819" s="2"/>
      <c r="K819" s="141"/>
      <c r="L819" s="141"/>
      <c r="M819" s="141"/>
      <c r="N819" s="141"/>
      <c r="O819" s="141"/>
      <c r="P819" s="141"/>
      <c r="Q819" s="141"/>
      <c r="R819" s="141"/>
      <c r="S819" s="141"/>
      <c r="T819" s="141"/>
      <c r="U819" s="141"/>
      <c r="V819" s="141"/>
      <c r="W819" s="141"/>
      <c r="X819" s="141"/>
      <c r="Y819" s="141"/>
      <c r="Z819" s="141"/>
    </row>
    <row r="820" spans="1:26" ht="12.75" customHeight="1">
      <c r="A820" s="2"/>
      <c r="B820" s="157"/>
      <c r="C820" s="157"/>
      <c r="D820" s="157"/>
      <c r="E820" s="157"/>
      <c r="F820" s="157"/>
      <c r="G820" s="157"/>
      <c r="H820" s="2"/>
      <c r="I820" s="2"/>
      <c r="J820" s="2"/>
      <c r="K820" s="141"/>
      <c r="L820" s="141"/>
      <c r="M820" s="141"/>
      <c r="N820" s="141"/>
      <c r="O820" s="141"/>
      <c r="P820" s="141"/>
      <c r="Q820" s="141"/>
      <c r="R820" s="141"/>
      <c r="S820" s="141"/>
      <c r="T820" s="141"/>
      <c r="U820" s="141"/>
      <c r="V820" s="141"/>
      <c r="W820" s="141"/>
      <c r="X820" s="141"/>
      <c r="Y820" s="141"/>
      <c r="Z820" s="141"/>
    </row>
    <row r="821" spans="1:26" ht="12.75" customHeight="1">
      <c r="A821" s="2"/>
      <c r="B821" s="157"/>
      <c r="C821" s="157"/>
      <c r="D821" s="157"/>
      <c r="E821" s="157"/>
      <c r="F821" s="157"/>
      <c r="G821" s="157"/>
      <c r="H821" s="2"/>
      <c r="I821" s="2"/>
      <c r="J821" s="2"/>
      <c r="K821" s="141"/>
      <c r="L821" s="141"/>
      <c r="M821" s="141"/>
      <c r="N821" s="141"/>
      <c r="O821" s="141"/>
      <c r="P821" s="141"/>
      <c r="Q821" s="141"/>
      <c r="R821" s="141"/>
      <c r="S821" s="141"/>
      <c r="T821" s="141"/>
      <c r="U821" s="141"/>
      <c r="V821" s="141"/>
      <c r="W821" s="141"/>
      <c r="X821" s="141"/>
      <c r="Y821" s="141"/>
      <c r="Z821" s="141"/>
    </row>
    <row r="822" spans="1:26" ht="12.75" customHeight="1">
      <c r="A822" s="2"/>
      <c r="B822" s="157"/>
      <c r="C822" s="157"/>
      <c r="D822" s="157"/>
      <c r="E822" s="157"/>
      <c r="F822" s="157"/>
      <c r="G822" s="157"/>
      <c r="H822" s="2"/>
      <c r="I822" s="2"/>
      <c r="J822" s="2"/>
      <c r="K822" s="141"/>
      <c r="L822" s="141"/>
      <c r="M822" s="141"/>
      <c r="N822" s="141"/>
      <c r="O822" s="141"/>
      <c r="P822" s="141"/>
      <c r="Q822" s="141"/>
      <c r="R822" s="141"/>
      <c r="S822" s="141"/>
      <c r="T822" s="141"/>
      <c r="U822" s="141"/>
      <c r="V822" s="141"/>
      <c r="W822" s="141"/>
      <c r="X822" s="141"/>
      <c r="Y822" s="141"/>
      <c r="Z822" s="141"/>
    </row>
    <row r="823" spans="1:26" ht="12.75" customHeight="1">
      <c r="A823" s="2"/>
      <c r="B823" s="157"/>
      <c r="C823" s="157"/>
      <c r="D823" s="157"/>
      <c r="E823" s="157"/>
      <c r="F823" s="157"/>
      <c r="G823" s="157"/>
      <c r="H823" s="2"/>
      <c r="I823" s="2"/>
      <c r="J823" s="2"/>
      <c r="K823" s="141"/>
      <c r="L823" s="141"/>
      <c r="M823" s="141"/>
      <c r="N823" s="141"/>
      <c r="O823" s="141"/>
      <c r="P823" s="141"/>
      <c r="Q823" s="141"/>
      <c r="R823" s="141"/>
      <c r="S823" s="141"/>
      <c r="T823" s="141"/>
      <c r="U823" s="141"/>
      <c r="V823" s="141"/>
      <c r="W823" s="141"/>
      <c r="X823" s="141"/>
      <c r="Y823" s="141"/>
      <c r="Z823" s="141"/>
    </row>
    <row r="824" spans="1:26" ht="12.75" customHeight="1">
      <c r="A824" s="2"/>
      <c r="B824" s="157"/>
      <c r="C824" s="157"/>
      <c r="D824" s="157"/>
      <c r="E824" s="157"/>
      <c r="F824" s="157"/>
      <c r="G824" s="157"/>
      <c r="H824" s="2"/>
      <c r="I824" s="2"/>
      <c r="J824" s="2"/>
      <c r="K824" s="141"/>
      <c r="L824" s="141"/>
      <c r="M824" s="141"/>
      <c r="N824" s="141"/>
      <c r="O824" s="141"/>
      <c r="P824" s="141"/>
      <c r="Q824" s="141"/>
      <c r="R824" s="141"/>
      <c r="S824" s="141"/>
      <c r="T824" s="141"/>
      <c r="U824" s="141"/>
      <c r="V824" s="141"/>
      <c r="W824" s="141"/>
      <c r="X824" s="141"/>
      <c r="Y824" s="141"/>
      <c r="Z824" s="141"/>
    </row>
    <row r="825" spans="1:26" ht="12.75" customHeight="1">
      <c r="A825" s="2"/>
      <c r="B825" s="157"/>
      <c r="C825" s="157"/>
      <c r="D825" s="157"/>
      <c r="E825" s="157"/>
      <c r="F825" s="157"/>
      <c r="G825" s="157"/>
      <c r="H825" s="2"/>
      <c r="I825" s="2"/>
      <c r="J825" s="2"/>
      <c r="K825" s="141"/>
      <c r="L825" s="141"/>
      <c r="M825" s="141"/>
      <c r="N825" s="141"/>
      <c r="O825" s="141"/>
      <c r="P825" s="141"/>
      <c r="Q825" s="141"/>
      <c r="R825" s="141"/>
      <c r="S825" s="141"/>
      <c r="T825" s="141"/>
      <c r="U825" s="141"/>
      <c r="V825" s="141"/>
      <c r="W825" s="141"/>
      <c r="X825" s="141"/>
      <c r="Y825" s="141"/>
      <c r="Z825" s="141"/>
    </row>
    <row r="826" spans="1:26" ht="12.75" customHeight="1">
      <c r="A826" s="2"/>
      <c r="B826" s="157"/>
      <c r="C826" s="157"/>
      <c r="D826" s="157"/>
      <c r="E826" s="157"/>
      <c r="F826" s="157"/>
      <c r="G826" s="157"/>
      <c r="H826" s="2"/>
      <c r="I826" s="2"/>
      <c r="J826" s="2"/>
      <c r="K826" s="141"/>
      <c r="L826" s="141"/>
      <c r="M826" s="141"/>
      <c r="N826" s="141"/>
      <c r="O826" s="141"/>
      <c r="P826" s="141"/>
      <c r="Q826" s="141"/>
      <c r="R826" s="141"/>
      <c r="S826" s="141"/>
      <c r="T826" s="141"/>
      <c r="U826" s="141"/>
      <c r="V826" s="141"/>
      <c r="W826" s="141"/>
      <c r="X826" s="141"/>
      <c r="Y826" s="141"/>
      <c r="Z826" s="141"/>
    </row>
    <row r="827" spans="1:26" ht="12.75" customHeight="1">
      <c r="A827" s="2"/>
      <c r="B827" s="157"/>
      <c r="C827" s="157"/>
      <c r="D827" s="157"/>
      <c r="E827" s="157"/>
      <c r="F827" s="157"/>
      <c r="G827" s="157"/>
      <c r="H827" s="2"/>
      <c r="I827" s="2"/>
      <c r="J827" s="2"/>
      <c r="K827" s="141"/>
      <c r="L827" s="141"/>
      <c r="M827" s="141"/>
      <c r="N827" s="141"/>
      <c r="O827" s="141"/>
      <c r="P827" s="141"/>
      <c r="Q827" s="141"/>
      <c r="R827" s="141"/>
      <c r="S827" s="141"/>
      <c r="T827" s="141"/>
      <c r="U827" s="141"/>
      <c r="V827" s="141"/>
      <c r="W827" s="141"/>
      <c r="X827" s="141"/>
      <c r="Y827" s="141"/>
      <c r="Z827" s="141"/>
    </row>
    <row r="828" spans="1:26" ht="12.75" customHeight="1">
      <c r="A828" s="2"/>
      <c r="B828" s="157"/>
      <c r="C828" s="157"/>
      <c r="D828" s="157"/>
      <c r="E828" s="157"/>
      <c r="F828" s="157"/>
      <c r="G828" s="157"/>
      <c r="H828" s="2"/>
      <c r="I828" s="2"/>
      <c r="J828" s="2"/>
      <c r="K828" s="141"/>
      <c r="L828" s="141"/>
      <c r="M828" s="141"/>
      <c r="N828" s="141"/>
      <c r="O828" s="141"/>
      <c r="P828" s="141"/>
      <c r="Q828" s="141"/>
      <c r="R828" s="141"/>
      <c r="S828" s="141"/>
      <c r="T828" s="141"/>
      <c r="U828" s="141"/>
      <c r="V828" s="141"/>
      <c r="W828" s="141"/>
      <c r="X828" s="141"/>
      <c r="Y828" s="141"/>
      <c r="Z828" s="141"/>
    </row>
    <row r="829" spans="1:26" ht="12.75" customHeight="1">
      <c r="A829" s="2"/>
      <c r="B829" s="157"/>
      <c r="C829" s="157"/>
      <c r="D829" s="157"/>
      <c r="E829" s="157"/>
      <c r="F829" s="157"/>
      <c r="G829" s="157"/>
      <c r="H829" s="2"/>
      <c r="I829" s="2"/>
      <c r="J829" s="2"/>
      <c r="K829" s="141"/>
      <c r="L829" s="141"/>
      <c r="M829" s="141"/>
      <c r="N829" s="141"/>
      <c r="O829" s="141"/>
      <c r="P829" s="141"/>
      <c r="Q829" s="141"/>
      <c r="R829" s="141"/>
      <c r="S829" s="141"/>
      <c r="T829" s="141"/>
      <c r="U829" s="141"/>
      <c r="V829" s="141"/>
      <c r="W829" s="141"/>
      <c r="X829" s="141"/>
      <c r="Y829" s="141"/>
      <c r="Z829" s="141"/>
    </row>
    <row r="830" spans="1:26" ht="12.75" customHeight="1">
      <c r="A830" s="2"/>
      <c r="B830" s="157"/>
      <c r="C830" s="157"/>
      <c r="D830" s="157"/>
      <c r="E830" s="157"/>
      <c r="F830" s="157"/>
      <c r="G830" s="157"/>
      <c r="H830" s="2"/>
      <c r="I830" s="2"/>
      <c r="J830" s="2"/>
      <c r="K830" s="141"/>
      <c r="L830" s="141"/>
      <c r="M830" s="141"/>
      <c r="N830" s="141"/>
      <c r="O830" s="141"/>
      <c r="P830" s="141"/>
      <c r="Q830" s="141"/>
      <c r="R830" s="141"/>
      <c r="S830" s="141"/>
      <c r="T830" s="141"/>
      <c r="U830" s="141"/>
      <c r="V830" s="141"/>
      <c r="W830" s="141"/>
      <c r="X830" s="141"/>
      <c r="Y830" s="141"/>
      <c r="Z830" s="141"/>
    </row>
    <row r="831" spans="1:26" ht="12.75" customHeight="1">
      <c r="A831" s="2"/>
      <c r="B831" s="157"/>
      <c r="C831" s="157"/>
      <c r="D831" s="157"/>
      <c r="E831" s="157"/>
      <c r="F831" s="157"/>
      <c r="G831" s="157"/>
      <c r="H831" s="2"/>
      <c r="I831" s="2"/>
      <c r="J831" s="2"/>
      <c r="K831" s="141"/>
      <c r="L831" s="141"/>
      <c r="M831" s="141"/>
      <c r="N831" s="141"/>
      <c r="O831" s="141"/>
      <c r="P831" s="141"/>
      <c r="Q831" s="141"/>
      <c r="R831" s="141"/>
      <c r="S831" s="141"/>
      <c r="T831" s="141"/>
      <c r="U831" s="141"/>
      <c r="V831" s="141"/>
      <c r="W831" s="141"/>
      <c r="X831" s="141"/>
      <c r="Y831" s="141"/>
      <c r="Z831" s="141"/>
    </row>
    <row r="832" spans="1:26" ht="12.75" customHeight="1">
      <c r="A832" s="2"/>
      <c r="B832" s="157"/>
      <c r="C832" s="157"/>
      <c r="D832" s="157"/>
      <c r="E832" s="157"/>
      <c r="F832" s="157"/>
      <c r="G832" s="157"/>
      <c r="H832" s="2"/>
      <c r="I832" s="2"/>
      <c r="J832" s="2"/>
      <c r="K832" s="141"/>
      <c r="L832" s="141"/>
      <c r="M832" s="141"/>
      <c r="N832" s="141"/>
      <c r="O832" s="141"/>
      <c r="P832" s="141"/>
      <c r="Q832" s="141"/>
      <c r="R832" s="141"/>
      <c r="S832" s="141"/>
      <c r="T832" s="141"/>
      <c r="U832" s="141"/>
      <c r="V832" s="141"/>
      <c r="W832" s="141"/>
      <c r="X832" s="141"/>
      <c r="Y832" s="141"/>
      <c r="Z832" s="141"/>
    </row>
    <row r="833" spans="1:26" ht="12.75" customHeight="1">
      <c r="A833" s="2"/>
      <c r="B833" s="157"/>
      <c r="C833" s="157"/>
      <c r="D833" s="157"/>
      <c r="E833" s="157"/>
      <c r="F833" s="157"/>
      <c r="G833" s="157"/>
      <c r="H833" s="2"/>
      <c r="I833" s="2"/>
      <c r="J833" s="2"/>
      <c r="K833" s="141"/>
      <c r="L833" s="141"/>
      <c r="M833" s="141"/>
      <c r="N833" s="141"/>
      <c r="O833" s="141"/>
      <c r="P833" s="141"/>
      <c r="Q833" s="141"/>
      <c r="R833" s="141"/>
      <c r="S833" s="141"/>
      <c r="T833" s="141"/>
      <c r="U833" s="141"/>
      <c r="V833" s="141"/>
      <c r="W833" s="141"/>
      <c r="X833" s="141"/>
      <c r="Y833" s="141"/>
      <c r="Z833" s="141"/>
    </row>
    <row r="834" spans="1:26" ht="12.75" customHeight="1">
      <c r="A834" s="2"/>
      <c r="B834" s="157"/>
      <c r="C834" s="157"/>
      <c r="D834" s="157"/>
      <c r="E834" s="157"/>
      <c r="F834" s="157"/>
      <c r="G834" s="157"/>
      <c r="H834" s="2"/>
      <c r="I834" s="2"/>
      <c r="J834" s="2"/>
      <c r="K834" s="141"/>
      <c r="L834" s="141"/>
      <c r="M834" s="141"/>
      <c r="N834" s="141"/>
      <c r="O834" s="141"/>
      <c r="P834" s="141"/>
      <c r="Q834" s="141"/>
      <c r="R834" s="141"/>
      <c r="S834" s="141"/>
      <c r="T834" s="141"/>
      <c r="U834" s="141"/>
      <c r="V834" s="141"/>
      <c r="W834" s="141"/>
      <c r="X834" s="141"/>
      <c r="Y834" s="141"/>
      <c r="Z834" s="141"/>
    </row>
    <row r="835" spans="1:26" ht="12.75" customHeight="1">
      <c r="A835" s="2"/>
      <c r="B835" s="157"/>
      <c r="C835" s="157"/>
      <c r="D835" s="157"/>
      <c r="E835" s="157"/>
      <c r="F835" s="157"/>
      <c r="G835" s="157"/>
      <c r="H835" s="2"/>
      <c r="I835" s="2"/>
      <c r="J835" s="2"/>
      <c r="K835" s="141"/>
      <c r="L835" s="141"/>
      <c r="M835" s="141"/>
      <c r="N835" s="141"/>
      <c r="O835" s="141"/>
      <c r="P835" s="141"/>
      <c r="Q835" s="141"/>
      <c r="R835" s="141"/>
      <c r="S835" s="141"/>
      <c r="T835" s="141"/>
      <c r="U835" s="141"/>
      <c r="V835" s="141"/>
      <c r="W835" s="141"/>
      <c r="X835" s="141"/>
      <c r="Y835" s="141"/>
      <c r="Z835" s="141"/>
    </row>
    <row r="836" spans="1:26" ht="12.75" customHeight="1">
      <c r="A836" s="2"/>
      <c r="B836" s="157"/>
      <c r="C836" s="157"/>
      <c r="D836" s="157"/>
      <c r="E836" s="157"/>
      <c r="F836" s="157"/>
      <c r="G836" s="157"/>
      <c r="H836" s="2"/>
      <c r="I836" s="2"/>
      <c r="J836" s="2"/>
      <c r="K836" s="141"/>
      <c r="L836" s="141"/>
      <c r="M836" s="141"/>
      <c r="N836" s="141"/>
      <c r="O836" s="141"/>
      <c r="P836" s="141"/>
      <c r="Q836" s="141"/>
      <c r="R836" s="141"/>
      <c r="S836" s="141"/>
      <c r="T836" s="141"/>
      <c r="U836" s="141"/>
      <c r="V836" s="141"/>
      <c r="W836" s="141"/>
      <c r="X836" s="141"/>
      <c r="Y836" s="141"/>
      <c r="Z836" s="141"/>
    </row>
    <row r="837" spans="1:26" ht="12.75" customHeight="1">
      <c r="A837" s="2"/>
      <c r="B837" s="157"/>
      <c r="C837" s="157"/>
      <c r="D837" s="157"/>
      <c r="E837" s="157"/>
      <c r="F837" s="157"/>
      <c r="G837" s="157"/>
      <c r="H837" s="2"/>
      <c r="I837" s="2"/>
      <c r="J837" s="2"/>
      <c r="K837" s="141"/>
      <c r="L837" s="141"/>
      <c r="M837" s="141"/>
      <c r="N837" s="141"/>
      <c r="O837" s="141"/>
      <c r="P837" s="141"/>
      <c r="Q837" s="141"/>
      <c r="R837" s="141"/>
      <c r="S837" s="141"/>
      <c r="T837" s="141"/>
      <c r="U837" s="141"/>
      <c r="V837" s="141"/>
      <c r="W837" s="141"/>
      <c r="X837" s="141"/>
      <c r="Y837" s="141"/>
      <c r="Z837" s="141"/>
    </row>
    <row r="838" spans="1:26" ht="12.75" customHeight="1">
      <c r="A838" s="2"/>
      <c r="B838" s="157"/>
      <c r="C838" s="157"/>
      <c r="D838" s="157"/>
      <c r="E838" s="157"/>
      <c r="F838" s="157"/>
      <c r="G838" s="157"/>
      <c r="H838" s="2"/>
      <c r="I838" s="2"/>
      <c r="J838" s="2"/>
      <c r="K838" s="141"/>
      <c r="L838" s="141"/>
      <c r="M838" s="141"/>
      <c r="N838" s="141"/>
      <c r="O838" s="141"/>
      <c r="P838" s="141"/>
      <c r="Q838" s="141"/>
      <c r="R838" s="141"/>
      <c r="S838" s="141"/>
      <c r="T838" s="141"/>
      <c r="U838" s="141"/>
      <c r="V838" s="141"/>
      <c r="W838" s="141"/>
      <c r="X838" s="141"/>
      <c r="Y838" s="141"/>
      <c r="Z838" s="141"/>
    </row>
    <row r="839" spans="1:26" ht="12.75" customHeight="1">
      <c r="A839" s="2"/>
      <c r="B839" s="157"/>
      <c r="C839" s="157"/>
      <c r="D839" s="157"/>
      <c r="E839" s="157"/>
      <c r="F839" s="157"/>
      <c r="G839" s="157"/>
      <c r="H839" s="2"/>
      <c r="I839" s="2"/>
      <c r="J839" s="2"/>
      <c r="K839" s="141"/>
      <c r="L839" s="141"/>
      <c r="M839" s="141"/>
      <c r="N839" s="141"/>
      <c r="O839" s="141"/>
      <c r="P839" s="141"/>
      <c r="Q839" s="141"/>
      <c r="R839" s="141"/>
      <c r="S839" s="141"/>
      <c r="T839" s="141"/>
      <c r="U839" s="141"/>
      <c r="V839" s="141"/>
      <c r="W839" s="141"/>
      <c r="X839" s="141"/>
      <c r="Y839" s="141"/>
      <c r="Z839" s="141"/>
    </row>
    <row r="840" spans="1:26" ht="12.75" customHeight="1">
      <c r="A840" s="2"/>
      <c r="B840" s="157"/>
      <c r="C840" s="157"/>
      <c r="D840" s="157"/>
      <c r="E840" s="157"/>
      <c r="F840" s="157"/>
      <c r="G840" s="157"/>
      <c r="H840" s="2"/>
      <c r="I840" s="2"/>
      <c r="J840" s="2"/>
      <c r="K840" s="141"/>
      <c r="L840" s="141"/>
      <c r="M840" s="141"/>
      <c r="N840" s="141"/>
      <c r="O840" s="141"/>
      <c r="P840" s="141"/>
      <c r="Q840" s="141"/>
      <c r="R840" s="141"/>
      <c r="S840" s="141"/>
      <c r="T840" s="141"/>
      <c r="U840" s="141"/>
      <c r="V840" s="141"/>
      <c r="W840" s="141"/>
      <c r="X840" s="141"/>
      <c r="Y840" s="141"/>
      <c r="Z840" s="141"/>
    </row>
    <row r="841" spans="1:26" ht="12.75" customHeight="1">
      <c r="A841" s="2"/>
      <c r="B841" s="157"/>
      <c r="C841" s="157"/>
      <c r="D841" s="157"/>
      <c r="E841" s="157"/>
      <c r="F841" s="157"/>
      <c r="G841" s="157"/>
      <c r="H841" s="2"/>
      <c r="I841" s="2"/>
      <c r="J841" s="2"/>
      <c r="K841" s="141"/>
      <c r="L841" s="141"/>
      <c r="M841" s="141"/>
      <c r="N841" s="141"/>
      <c r="O841" s="141"/>
      <c r="P841" s="141"/>
      <c r="Q841" s="141"/>
      <c r="R841" s="141"/>
      <c r="S841" s="141"/>
      <c r="T841" s="141"/>
      <c r="U841" s="141"/>
      <c r="V841" s="141"/>
      <c r="W841" s="141"/>
      <c r="X841" s="141"/>
      <c r="Y841" s="141"/>
      <c r="Z841" s="141"/>
    </row>
    <row r="842" spans="1:26" ht="12.75" customHeight="1">
      <c r="A842" s="2"/>
      <c r="B842" s="157"/>
      <c r="C842" s="157"/>
      <c r="D842" s="157"/>
      <c r="E842" s="157"/>
      <c r="F842" s="157"/>
      <c r="G842" s="157"/>
      <c r="H842" s="2"/>
      <c r="I842" s="2"/>
      <c r="J842" s="2"/>
      <c r="K842" s="141"/>
      <c r="L842" s="141"/>
      <c r="M842" s="141"/>
      <c r="N842" s="141"/>
      <c r="O842" s="141"/>
      <c r="P842" s="141"/>
      <c r="Q842" s="141"/>
      <c r="R842" s="141"/>
      <c r="S842" s="141"/>
      <c r="T842" s="141"/>
      <c r="U842" s="141"/>
      <c r="V842" s="141"/>
      <c r="W842" s="141"/>
      <c r="X842" s="141"/>
      <c r="Y842" s="141"/>
      <c r="Z842" s="141"/>
    </row>
    <row r="843" spans="1:26" ht="12.75" customHeight="1">
      <c r="A843" s="2"/>
      <c r="B843" s="157"/>
      <c r="C843" s="157"/>
      <c r="D843" s="157"/>
      <c r="E843" s="157"/>
      <c r="F843" s="157"/>
      <c r="G843" s="157"/>
      <c r="H843" s="2"/>
      <c r="I843" s="2"/>
      <c r="J843" s="2"/>
      <c r="K843" s="141"/>
      <c r="L843" s="141"/>
      <c r="M843" s="141"/>
      <c r="N843" s="141"/>
      <c r="O843" s="141"/>
      <c r="P843" s="141"/>
      <c r="Q843" s="141"/>
      <c r="R843" s="141"/>
      <c r="S843" s="141"/>
      <c r="T843" s="141"/>
      <c r="U843" s="141"/>
      <c r="V843" s="141"/>
      <c r="W843" s="141"/>
      <c r="X843" s="141"/>
      <c r="Y843" s="141"/>
      <c r="Z843" s="141"/>
    </row>
    <row r="844" spans="1:26" ht="12.75" customHeight="1">
      <c r="A844" s="2"/>
      <c r="B844" s="157"/>
      <c r="C844" s="157"/>
      <c r="D844" s="157"/>
      <c r="E844" s="157"/>
      <c r="F844" s="157"/>
      <c r="G844" s="157"/>
      <c r="H844" s="2"/>
      <c r="I844" s="2"/>
      <c r="J844" s="2"/>
      <c r="K844" s="141"/>
      <c r="L844" s="141"/>
      <c r="M844" s="141"/>
      <c r="N844" s="141"/>
      <c r="O844" s="141"/>
      <c r="P844" s="141"/>
      <c r="Q844" s="141"/>
      <c r="R844" s="141"/>
      <c r="S844" s="141"/>
      <c r="T844" s="141"/>
      <c r="U844" s="141"/>
      <c r="V844" s="141"/>
      <c r="W844" s="141"/>
      <c r="X844" s="141"/>
      <c r="Y844" s="141"/>
      <c r="Z844" s="141"/>
    </row>
    <row r="845" spans="1:26" ht="12.75" customHeight="1">
      <c r="A845" s="2"/>
      <c r="B845" s="157"/>
      <c r="C845" s="157"/>
      <c r="D845" s="157"/>
      <c r="E845" s="157"/>
      <c r="F845" s="157"/>
      <c r="G845" s="157"/>
      <c r="H845" s="2"/>
      <c r="I845" s="2"/>
      <c r="J845" s="2"/>
      <c r="K845" s="141"/>
      <c r="L845" s="141"/>
      <c r="M845" s="141"/>
      <c r="N845" s="141"/>
      <c r="O845" s="141"/>
      <c r="P845" s="141"/>
      <c r="Q845" s="141"/>
      <c r="R845" s="141"/>
      <c r="S845" s="141"/>
      <c r="T845" s="141"/>
      <c r="U845" s="141"/>
      <c r="V845" s="141"/>
      <c r="W845" s="141"/>
      <c r="X845" s="141"/>
      <c r="Y845" s="141"/>
      <c r="Z845" s="141"/>
    </row>
    <row r="846" spans="1:26" ht="12.75" customHeight="1">
      <c r="A846" s="2"/>
      <c r="B846" s="157"/>
      <c r="C846" s="157"/>
      <c r="D846" s="157"/>
      <c r="E846" s="157"/>
      <c r="F846" s="157"/>
      <c r="G846" s="157"/>
      <c r="H846" s="2"/>
      <c r="I846" s="2"/>
      <c r="J846" s="2"/>
      <c r="K846" s="141"/>
      <c r="L846" s="141"/>
      <c r="M846" s="141"/>
      <c r="N846" s="141"/>
      <c r="O846" s="141"/>
      <c r="P846" s="141"/>
      <c r="Q846" s="141"/>
      <c r="R846" s="141"/>
      <c r="S846" s="141"/>
      <c r="T846" s="141"/>
      <c r="U846" s="141"/>
      <c r="V846" s="141"/>
      <c r="W846" s="141"/>
      <c r="X846" s="141"/>
      <c r="Y846" s="141"/>
      <c r="Z846" s="141"/>
    </row>
    <row r="847" spans="1:26" ht="12.75" customHeight="1">
      <c r="A847" s="2"/>
      <c r="B847" s="157"/>
      <c r="C847" s="157"/>
      <c r="D847" s="157"/>
      <c r="E847" s="157"/>
      <c r="F847" s="157"/>
      <c r="G847" s="157"/>
      <c r="H847" s="2"/>
      <c r="I847" s="2"/>
      <c r="J847" s="2"/>
      <c r="K847" s="141"/>
      <c r="L847" s="141"/>
      <c r="M847" s="141"/>
      <c r="N847" s="141"/>
      <c r="O847" s="141"/>
      <c r="P847" s="141"/>
      <c r="Q847" s="141"/>
      <c r="R847" s="141"/>
      <c r="S847" s="141"/>
      <c r="T847" s="141"/>
      <c r="U847" s="141"/>
      <c r="V847" s="141"/>
      <c r="W847" s="141"/>
      <c r="X847" s="141"/>
      <c r="Y847" s="141"/>
      <c r="Z847" s="141"/>
    </row>
    <row r="848" spans="1:26" ht="12.75" customHeight="1">
      <c r="A848" s="2"/>
      <c r="B848" s="157"/>
      <c r="C848" s="157"/>
      <c r="D848" s="157"/>
      <c r="E848" s="157"/>
      <c r="F848" s="157"/>
      <c r="G848" s="157"/>
      <c r="H848" s="2"/>
      <c r="I848" s="2"/>
      <c r="J848" s="2"/>
      <c r="K848" s="141"/>
      <c r="L848" s="141"/>
      <c r="M848" s="141"/>
      <c r="N848" s="141"/>
      <c r="O848" s="141"/>
      <c r="P848" s="141"/>
      <c r="Q848" s="141"/>
      <c r="R848" s="141"/>
      <c r="S848" s="141"/>
      <c r="T848" s="141"/>
      <c r="U848" s="141"/>
      <c r="V848" s="141"/>
      <c r="W848" s="141"/>
      <c r="X848" s="141"/>
      <c r="Y848" s="141"/>
      <c r="Z848" s="141"/>
    </row>
    <row r="849" spans="1:26" ht="12.75" customHeight="1">
      <c r="A849" s="2"/>
      <c r="B849" s="157"/>
      <c r="C849" s="157"/>
      <c r="D849" s="157"/>
      <c r="E849" s="157"/>
      <c r="F849" s="157"/>
      <c r="G849" s="157"/>
      <c r="H849" s="2"/>
      <c r="I849" s="2"/>
      <c r="J849" s="2"/>
      <c r="K849" s="141"/>
      <c r="L849" s="141"/>
      <c r="M849" s="141"/>
      <c r="N849" s="141"/>
      <c r="O849" s="141"/>
      <c r="P849" s="141"/>
      <c r="Q849" s="141"/>
      <c r="R849" s="141"/>
      <c r="S849" s="141"/>
      <c r="T849" s="141"/>
      <c r="U849" s="141"/>
      <c r="V849" s="141"/>
      <c r="W849" s="141"/>
      <c r="X849" s="141"/>
      <c r="Y849" s="141"/>
      <c r="Z849" s="141"/>
    </row>
    <row r="850" spans="1:26" ht="12.75" customHeight="1">
      <c r="A850" s="2"/>
      <c r="B850" s="157"/>
      <c r="C850" s="157"/>
      <c r="D850" s="157"/>
      <c r="E850" s="157"/>
      <c r="F850" s="157"/>
      <c r="G850" s="157"/>
      <c r="H850" s="2"/>
      <c r="I850" s="2"/>
      <c r="J850" s="2"/>
      <c r="K850" s="141"/>
      <c r="L850" s="141"/>
      <c r="M850" s="141"/>
      <c r="N850" s="141"/>
      <c r="O850" s="141"/>
      <c r="P850" s="141"/>
      <c r="Q850" s="141"/>
      <c r="R850" s="141"/>
      <c r="S850" s="141"/>
      <c r="T850" s="141"/>
      <c r="U850" s="141"/>
      <c r="V850" s="141"/>
      <c r="W850" s="141"/>
      <c r="X850" s="141"/>
      <c r="Y850" s="141"/>
      <c r="Z850" s="141"/>
    </row>
    <row r="851" spans="1:26" ht="12.75" customHeight="1">
      <c r="A851" s="2"/>
      <c r="B851" s="157"/>
      <c r="C851" s="157"/>
      <c r="D851" s="157"/>
      <c r="E851" s="157"/>
      <c r="F851" s="157"/>
      <c r="G851" s="157"/>
      <c r="H851" s="2"/>
      <c r="I851" s="2"/>
      <c r="J851" s="2"/>
      <c r="K851" s="141"/>
      <c r="L851" s="141"/>
      <c r="M851" s="141"/>
      <c r="N851" s="141"/>
      <c r="O851" s="141"/>
      <c r="P851" s="141"/>
      <c r="Q851" s="141"/>
      <c r="R851" s="141"/>
      <c r="S851" s="141"/>
      <c r="T851" s="141"/>
      <c r="U851" s="141"/>
      <c r="V851" s="141"/>
      <c r="W851" s="141"/>
      <c r="X851" s="141"/>
      <c r="Y851" s="141"/>
      <c r="Z851" s="141"/>
    </row>
    <row r="852" spans="1:26" ht="12.75" customHeight="1">
      <c r="A852" s="2"/>
      <c r="B852" s="157"/>
      <c r="C852" s="157"/>
      <c r="D852" s="157"/>
      <c r="E852" s="157"/>
      <c r="F852" s="157"/>
      <c r="G852" s="157"/>
      <c r="H852" s="2"/>
      <c r="I852" s="2"/>
      <c r="J852" s="2"/>
      <c r="K852" s="141"/>
      <c r="L852" s="141"/>
      <c r="M852" s="141"/>
      <c r="N852" s="141"/>
      <c r="O852" s="141"/>
      <c r="P852" s="141"/>
      <c r="Q852" s="141"/>
      <c r="R852" s="141"/>
      <c r="S852" s="141"/>
      <c r="T852" s="141"/>
      <c r="U852" s="141"/>
      <c r="V852" s="141"/>
      <c r="W852" s="141"/>
      <c r="X852" s="141"/>
      <c r="Y852" s="141"/>
      <c r="Z852" s="141"/>
    </row>
    <row r="853" spans="1:26" ht="12.75" customHeight="1">
      <c r="A853" s="2"/>
      <c r="B853" s="157"/>
      <c r="C853" s="157"/>
      <c r="D853" s="157"/>
      <c r="E853" s="157"/>
      <c r="F853" s="157"/>
      <c r="G853" s="157"/>
      <c r="H853" s="2"/>
      <c r="I853" s="2"/>
      <c r="J853" s="2"/>
      <c r="K853" s="141"/>
      <c r="L853" s="141"/>
      <c r="M853" s="141"/>
      <c r="N853" s="141"/>
      <c r="O853" s="141"/>
      <c r="P853" s="141"/>
      <c r="Q853" s="141"/>
      <c r="R853" s="141"/>
      <c r="S853" s="141"/>
      <c r="T853" s="141"/>
      <c r="U853" s="141"/>
      <c r="V853" s="141"/>
      <c r="W853" s="141"/>
      <c r="X853" s="141"/>
      <c r="Y853" s="141"/>
      <c r="Z853" s="141"/>
    </row>
    <row r="854" spans="1:26" ht="12.75" customHeight="1">
      <c r="A854" s="2"/>
      <c r="B854" s="157"/>
      <c r="C854" s="157"/>
      <c r="D854" s="157"/>
      <c r="E854" s="157"/>
      <c r="F854" s="157"/>
      <c r="G854" s="157"/>
      <c r="H854" s="2"/>
      <c r="I854" s="2"/>
      <c r="J854" s="2"/>
      <c r="K854" s="141"/>
      <c r="L854" s="141"/>
      <c r="M854" s="141"/>
      <c r="N854" s="141"/>
      <c r="O854" s="141"/>
      <c r="P854" s="141"/>
      <c r="Q854" s="141"/>
      <c r="R854" s="141"/>
      <c r="S854" s="141"/>
      <c r="T854" s="141"/>
      <c r="U854" s="141"/>
      <c r="V854" s="141"/>
      <c r="W854" s="141"/>
      <c r="X854" s="141"/>
      <c r="Y854" s="141"/>
      <c r="Z854" s="141"/>
    </row>
    <row r="855" spans="1:26" ht="12.75" customHeight="1">
      <c r="A855" s="2"/>
      <c r="B855" s="157"/>
      <c r="C855" s="157"/>
      <c r="D855" s="157"/>
      <c r="E855" s="157"/>
      <c r="F855" s="157"/>
      <c r="G855" s="157"/>
      <c r="H855" s="2"/>
      <c r="I855" s="2"/>
      <c r="J855" s="2"/>
      <c r="K855" s="141"/>
      <c r="L855" s="141"/>
      <c r="M855" s="141"/>
      <c r="N855" s="141"/>
      <c r="O855" s="141"/>
      <c r="P855" s="141"/>
      <c r="Q855" s="141"/>
      <c r="R855" s="141"/>
      <c r="S855" s="141"/>
      <c r="T855" s="141"/>
      <c r="U855" s="141"/>
      <c r="V855" s="141"/>
      <c r="W855" s="141"/>
      <c r="X855" s="141"/>
      <c r="Y855" s="141"/>
      <c r="Z855" s="141"/>
    </row>
    <row r="856" spans="1:26" ht="12.75" customHeight="1">
      <c r="A856" s="2"/>
      <c r="B856" s="157"/>
      <c r="C856" s="157"/>
      <c r="D856" s="157"/>
      <c r="E856" s="157"/>
      <c r="F856" s="157"/>
      <c r="G856" s="157"/>
      <c r="H856" s="2"/>
      <c r="I856" s="2"/>
      <c r="J856" s="2"/>
      <c r="K856" s="141"/>
      <c r="L856" s="141"/>
      <c r="M856" s="141"/>
      <c r="N856" s="141"/>
      <c r="O856" s="141"/>
      <c r="P856" s="141"/>
      <c r="Q856" s="141"/>
      <c r="R856" s="141"/>
      <c r="S856" s="141"/>
      <c r="T856" s="141"/>
      <c r="U856" s="141"/>
      <c r="V856" s="141"/>
      <c r="W856" s="141"/>
      <c r="X856" s="141"/>
      <c r="Y856" s="141"/>
      <c r="Z856" s="141"/>
    </row>
    <row r="857" spans="1:26" ht="12.75" customHeight="1">
      <c r="A857" s="2"/>
      <c r="B857" s="157"/>
      <c r="C857" s="157"/>
      <c r="D857" s="157"/>
      <c r="E857" s="157"/>
      <c r="F857" s="157"/>
      <c r="G857" s="157"/>
      <c r="H857" s="2"/>
      <c r="I857" s="2"/>
      <c r="J857" s="2"/>
      <c r="K857" s="141"/>
      <c r="L857" s="141"/>
      <c r="M857" s="141"/>
      <c r="N857" s="141"/>
      <c r="O857" s="141"/>
      <c r="P857" s="141"/>
      <c r="Q857" s="141"/>
      <c r="R857" s="141"/>
      <c r="S857" s="141"/>
      <c r="T857" s="141"/>
      <c r="U857" s="141"/>
      <c r="V857" s="141"/>
      <c r="W857" s="141"/>
      <c r="X857" s="141"/>
      <c r="Y857" s="141"/>
      <c r="Z857" s="141"/>
    </row>
    <row r="858" spans="1:26" ht="12.75" customHeight="1">
      <c r="A858" s="2"/>
      <c r="B858" s="157"/>
      <c r="C858" s="157"/>
      <c r="D858" s="157"/>
      <c r="E858" s="157"/>
      <c r="F858" s="157"/>
      <c r="G858" s="157"/>
      <c r="H858" s="2"/>
      <c r="I858" s="2"/>
      <c r="J858" s="2"/>
      <c r="K858" s="141"/>
      <c r="L858" s="141"/>
      <c r="M858" s="141"/>
      <c r="N858" s="141"/>
      <c r="O858" s="141"/>
      <c r="P858" s="141"/>
      <c r="Q858" s="141"/>
      <c r="R858" s="141"/>
      <c r="S858" s="141"/>
      <c r="T858" s="141"/>
      <c r="U858" s="141"/>
      <c r="V858" s="141"/>
      <c r="W858" s="141"/>
      <c r="X858" s="141"/>
      <c r="Y858" s="141"/>
      <c r="Z858" s="141"/>
    </row>
    <row r="859" spans="1:26" ht="12.75" customHeight="1">
      <c r="A859" s="2"/>
      <c r="B859" s="157"/>
      <c r="C859" s="157"/>
      <c r="D859" s="157"/>
      <c r="E859" s="157"/>
      <c r="F859" s="157"/>
      <c r="G859" s="157"/>
      <c r="H859" s="2"/>
      <c r="I859" s="2"/>
      <c r="J859" s="2"/>
      <c r="K859" s="141"/>
      <c r="L859" s="141"/>
      <c r="M859" s="141"/>
      <c r="N859" s="141"/>
      <c r="O859" s="141"/>
      <c r="P859" s="141"/>
      <c r="Q859" s="141"/>
      <c r="R859" s="141"/>
      <c r="S859" s="141"/>
      <c r="T859" s="141"/>
      <c r="U859" s="141"/>
      <c r="V859" s="141"/>
      <c r="W859" s="141"/>
      <c r="X859" s="141"/>
      <c r="Y859" s="141"/>
      <c r="Z859" s="141"/>
    </row>
    <row r="860" spans="1:26" ht="12.75" customHeight="1">
      <c r="A860" s="2"/>
      <c r="B860" s="157"/>
      <c r="C860" s="157"/>
      <c r="D860" s="157"/>
      <c r="E860" s="157"/>
      <c r="F860" s="157"/>
      <c r="G860" s="157"/>
      <c r="H860" s="2"/>
      <c r="I860" s="2"/>
      <c r="J860" s="2"/>
      <c r="K860" s="141"/>
      <c r="L860" s="141"/>
      <c r="M860" s="141"/>
      <c r="N860" s="141"/>
      <c r="O860" s="141"/>
      <c r="P860" s="141"/>
      <c r="Q860" s="141"/>
      <c r="R860" s="141"/>
      <c r="S860" s="141"/>
      <c r="T860" s="141"/>
      <c r="U860" s="141"/>
      <c r="V860" s="141"/>
      <c r="W860" s="141"/>
      <c r="X860" s="141"/>
      <c r="Y860" s="141"/>
      <c r="Z860" s="141"/>
    </row>
    <row r="861" spans="1:26" ht="12.75" customHeight="1">
      <c r="A861" s="2"/>
      <c r="B861" s="157"/>
      <c r="C861" s="157"/>
      <c r="D861" s="157"/>
      <c r="E861" s="157"/>
      <c r="F861" s="157"/>
      <c r="G861" s="157"/>
      <c r="H861" s="2"/>
      <c r="I861" s="2"/>
      <c r="J861" s="2"/>
      <c r="K861" s="141"/>
      <c r="L861" s="141"/>
      <c r="M861" s="141"/>
      <c r="N861" s="141"/>
      <c r="O861" s="141"/>
      <c r="P861" s="141"/>
      <c r="Q861" s="141"/>
      <c r="R861" s="141"/>
      <c r="S861" s="141"/>
      <c r="T861" s="141"/>
      <c r="U861" s="141"/>
      <c r="V861" s="141"/>
      <c r="W861" s="141"/>
      <c r="X861" s="141"/>
      <c r="Y861" s="141"/>
      <c r="Z861" s="141"/>
    </row>
    <row r="862" spans="1:26" ht="12.75" customHeight="1">
      <c r="A862" s="2"/>
      <c r="B862" s="157"/>
      <c r="C862" s="157"/>
      <c r="D862" s="157"/>
      <c r="E862" s="157"/>
      <c r="F862" s="157"/>
      <c r="G862" s="157"/>
      <c r="H862" s="2"/>
      <c r="I862" s="2"/>
      <c r="J862" s="2"/>
      <c r="K862" s="141"/>
      <c r="L862" s="141"/>
      <c r="M862" s="141"/>
      <c r="N862" s="141"/>
      <c r="O862" s="141"/>
      <c r="P862" s="141"/>
      <c r="Q862" s="141"/>
      <c r="R862" s="141"/>
      <c r="S862" s="141"/>
      <c r="T862" s="141"/>
      <c r="U862" s="141"/>
      <c r="V862" s="141"/>
      <c r="W862" s="141"/>
      <c r="X862" s="141"/>
      <c r="Y862" s="141"/>
      <c r="Z862" s="141"/>
    </row>
    <row r="863" spans="1:26" ht="12.75" customHeight="1">
      <c r="A863" s="2"/>
      <c r="B863" s="157"/>
      <c r="C863" s="157"/>
      <c r="D863" s="157"/>
      <c r="E863" s="157"/>
      <c r="F863" s="157"/>
      <c r="G863" s="157"/>
      <c r="H863" s="2"/>
      <c r="I863" s="2"/>
      <c r="J863" s="2"/>
      <c r="K863" s="141"/>
      <c r="L863" s="141"/>
      <c r="M863" s="141"/>
      <c r="N863" s="141"/>
      <c r="O863" s="141"/>
      <c r="P863" s="141"/>
      <c r="Q863" s="141"/>
      <c r="R863" s="141"/>
      <c r="S863" s="141"/>
      <c r="T863" s="141"/>
      <c r="U863" s="141"/>
      <c r="V863" s="141"/>
      <c r="W863" s="141"/>
      <c r="X863" s="141"/>
      <c r="Y863" s="141"/>
      <c r="Z863" s="141"/>
    </row>
    <row r="864" spans="1:26" ht="12.75" customHeight="1">
      <c r="A864" s="2"/>
      <c r="B864" s="157"/>
      <c r="C864" s="157"/>
      <c r="D864" s="157"/>
      <c r="E864" s="157"/>
      <c r="F864" s="157"/>
      <c r="G864" s="157"/>
      <c r="H864" s="2"/>
      <c r="I864" s="2"/>
      <c r="J864" s="2"/>
      <c r="K864" s="141"/>
      <c r="L864" s="141"/>
      <c r="M864" s="141"/>
      <c r="N864" s="141"/>
      <c r="O864" s="141"/>
      <c r="P864" s="141"/>
      <c r="Q864" s="141"/>
      <c r="R864" s="141"/>
      <c r="S864" s="141"/>
      <c r="T864" s="141"/>
      <c r="U864" s="141"/>
      <c r="V864" s="141"/>
      <c r="W864" s="141"/>
      <c r="X864" s="141"/>
      <c r="Y864" s="141"/>
      <c r="Z864" s="141"/>
    </row>
    <row r="865" spans="1:26" ht="12.75" customHeight="1">
      <c r="A865" s="2"/>
      <c r="B865" s="157"/>
      <c r="C865" s="157"/>
      <c r="D865" s="157"/>
      <c r="E865" s="157"/>
      <c r="F865" s="157"/>
      <c r="G865" s="157"/>
      <c r="H865" s="2"/>
      <c r="I865" s="2"/>
      <c r="J865" s="2"/>
      <c r="K865" s="141"/>
      <c r="L865" s="141"/>
      <c r="M865" s="141"/>
      <c r="N865" s="141"/>
      <c r="O865" s="141"/>
      <c r="P865" s="141"/>
      <c r="Q865" s="141"/>
      <c r="R865" s="141"/>
      <c r="S865" s="141"/>
      <c r="T865" s="141"/>
      <c r="U865" s="141"/>
      <c r="V865" s="141"/>
      <c r="W865" s="141"/>
      <c r="X865" s="141"/>
      <c r="Y865" s="141"/>
      <c r="Z865" s="141"/>
    </row>
    <row r="866" spans="1:26" ht="12.75" customHeight="1">
      <c r="A866" s="2"/>
      <c r="B866" s="157"/>
      <c r="C866" s="157"/>
      <c r="D866" s="157"/>
      <c r="E866" s="157"/>
      <c r="F866" s="157"/>
      <c r="G866" s="157"/>
      <c r="H866" s="2"/>
      <c r="I866" s="2"/>
      <c r="J866" s="2"/>
      <c r="K866" s="141"/>
      <c r="L866" s="141"/>
      <c r="M866" s="141"/>
      <c r="N866" s="141"/>
      <c r="O866" s="141"/>
      <c r="P866" s="141"/>
      <c r="Q866" s="141"/>
      <c r="R866" s="141"/>
      <c r="S866" s="141"/>
      <c r="T866" s="141"/>
      <c r="U866" s="141"/>
      <c r="V866" s="141"/>
      <c r="W866" s="141"/>
      <c r="X866" s="141"/>
      <c r="Y866" s="141"/>
      <c r="Z866" s="141"/>
    </row>
    <row r="867" spans="1:26" ht="12.75" customHeight="1">
      <c r="A867" s="2"/>
      <c r="B867" s="157"/>
      <c r="C867" s="157"/>
      <c r="D867" s="157"/>
      <c r="E867" s="157"/>
      <c r="F867" s="157"/>
      <c r="G867" s="157"/>
      <c r="H867" s="2"/>
      <c r="I867" s="2"/>
      <c r="J867" s="2"/>
      <c r="K867" s="141"/>
      <c r="L867" s="141"/>
      <c r="M867" s="141"/>
      <c r="N867" s="141"/>
      <c r="O867" s="141"/>
      <c r="P867" s="141"/>
      <c r="Q867" s="141"/>
      <c r="R867" s="141"/>
      <c r="S867" s="141"/>
      <c r="T867" s="141"/>
      <c r="U867" s="141"/>
      <c r="V867" s="141"/>
      <c r="W867" s="141"/>
      <c r="X867" s="141"/>
      <c r="Y867" s="141"/>
      <c r="Z867" s="141"/>
    </row>
    <row r="868" spans="1:26" ht="12.75" customHeight="1">
      <c r="A868" s="2"/>
      <c r="B868" s="157"/>
      <c r="C868" s="157"/>
      <c r="D868" s="157"/>
      <c r="E868" s="157"/>
      <c r="F868" s="157"/>
      <c r="G868" s="157"/>
      <c r="H868" s="2"/>
      <c r="I868" s="2"/>
      <c r="J868" s="2"/>
      <c r="K868" s="141"/>
      <c r="L868" s="141"/>
      <c r="M868" s="141"/>
      <c r="N868" s="141"/>
      <c r="O868" s="141"/>
      <c r="P868" s="141"/>
      <c r="Q868" s="141"/>
      <c r="R868" s="141"/>
      <c r="S868" s="141"/>
      <c r="T868" s="141"/>
      <c r="U868" s="141"/>
      <c r="V868" s="141"/>
      <c r="W868" s="141"/>
      <c r="X868" s="141"/>
      <c r="Y868" s="141"/>
      <c r="Z868" s="141"/>
    </row>
    <row r="869" spans="1:26" ht="12.75" customHeight="1">
      <c r="A869" s="2"/>
      <c r="B869" s="157"/>
      <c r="C869" s="157"/>
      <c r="D869" s="157"/>
      <c r="E869" s="157"/>
      <c r="F869" s="157"/>
      <c r="G869" s="157"/>
      <c r="H869" s="2"/>
      <c r="I869" s="2"/>
      <c r="J869" s="2"/>
      <c r="K869" s="141"/>
      <c r="L869" s="141"/>
      <c r="M869" s="141"/>
      <c r="N869" s="141"/>
      <c r="O869" s="141"/>
      <c r="P869" s="141"/>
      <c r="Q869" s="141"/>
      <c r="R869" s="141"/>
      <c r="S869" s="141"/>
      <c r="T869" s="141"/>
      <c r="U869" s="141"/>
      <c r="V869" s="141"/>
      <c r="W869" s="141"/>
      <c r="X869" s="141"/>
      <c r="Y869" s="141"/>
      <c r="Z869" s="141"/>
    </row>
    <row r="870" spans="1:26" ht="12.75" customHeight="1">
      <c r="A870" s="2"/>
      <c r="B870" s="157"/>
      <c r="C870" s="157"/>
      <c r="D870" s="157"/>
      <c r="E870" s="157"/>
      <c r="F870" s="157"/>
      <c r="G870" s="157"/>
      <c r="H870" s="2"/>
      <c r="I870" s="2"/>
      <c r="J870" s="2"/>
      <c r="K870" s="141"/>
      <c r="L870" s="141"/>
      <c r="M870" s="141"/>
      <c r="N870" s="141"/>
      <c r="O870" s="141"/>
      <c r="P870" s="141"/>
      <c r="Q870" s="141"/>
      <c r="R870" s="141"/>
      <c r="S870" s="141"/>
      <c r="T870" s="141"/>
      <c r="U870" s="141"/>
      <c r="V870" s="141"/>
      <c r="W870" s="141"/>
      <c r="X870" s="141"/>
      <c r="Y870" s="141"/>
      <c r="Z870" s="141"/>
    </row>
    <row r="871" spans="1:26" ht="12.75" customHeight="1">
      <c r="A871" s="2"/>
      <c r="B871" s="157"/>
      <c r="C871" s="157"/>
      <c r="D871" s="157"/>
      <c r="E871" s="157"/>
      <c r="F871" s="157"/>
      <c r="G871" s="157"/>
      <c r="H871" s="2"/>
      <c r="I871" s="2"/>
      <c r="J871" s="2"/>
      <c r="K871" s="141"/>
      <c r="L871" s="141"/>
      <c r="M871" s="141"/>
      <c r="N871" s="141"/>
      <c r="O871" s="141"/>
      <c r="P871" s="141"/>
      <c r="Q871" s="141"/>
      <c r="R871" s="141"/>
      <c r="S871" s="141"/>
      <c r="T871" s="141"/>
      <c r="U871" s="141"/>
      <c r="V871" s="141"/>
      <c r="W871" s="141"/>
      <c r="X871" s="141"/>
      <c r="Y871" s="141"/>
      <c r="Z871" s="141"/>
    </row>
    <row r="872" spans="1:26" ht="12.75" customHeight="1">
      <c r="A872" s="2"/>
      <c r="B872" s="157"/>
      <c r="C872" s="157"/>
      <c r="D872" s="157"/>
      <c r="E872" s="157"/>
      <c r="F872" s="157"/>
      <c r="G872" s="157"/>
      <c r="H872" s="2"/>
      <c r="I872" s="2"/>
      <c r="J872" s="2"/>
      <c r="K872" s="141"/>
      <c r="L872" s="141"/>
      <c r="M872" s="141"/>
      <c r="N872" s="141"/>
      <c r="O872" s="141"/>
      <c r="P872" s="141"/>
      <c r="Q872" s="141"/>
      <c r="R872" s="141"/>
      <c r="S872" s="141"/>
      <c r="T872" s="141"/>
      <c r="U872" s="141"/>
      <c r="V872" s="141"/>
      <c r="W872" s="141"/>
      <c r="X872" s="141"/>
      <c r="Y872" s="141"/>
      <c r="Z872" s="141"/>
    </row>
    <row r="873" spans="1:26" ht="12.75" customHeight="1">
      <c r="A873" s="2"/>
      <c r="B873" s="157"/>
      <c r="C873" s="157"/>
      <c r="D873" s="157"/>
      <c r="E873" s="157"/>
      <c r="F873" s="157"/>
      <c r="G873" s="157"/>
      <c r="H873" s="2"/>
      <c r="I873" s="2"/>
      <c r="J873" s="2"/>
      <c r="K873" s="141"/>
      <c r="L873" s="141"/>
      <c r="M873" s="141"/>
      <c r="N873" s="141"/>
      <c r="O873" s="141"/>
      <c r="P873" s="141"/>
      <c r="Q873" s="141"/>
      <c r="R873" s="141"/>
      <c r="S873" s="141"/>
      <c r="T873" s="141"/>
      <c r="U873" s="141"/>
      <c r="V873" s="141"/>
      <c r="W873" s="141"/>
      <c r="X873" s="141"/>
      <c r="Y873" s="141"/>
      <c r="Z873" s="141"/>
    </row>
    <row r="874" spans="1:26" ht="12.75" customHeight="1">
      <c r="A874" s="2"/>
      <c r="B874" s="157"/>
      <c r="C874" s="157"/>
      <c r="D874" s="157"/>
      <c r="E874" s="157"/>
      <c r="F874" s="157"/>
      <c r="G874" s="157"/>
      <c r="H874" s="2"/>
      <c r="I874" s="2"/>
      <c r="J874" s="2"/>
      <c r="K874" s="141"/>
      <c r="L874" s="141"/>
      <c r="M874" s="141"/>
      <c r="N874" s="141"/>
      <c r="O874" s="141"/>
      <c r="P874" s="141"/>
      <c r="Q874" s="141"/>
      <c r="R874" s="141"/>
      <c r="S874" s="141"/>
      <c r="T874" s="141"/>
      <c r="U874" s="141"/>
      <c r="V874" s="141"/>
      <c r="W874" s="141"/>
      <c r="X874" s="141"/>
      <c r="Y874" s="141"/>
      <c r="Z874" s="141"/>
    </row>
    <row r="875" spans="1:26" ht="12.75" customHeight="1">
      <c r="A875" s="2"/>
      <c r="B875" s="157"/>
      <c r="C875" s="157"/>
      <c r="D875" s="157"/>
      <c r="E875" s="157"/>
      <c r="F875" s="157"/>
      <c r="G875" s="157"/>
      <c r="H875" s="2"/>
      <c r="I875" s="2"/>
      <c r="J875" s="2"/>
      <c r="K875" s="141"/>
      <c r="L875" s="141"/>
      <c r="M875" s="141"/>
      <c r="N875" s="141"/>
      <c r="O875" s="141"/>
      <c r="P875" s="141"/>
      <c r="Q875" s="141"/>
      <c r="R875" s="141"/>
      <c r="S875" s="141"/>
      <c r="T875" s="141"/>
      <c r="U875" s="141"/>
      <c r="V875" s="141"/>
      <c r="W875" s="141"/>
      <c r="X875" s="141"/>
      <c r="Y875" s="141"/>
      <c r="Z875" s="141"/>
    </row>
    <row r="876" spans="1:26" ht="12.75" customHeight="1">
      <c r="A876" s="2"/>
      <c r="B876" s="157"/>
      <c r="C876" s="157"/>
      <c r="D876" s="157"/>
      <c r="E876" s="157"/>
      <c r="F876" s="157"/>
      <c r="G876" s="157"/>
      <c r="H876" s="2"/>
      <c r="I876" s="2"/>
      <c r="J876" s="2"/>
      <c r="K876" s="141"/>
      <c r="L876" s="141"/>
      <c r="M876" s="141"/>
      <c r="N876" s="141"/>
      <c r="O876" s="141"/>
      <c r="P876" s="141"/>
      <c r="Q876" s="141"/>
      <c r="R876" s="141"/>
      <c r="S876" s="141"/>
      <c r="T876" s="141"/>
      <c r="U876" s="141"/>
      <c r="V876" s="141"/>
      <c r="W876" s="141"/>
      <c r="X876" s="141"/>
      <c r="Y876" s="141"/>
      <c r="Z876" s="141"/>
    </row>
    <row r="877" spans="1:26" ht="12.75" customHeight="1">
      <c r="A877" s="2"/>
      <c r="B877" s="157"/>
      <c r="C877" s="157"/>
      <c r="D877" s="157"/>
      <c r="E877" s="157"/>
      <c r="F877" s="157"/>
      <c r="G877" s="157"/>
      <c r="H877" s="2"/>
      <c r="I877" s="2"/>
      <c r="J877" s="2"/>
      <c r="K877" s="141"/>
      <c r="L877" s="141"/>
      <c r="M877" s="141"/>
      <c r="N877" s="141"/>
      <c r="O877" s="141"/>
      <c r="P877" s="141"/>
      <c r="Q877" s="141"/>
      <c r="R877" s="141"/>
      <c r="S877" s="141"/>
      <c r="T877" s="141"/>
      <c r="U877" s="141"/>
      <c r="V877" s="141"/>
      <c r="W877" s="141"/>
      <c r="X877" s="141"/>
      <c r="Y877" s="141"/>
      <c r="Z877" s="141"/>
    </row>
    <row r="878" spans="1:26" ht="12.75" customHeight="1">
      <c r="A878" s="2"/>
      <c r="B878" s="157"/>
      <c r="C878" s="157"/>
      <c r="D878" s="157"/>
      <c r="E878" s="157"/>
      <c r="F878" s="157"/>
      <c r="G878" s="157"/>
      <c r="H878" s="2"/>
      <c r="I878" s="2"/>
      <c r="J878" s="2"/>
      <c r="K878" s="141"/>
      <c r="L878" s="141"/>
      <c r="M878" s="141"/>
      <c r="N878" s="141"/>
      <c r="O878" s="141"/>
      <c r="P878" s="141"/>
      <c r="Q878" s="141"/>
      <c r="R878" s="141"/>
      <c r="S878" s="141"/>
      <c r="T878" s="141"/>
      <c r="U878" s="141"/>
      <c r="V878" s="141"/>
      <c r="W878" s="141"/>
      <c r="X878" s="141"/>
      <c r="Y878" s="141"/>
      <c r="Z878" s="141"/>
    </row>
    <row r="879" spans="1:26" ht="12.75" customHeight="1">
      <c r="A879" s="2"/>
      <c r="B879" s="157"/>
      <c r="C879" s="157"/>
      <c r="D879" s="157"/>
      <c r="E879" s="157"/>
      <c r="F879" s="157"/>
      <c r="G879" s="157"/>
      <c r="H879" s="2"/>
      <c r="I879" s="2"/>
      <c r="J879" s="2"/>
      <c r="K879" s="141"/>
      <c r="L879" s="141"/>
      <c r="M879" s="141"/>
      <c r="N879" s="141"/>
      <c r="O879" s="141"/>
      <c r="P879" s="141"/>
      <c r="Q879" s="141"/>
      <c r="R879" s="141"/>
      <c r="S879" s="141"/>
      <c r="T879" s="141"/>
      <c r="U879" s="141"/>
      <c r="V879" s="141"/>
      <c r="W879" s="141"/>
      <c r="X879" s="141"/>
      <c r="Y879" s="141"/>
      <c r="Z879" s="141"/>
    </row>
    <row r="880" spans="1:26" ht="12.75" customHeight="1">
      <c r="A880" s="2"/>
      <c r="B880" s="157"/>
      <c r="C880" s="157"/>
      <c r="D880" s="157"/>
      <c r="E880" s="157"/>
      <c r="F880" s="157"/>
      <c r="G880" s="157"/>
      <c r="H880" s="2"/>
      <c r="I880" s="2"/>
      <c r="J880" s="2"/>
      <c r="K880" s="141"/>
      <c r="L880" s="141"/>
      <c r="M880" s="141"/>
      <c r="N880" s="141"/>
      <c r="O880" s="141"/>
      <c r="P880" s="141"/>
      <c r="Q880" s="141"/>
      <c r="R880" s="141"/>
      <c r="S880" s="141"/>
      <c r="T880" s="141"/>
      <c r="U880" s="141"/>
      <c r="V880" s="141"/>
      <c r="W880" s="141"/>
      <c r="X880" s="141"/>
      <c r="Y880" s="141"/>
      <c r="Z880" s="141"/>
    </row>
    <row r="881" spans="1:26" ht="12.75" customHeight="1">
      <c r="A881" s="2"/>
      <c r="B881" s="157"/>
      <c r="C881" s="157"/>
      <c r="D881" s="157"/>
      <c r="E881" s="157"/>
      <c r="F881" s="157"/>
      <c r="G881" s="157"/>
      <c r="H881" s="2"/>
      <c r="I881" s="2"/>
      <c r="J881" s="2"/>
      <c r="K881" s="141"/>
      <c r="L881" s="141"/>
      <c r="M881" s="141"/>
      <c r="N881" s="141"/>
      <c r="O881" s="141"/>
      <c r="P881" s="141"/>
      <c r="Q881" s="141"/>
      <c r="R881" s="141"/>
      <c r="S881" s="141"/>
      <c r="T881" s="141"/>
      <c r="U881" s="141"/>
      <c r="V881" s="141"/>
      <c r="W881" s="141"/>
      <c r="X881" s="141"/>
      <c r="Y881" s="141"/>
      <c r="Z881" s="141"/>
    </row>
    <row r="882" spans="1:26" ht="12.75" customHeight="1">
      <c r="A882" s="2"/>
      <c r="B882" s="157"/>
      <c r="C882" s="157"/>
      <c r="D882" s="157"/>
      <c r="E882" s="157"/>
      <c r="F882" s="157"/>
      <c r="G882" s="157"/>
      <c r="H882" s="2"/>
      <c r="I882" s="2"/>
      <c r="J882" s="2"/>
      <c r="K882" s="141"/>
      <c r="L882" s="141"/>
      <c r="M882" s="141"/>
      <c r="N882" s="141"/>
      <c r="O882" s="141"/>
      <c r="P882" s="141"/>
      <c r="Q882" s="141"/>
      <c r="R882" s="141"/>
      <c r="S882" s="141"/>
      <c r="T882" s="141"/>
      <c r="U882" s="141"/>
      <c r="V882" s="141"/>
      <c r="W882" s="141"/>
      <c r="X882" s="141"/>
      <c r="Y882" s="141"/>
      <c r="Z882" s="141"/>
    </row>
    <row r="883" spans="1:26" ht="12.75" customHeight="1">
      <c r="A883" s="2"/>
      <c r="B883" s="157"/>
      <c r="C883" s="157"/>
      <c r="D883" s="157"/>
      <c r="E883" s="157"/>
      <c r="F883" s="157"/>
      <c r="G883" s="157"/>
      <c r="H883" s="2"/>
      <c r="I883" s="2"/>
      <c r="J883" s="2"/>
      <c r="K883" s="141"/>
      <c r="L883" s="141"/>
      <c r="M883" s="141"/>
      <c r="N883" s="141"/>
      <c r="O883" s="141"/>
      <c r="P883" s="141"/>
      <c r="Q883" s="141"/>
      <c r="R883" s="141"/>
      <c r="S883" s="141"/>
      <c r="T883" s="141"/>
      <c r="U883" s="141"/>
      <c r="V883" s="141"/>
      <c r="W883" s="141"/>
      <c r="X883" s="141"/>
      <c r="Y883" s="141"/>
      <c r="Z883" s="141"/>
    </row>
    <row r="884" spans="1:26" ht="12.75" customHeight="1">
      <c r="A884" s="2"/>
      <c r="B884" s="157"/>
      <c r="C884" s="157"/>
      <c r="D884" s="157"/>
      <c r="E884" s="157"/>
      <c r="F884" s="157"/>
      <c r="G884" s="157"/>
      <c r="H884" s="2"/>
      <c r="I884" s="2"/>
      <c r="J884" s="2"/>
      <c r="K884" s="141"/>
      <c r="L884" s="141"/>
      <c r="M884" s="141"/>
      <c r="N884" s="141"/>
      <c r="O884" s="141"/>
      <c r="P884" s="141"/>
      <c r="Q884" s="141"/>
      <c r="R884" s="141"/>
      <c r="S884" s="141"/>
      <c r="T884" s="141"/>
      <c r="U884" s="141"/>
      <c r="V884" s="141"/>
      <c r="W884" s="141"/>
      <c r="X884" s="141"/>
      <c r="Y884" s="141"/>
      <c r="Z884" s="141"/>
    </row>
    <row r="885" spans="1:26" ht="12.75" customHeight="1">
      <c r="A885" s="2"/>
      <c r="B885" s="157"/>
      <c r="C885" s="157"/>
      <c r="D885" s="157"/>
      <c r="E885" s="157"/>
      <c r="F885" s="157"/>
      <c r="G885" s="157"/>
      <c r="H885" s="2"/>
      <c r="I885" s="2"/>
      <c r="J885" s="2"/>
      <c r="K885" s="141"/>
      <c r="L885" s="141"/>
      <c r="M885" s="141"/>
      <c r="N885" s="141"/>
      <c r="O885" s="141"/>
      <c r="P885" s="141"/>
      <c r="Q885" s="141"/>
      <c r="R885" s="141"/>
      <c r="S885" s="141"/>
      <c r="T885" s="141"/>
      <c r="U885" s="141"/>
      <c r="V885" s="141"/>
      <c r="W885" s="141"/>
      <c r="X885" s="141"/>
      <c r="Y885" s="141"/>
      <c r="Z885" s="141"/>
    </row>
    <row r="886" spans="1:26" ht="12.75" customHeight="1">
      <c r="A886" s="2"/>
      <c r="B886" s="157"/>
      <c r="C886" s="157"/>
      <c r="D886" s="157"/>
      <c r="E886" s="157"/>
      <c r="F886" s="157"/>
      <c r="G886" s="157"/>
      <c r="H886" s="2"/>
      <c r="I886" s="2"/>
      <c r="J886" s="2"/>
      <c r="K886" s="141"/>
      <c r="L886" s="141"/>
      <c r="M886" s="141"/>
      <c r="N886" s="141"/>
      <c r="O886" s="141"/>
      <c r="P886" s="141"/>
      <c r="Q886" s="141"/>
      <c r="R886" s="141"/>
      <c r="S886" s="141"/>
      <c r="T886" s="141"/>
      <c r="U886" s="141"/>
      <c r="V886" s="141"/>
      <c r="W886" s="141"/>
      <c r="X886" s="141"/>
      <c r="Y886" s="141"/>
      <c r="Z886" s="141"/>
    </row>
    <row r="887" spans="1:26" ht="12.75" customHeight="1">
      <c r="A887" s="2"/>
      <c r="B887" s="157"/>
      <c r="C887" s="157"/>
      <c r="D887" s="157"/>
      <c r="E887" s="157"/>
      <c r="F887" s="157"/>
      <c r="G887" s="157"/>
      <c r="H887" s="2"/>
      <c r="I887" s="2"/>
      <c r="J887" s="2"/>
      <c r="K887" s="141"/>
      <c r="L887" s="141"/>
      <c r="M887" s="141"/>
      <c r="N887" s="141"/>
      <c r="O887" s="141"/>
      <c r="P887" s="141"/>
      <c r="Q887" s="141"/>
      <c r="R887" s="141"/>
      <c r="S887" s="141"/>
      <c r="T887" s="141"/>
      <c r="U887" s="141"/>
      <c r="V887" s="141"/>
      <c r="W887" s="141"/>
      <c r="X887" s="141"/>
      <c r="Y887" s="141"/>
      <c r="Z887" s="141"/>
    </row>
    <row r="888" spans="1:26" ht="12.75" customHeight="1">
      <c r="A888" s="2"/>
      <c r="B888" s="157"/>
      <c r="C888" s="157"/>
      <c r="D888" s="157"/>
      <c r="E888" s="157"/>
      <c r="F888" s="157"/>
      <c r="G888" s="157"/>
      <c r="H888" s="2"/>
      <c r="I888" s="2"/>
      <c r="J888" s="2"/>
      <c r="K888" s="141"/>
      <c r="L888" s="141"/>
      <c r="M888" s="141"/>
      <c r="N888" s="141"/>
      <c r="O888" s="141"/>
      <c r="P888" s="141"/>
      <c r="Q888" s="141"/>
      <c r="R888" s="141"/>
      <c r="S888" s="141"/>
      <c r="T888" s="141"/>
      <c r="U888" s="141"/>
      <c r="V888" s="141"/>
      <c r="W888" s="141"/>
      <c r="X888" s="141"/>
      <c r="Y888" s="141"/>
      <c r="Z888" s="141"/>
    </row>
    <row r="889" spans="1:26" ht="12.75" customHeight="1">
      <c r="A889" s="2"/>
      <c r="B889" s="157"/>
      <c r="C889" s="157"/>
      <c r="D889" s="157"/>
      <c r="E889" s="157"/>
      <c r="F889" s="157"/>
      <c r="G889" s="157"/>
      <c r="H889" s="2"/>
      <c r="I889" s="2"/>
      <c r="J889" s="2"/>
      <c r="K889" s="141"/>
      <c r="L889" s="141"/>
      <c r="M889" s="141"/>
      <c r="N889" s="141"/>
      <c r="O889" s="141"/>
      <c r="P889" s="141"/>
      <c r="Q889" s="141"/>
      <c r="R889" s="141"/>
      <c r="S889" s="141"/>
      <c r="T889" s="141"/>
      <c r="U889" s="141"/>
      <c r="V889" s="141"/>
      <c r="W889" s="141"/>
      <c r="X889" s="141"/>
      <c r="Y889" s="141"/>
      <c r="Z889" s="141"/>
    </row>
    <row r="890" spans="1:26" ht="12.75" customHeight="1">
      <c r="A890" s="2"/>
      <c r="B890" s="157"/>
      <c r="C890" s="157"/>
      <c r="D890" s="157"/>
      <c r="E890" s="157"/>
      <c r="F890" s="157"/>
      <c r="G890" s="157"/>
      <c r="H890" s="2"/>
      <c r="I890" s="2"/>
      <c r="J890" s="2"/>
      <c r="K890" s="141"/>
      <c r="L890" s="141"/>
      <c r="M890" s="141"/>
      <c r="N890" s="141"/>
      <c r="O890" s="141"/>
      <c r="P890" s="141"/>
      <c r="Q890" s="141"/>
      <c r="R890" s="141"/>
      <c r="S890" s="141"/>
      <c r="T890" s="141"/>
      <c r="U890" s="141"/>
      <c r="V890" s="141"/>
      <c r="W890" s="141"/>
      <c r="X890" s="141"/>
      <c r="Y890" s="141"/>
      <c r="Z890" s="141"/>
    </row>
    <row r="891" spans="1:26" ht="12.75" customHeight="1">
      <c r="A891" s="2"/>
      <c r="B891" s="157"/>
      <c r="C891" s="157"/>
      <c r="D891" s="157"/>
      <c r="E891" s="157"/>
      <c r="F891" s="157"/>
      <c r="G891" s="157"/>
      <c r="H891" s="2"/>
      <c r="I891" s="2"/>
      <c r="J891" s="2"/>
      <c r="K891" s="141"/>
      <c r="L891" s="141"/>
      <c r="M891" s="141"/>
      <c r="N891" s="141"/>
      <c r="O891" s="141"/>
      <c r="P891" s="141"/>
      <c r="Q891" s="141"/>
      <c r="R891" s="141"/>
      <c r="S891" s="141"/>
      <c r="T891" s="141"/>
      <c r="U891" s="141"/>
      <c r="V891" s="141"/>
      <c r="W891" s="141"/>
      <c r="X891" s="141"/>
      <c r="Y891" s="141"/>
      <c r="Z891" s="141"/>
    </row>
    <row r="892" spans="1:26" ht="12.75" customHeight="1">
      <c r="A892" s="2"/>
      <c r="B892" s="157"/>
      <c r="C892" s="157"/>
      <c r="D892" s="157"/>
      <c r="E892" s="157"/>
      <c r="F892" s="157"/>
      <c r="G892" s="157"/>
      <c r="H892" s="2"/>
      <c r="I892" s="2"/>
      <c r="J892" s="2"/>
      <c r="K892" s="141"/>
      <c r="L892" s="141"/>
      <c r="M892" s="141"/>
      <c r="N892" s="141"/>
      <c r="O892" s="141"/>
      <c r="P892" s="141"/>
      <c r="Q892" s="141"/>
      <c r="R892" s="141"/>
      <c r="S892" s="141"/>
      <c r="T892" s="141"/>
      <c r="U892" s="141"/>
      <c r="V892" s="141"/>
      <c r="W892" s="141"/>
      <c r="X892" s="141"/>
      <c r="Y892" s="141"/>
      <c r="Z892" s="141"/>
    </row>
    <row r="893" spans="1:26" ht="12.75" customHeight="1">
      <c r="A893" s="2"/>
      <c r="B893" s="157"/>
      <c r="C893" s="157"/>
      <c r="D893" s="157"/>
      <c r="E893" s="157"/>
      <c r="F893" s="157"/>
      <c r="G893" s="157"/>
      <c r="H893" s="2"/>
      <c r="I893" s="2"/>
      <c r="J893" s="2"/>
      <c r="K893" s="141"/>
      <c r="L893" s="141"/>
      <c r="M893" s="141"/>
      <c r="N893" s="141"/>
      <c r="O893" s="141"/>
      <c r="P893" s="141"/>
      <c r="Q893" s="141"/>
      <c r="R893" s="141"/>
      <c r="S893" s="141"/>
      <c r="T893" s="141"/>
      <c r="U893" s="141"/>
      <c r="V893" s="141"/>
      <c r="W893" s="141"/>
      <c r="X893" s="141"/>
      <c r="Y893" s="141"/>
      <c r="Z893" s="141"/>
    </row>
    <row r="894" spans="1:26" ht="12.75" customHeight="1">
      <c r="A894" s="2"/>
      <c r="B894" s="157"/>
      <c r="C894" s="157"/>
      <c r="D894" s="157"/>
      <c r="E894" s="157"/>
      <c r="F894" s="157"/>
      <c r="G894" s="157"/>
      <c r="H894" s="2"/>
      <c r="I894" s="2"/>
      <c r="J894" s="2"/>
      <c r="K894" s="141"/>
      <c r="L894" s="141"/>
      <c r="M894" s="141"/>
      <c r="N894" s="141"/>
      <c r="O894" s="141"/>
      <c r="P894" s="141"/>
      <c r="Q894" s="141"/>
      <c r="R894" s="141"/>
      <c r="S894" s="141"/>
      <c r="T894" s="141"/>
      <c r="U894" s="141"/>
      <c r="V894" s="141"/>
      <c r="W894" s="141"/>
      <c r="X894" s="141"/>
      <c r="Y894" s="141"/>
      <c r="Z894" s="141"/>
    </row>
    <row r="895" spans="1:26" ht="12.75" customHeight="1">
      <c r="A895" s="2"/>
      <c r="B895" s="157"/>
      <c r="C895" s="157"/>
      <c r="D895" s="157"/>
      <c r="E895" s="157"/>
      <c r="F895" s="157"/>
      <c r="G895" s="157"/>
      <c r="H895" s="2"/>
      <c r="I895" s="2"/>
      <c r="J895" s="2"/>
      <c r="K895" s="141"/>
      <c r="L895" s="141"/>
      <c r="M895" s="141"/>
      <c r="N895" s="141"/>
      <c r="O895" s="141"/>
      <c r="P895" s="141"/>
      <c r="Q895" s="141"/>
      <c r="R895" s="141"/>
      <c r="S895" s="141"/>
      <c r="T895" s="141"/>
      <c r="U895" s="141"/>
      <c r="V895" s="141"/>
      <c r="W895" s="141"/>
      <c r="X895" s="141"/>
      <c r="Y895" s="141"/>
      <c r="Z895" s="141"/>
    </row>
    <row r="896" spans="1:26" ht="12.75" customHeight="1">
      <c r="A896" s="2"/>
      <c r="B896" s="157"/>
      <c r="C896" s="157"/>
      <c r="D896" s="157"/>
      <c r="E896" s="157"/>
      <c r="F896" s="157"/>
      <c r="G896" s="157"/>
      <c r="H896" s="2"/>
      <c r="I896" s="2"/>
      <c r="J896" s="2"/>
      <c r="K896" s="141"/>
      <c r="L896" s="141"/>
      <c r="M896" s="141"/>
      <c r="N896" s="141"/>
      <c r="O896" s="141"/>
      <c r="P896" s="141"/>
      <c r="Q896" s="141"/>
      <c r="R896" s="141"/>
      <c r="S896" s="141"/>
      <c r="T896" s="141"/>
      <c r="U896" s="141"/>
      <c r="V896" s="141"/>
      <c r="W896" s="141"/>
      <c r="X896" s="141"/>
      <c r="Y896" s="141"/>
      <c r="Z896" s="141"/>
    </row>
    <row r="897" spans="1:26" ht="12.75" customHeight="1">
      <c r="A897" s="2"/>
      <c r="B897" s="157"/>
      <c r="C897" s="157"/>
      <c r="D897" s="157"/>
      <c r="E897" s="157"/>
      <c r="F897" s="157"/>
      <c r="G897" s="157"/>
      <c r="H897" s="2"/>
      <c r="I897" s="2"/>
      <c r="J897" s="2"/>
      <c r="K897" s="141"/>
      <c r="L897" s="141"/>
      <c r="M897" s="141"/>
      <c r="N897" s="141"/>
      <c r="O897" s="141"/>
      <c r="P897" s="141"/>
      <c r="Q897" s="141"/>
      <c r="R897" s="141"/>
      <c r="S897" s="141"/>
      <c r="T897" s="141"/>
      <c r="U897" s="141"/>
      <c r="V897" s="141"/>
      <c r="W897" s="141"/>
      <c r="X897" s="141"/>
      <c r="Y897" s="141"/>
      <c r="Z897" s="141"/>
    </row>
    <row r="898" spans="1:26" ht="12.75" customHeight="1">
      <c r="A898" s="2"/>
      <c r="B898" s="157"/>
      <c r="C898" s="157"/>
      <c r="D898" s="157"/>
      <c r="E898" s="157"/>
      <c r="F898" s="157"/>
      <c r="G898" s="157"/>
      <c r="H898" s="2"/>
      <c r="I898" s="2"/>
      <c r="J898" s="2"/>
      <c r="K898" s="141"/>
      <c r="L898" s="141"/>
      <c r="M898" s="141"/>
      <c r="N898" s="141"/>
      <c r="O898" s="141"/>
      <c r="P898" s="141"/>
      <c r="Q898" s="141"/>
      <c r="R898" s="141"/>
      <c r="S898" s="141"/>
      <c r="T898" s="141"/>
      <c r="U898" s="141"/>
      <c r="V898" s="141"/>
      <c r="W898" s="141"/>
      <c r="X898" s="141"/>
      <c r="Y898" s="141"/>
      <c r="Z898" s="141"/>
    </row>
    <row r="899" spans="1:26" ht="12.75" customHeight="1">
      <c r="A899" s="2"/>
      <c r="B899" s="157"/>
      <c r="C899" s="157"/>
      <c r="D899" s="157"/>
      <c r="E899" s="157"/>
      <c r="F899" s="157"/>
      <c r="G899" s="157"/>
      <c r="H899" s="2"/>
      <c r="I899" s="2"/>
      <c r="J899" s="2"/>
      <c r="K899" s="141"/>
      <c r="L899" s="141"/>
      <c r="M899" s="141"/>
      <c r="N899" s="141"/>
      <c r="O899" s="141"/>
      <c r="P899" s="141"/>
      <c r="Q899" s="141"/>
      <c r="R899" s="141"/>
      <c r="S899" s="141"/>
      <c r="T899" s="141"/>
      <c r="U899" s="141"/>
      <c r="V899" s="141"/>
      <c r="W899" s="141"/>
      <c r="X899" s="141"/>
      <c r="Y899" s="141"/>
      <c r="Z899" s="141"/>
    </row>
    <row r="900" spans="1:26" ht="12.75" customHeight="1">
      <c r="A900" s="2"/>
      <c r="B900" s="157"/>
      <c r="C900" s="157"/>
      <c r="D900" s="157"/>
      <c r="E900" s="157"/>
      <c r="F900" s="157"/>
      <c r="G900" s="157"/>
      <c r="H900" s="2"/>
      <c r="I900" s="2"/>
      <c r="J900" s="2"/>
      <c r="K900" s="141"/>
      <c r="L900" s="141"/>
      <c r="M900" s="141"/>
      <c r="N900" s="141"/>
      <c r="O900" s="141"/>
      <c r="P900" s="141"/>
      <c r="Q900" s="141"/>
      <c r="R900" s="141"/>
      <c r="S900" s="141"/>
      <c r="T900" s="141"/>
      <c r="U900" s="141"/>
      <c r="V900" s="141"/>
      <c r="W900" s="141"/>
      <c r="X900" s="141"/>
      <c r="Y900" s="141"/>
      <c r="Z900" s="141"/>
    </row>
    <row r="901" spans="1:26" ht="12.75" customHeight="1">
      <c r="A901" s="2"/>
      <c r="B901" s="157"/>
      <c r="C901" s="157"/>
      <c r="D901" s="157"/>
      <c r="E901" s="157"/>
      <c r="F901" s="157"/>
      <c r="G901" s="157"/>
      <c r="H901" s="2"/>
      <c r="I901" s="2"/>
      <c r="J901" s="2"/>
      <c r="K901" s="141"/>
      <c r="L901" s="141"/>
      <c r="M901" s="141"/>
      <c r="N901" s="141"/>
      <c r="O901" s="141"/>
      <c r="P901" s="141"/>
      <c r="Q901" s="141"/>
      <c r="R901" s="141"/>
      <c r="S901" s="141"/>
      <c r="T901" s="141"/>
      <c r="U901" s="141"/>
      <c r="V901" s="141"/>
      <c r="W901" s="141"/>
      <c r="X901" s="141"/>
      <c r="Y901" s="141"/>
      <c r="Z901" s="141"/>
    </row>
    <row r="902" spans="1:26" ht="12.75" customHeight="1">
      <c r="A902" s="2"/>
      <c r="B902" s="157"/>
      <c r="C902" s="157"/>
      <c r="D902" s="157"/>
      <c r="E902" s="157"/>
      <c r="F902" s="157"/>
      <c r="G902" s="157"/>
      <c r="H902" s="2"/>
      <c r="I902" s="2"/>
      <c r="J902" s="2"/>
      <c r="K902" s="141"/>
      <c r="L902" s="141"/>
      <c r="M902" s="141"/>
      <c r="N902" s="141"/>
      <c r="O902" s="141"/>
      <c r="P902" s="141"/>
      <c r="Q902" s="141"/>
      <c r="R902" s="141"/>
      <c r="S902" s="141"/>
      <c r="T902" s="141"/>
      <c r="U902" s="141"/>
      <c r="V902" s="141"/>
      <c r="W902" s="141"/>
      <c r="X902" s="141"/>
      <c r="Y902" s="141"/>
      <c r="Z902" s="141"/>
    </row>
    <row r="903" spans="1:26" ht="12.75" customHeight="1">
      <c r="A903" s="2"/>
      <c r="B903" s="157"/>
      <c r="C903" s="157"/>
      <c r="D903" s="157"/>
      <c r="E903" s="157"/>
      <c r="F903" s="157"/>
      <c r="G903" s="157"/>
      <c r="H903" s="2"/>
      <c r="I903" s="2"/>
      <c r="J903" s="2"/>
      <c r="K903" s="141"/>
      <c r="L903" s="141"/>
      <c r="M903" s="141"/>
      <c r="N903" s="141"/>
      <c r="O903" s="141"/>
      <c r="P903" s="141"/>
      <c r="Q903" s="141"/>
      <c r="R903" s="141"/>
      <c r="S903" s="141"/>
      <c r="T903" s="141"/>
      <c r="U903" s="141"/>
      <c r="V903" s="141"/>
      <c r="W903" s="141"/>
      <c r="X903" s="141"/>
      <c r="Y903" s="141"/>
      <c r="Z903" s="141"/>
    </row>
    <row r="904" spans="1:26" ht="12.75" customHeight="1">
      <c r="A904" s="2"/>
      <c r="B904" s="157"/>
      <c r="C904" s="157"/>
      <c r="D904" s="157"/>
      <c r="E904" s="157"/>
      <c r="F904" s="157"/>
      <c r="G904" s="157"/>
      <c r="H904" s="2"/>
      <c r="I904" s="2"/>
      <c r="J904" s="2"/>
      <c r="K904" s="141"/>
      <c r="L904" s="141"/>
      <c r="M904" s="141"/>
      <c r="N904" s="141"/>
      <c r="O904" s="141"/>
      <c r="P904" s="141"/>
      <c r="Q904" s="141"/>
      <c r="R904" s="141"/>
      <c r="S904" s="141"/>
      <c r="T904" s="141"/>
      <c r="U904" s="141"/>
      <c r="V904" s="141"/>
      <c r="W904" s="141"/>
      <c r="X904" s="141"/>
      <c r="Y904" s="141"/>
      <c r="Z904" s="141"/>
    </row>
    <row r="905" spans="1:26" ht="12.75" customHeight="1">
      <c r="A905" s="2"/>
      <c r="B905" s="157"/>
      <c r="C905" s="157"/>
      <c r="D905" s="157"/>
      <c r="E905" s="157"/>
      <c r="F905" s="157"/>
      <c r="G905" s="157"/>
      <c r="H905" s="2"/>
      <c r="I905" s="2"/>
      <c r="J905" s="2"/>
      <c r="K905" s="141"/>
      <c r="L905" s="141"/>
      <c r="M905" s="141"/>
      <c r="N905" s="141"/>
      <c r="O905" s="141"/>
      <c r="P905" s="141"/>
      <c r="Q905" s="141"/>
      <c r="R905" s="141"/>
      <c r="S905" s="141"/>
      <c r="T905" s="141"/>
      <c r="U905" s="141"/>
      <c r="V905" s="141"/>
      <c r="W905" s="141"/>
      <c r="X905" s="141"/>
      <c r="Y905" s="141"/>
      <c r="Z905" s="141"/>
    </row>
    <row r="906" spans="1:26" ht="12.75" customHeight="1">
      <c r="A906" s="2"/>
      <c r="B906" s="157"/>
      <c r="C906" s="157"/>
      <c r="D906" s="157"/>
      <c r="E906" s="157"/>
      <c r="F906" s="157"/>
      <c r="G906" s="157"/>
      <c r="H906" s="2"/>
      <c r="I906" s="2"/>
      <c r="J906" s="2"/>
      <c r="K906" s="141"/>
      <c r="L906" s="141"/>
      <c r="M906" s="141"/>
      <c r="N906" s="141"/>
      <c r="O906" s="141"/>
      <c r="P906" s="141"/>
      <c r="Q906" s="141"/>
      <c r="R906" s="141"/>
      <c r="S906" s="141"/>
      <c r="T906" s="141"/>
      <c r="U906" s="141"/>
      <c r="V906" s="141"/>
      <c r="W906" s="141"/>
      <c r="X906" s="141"/>
      <c r="Y906" s="141"/>
      <c r="Z906" s="141"/>
    </row>
    <row r="907" spans="1:26" ht="12.75" customHeight="1">
      <c r="A907" s="2"/>
      <c r="B907" s="157"/>
      <c r="C907" s="157"/>
      <c r="D907" s="157"/>
      <c r="E907" s="157"/>
      <c r="F907" s="157"/>
      <c r="G907" s="157"/>
      <c r="H907" s="2"/>
      <c r="I907" s="2"/>
      <c r="J907" s="2"/>
      <c r="K907" s="141"/>
      <c r="L907" s="141"/>
      <c r="M907" s="141"/>
      <c r="N907" s="141"/>
      <c r="O907" s="141"/>
      <c r="P907" s="141"/>
      <c r="Q907" s="141"/>
      <c r="R907" s="141"/>
      <c r="S907" s="141"/>
      <c r="T907" s="141"/>
      <c r="U907" s="141"/>
      <c r="V907" s="141"/>
      <c r="W907" s="141"/>
      <c r="X907" s="141"/>
      <c r="Y907" s="141"/>
      <c r="Z907" s="141"/>
    </row>
    <row r="908" spans="1:26" ht="12.75" customHeight="1">
      <c r="A908" s="2"/>
      <c r="B908" s="157"/>
      <c r="C908" s="157"/>
      <c r="D908" s="157"/>
      <c r="E908" s="157"/>
      <c r="F908" s="157"/>
      <c r="G908" s="157"/>
      <c r="H908" s="2"/>
      <c r="I908" s="2"/>
      <c r="J908" s="2"/>
      <c r="K908" s="141"/>
      <c r="L908" s="141"/>
      <c r="M908" s="141"/>
      <c r="N908" s="141"/>
      <c r="O908" s="141"/>
      <c r="P908" s="141"/>
      <c r="Q908" s="141"/>
      <c r="R908" s="141"/>
      <c r="S908" s="141"/>
      <c r="T908" s="141"/>
      <c r="U908" s="141"/>
      <c r="V908" s="141"/>
      <c r="W908" s="141"/>
      <c r="X908" s="141"/>
      <c r="Y908" s="141"/>
      <c r="Z908" s="141"/>
    </row>
    <row r="909" spans="1:26" ht="12.75" customHeight="1">
      <c r="A909" s="2"/>
      <c r="B909" s="157"/>
      <c r="C909" s="157"/>
      <c r="D909" s="157"/>
      <c r="E909" s="157"/>
      <c r="F909" s="157"/>
      <c r="G909" s="157"/>
      <c r="H909" s="2"/>
      <c r="I909" s="2"/>
      <c r="J909" s="2"/>
      <c r="K909" s="141"/>
      <c r="L909" s="141"/>
      <c r="M909" s="141"/>
      <c r="N909" s="141"/>
      <c r="O909" s="141"/>
      <c r="P909" s="141"/>
      <c r="Q909" s="141"/>
      <c r="R909" s="141"/>
      <c r="S909" s="141"/>
      <c r="T909" s="141"/>
      <c r="U909" s="141"/>
      <c r="V909" s="141"/>
      <c r="W909" s="141"/>
      <c r="X909" s="141"/>
      <c r="Y909" s="141"/>
      <c r="Z909" s="141"/>
    </row>
    <row r="910" spans="1:26" ht="12.75" customHeight="1">
      <c r="A910" s="2"/>
      <c r="B910" s="157"/>
      <c r="C910" s="157"/>
      <c r="D910" s="157"/>
      <c r="E910" s="157"/>
      <c r="F910" s="157"/>
      <c r="G910" s="157"/>
      <c r="H910" s="2"/>
      <c r="I910" s="2"/>
      <c r="J910" s="2"/>
      <c r="K910" s="141"/>
      <c r="L910" s="141"/>
      <c r="M910" s="141"/>
      <c r="N910" s="141"/>
      <c r="O910" s="141"/>
      <c r="P910" s="141"/>
      <c r="Q910" s="141"/>
      <c r="R910" s="141"/>
      <c r="S910" s="141"/>
      <c r="T910" s="141"/>
      <c r="U910" s="141"/>
      <c r="V910" s="141"/>
      <c r="W910" s="141"/>
      <c r="X910" s="141"/>
      <c r="Y910" s="141"/>
      <c r="Z910" s="141"/>
    </row>
    <row r="911" spans="1:26" ht="12.75" customHeight="1">
      <c r="A911" s="2"/>
      <c r="B911" s="157"/>
      <c r="C911" s="157"/>
      <c r="D911" s="157"/>
      <c r="E911" s="157"/>
      <c r="F911" s="157"/>
      <c r="G911" s="157"/>
      <c r="H911" s="2"/>
      <c r="I911" s="2"/>
      <c r="J911" s="2"/>
      <c r="K911" s="141"/>
      <c r="L911" s="141"/>
      <c r="M911" s="141"/>
      <c r="N911" s="141"/>
      <c r="O911" s="141"/>
      <c r="P911" s="141"/>
      <c r="Q911" s="141"/>
      <c r="R911" s="141"/>
      <c r="S911" s="141"/>
      <c r="T911" s="141"/>
      <c r="U911" s="141"/>
      <c r="V911" s="141"/>
      <c r="W911" s="141"/>
      <c r="X911" s="141"/>
      <c r="Y911" s="141"/>
      <c r="Z911" s="141"/>
    </row>
    <row r="912" spans="1:26" ht="12.75" customHeight="1">
      <c r="A912" s="2"/>
      <c r="B912" s="157"/>
      <c r="C912" s="157"/>
      <c r="D912" s="157"/>
      <c r="E912" s="157"/>
      <c r="F912" s="157"/>
      <c r="G912" s="157"/>
      <c r="H912" s="2"/>
      <c r="I912" s="2"/>
      <c r="J912" s="2"/>
      <c r="K912" s="141"/>
      <c r="L912" s="141"/>
      <c r="M912" s="141"/>
      <c r="N912" s="141"/>
      <c r="O912" s="141"/>
      <c r="P912" s="141"/>
      <c r="Q912" s="141"/>
      <c r="R912" s="141"/>
      <c r="S912" s="141"/>
      <c r="T912" s="141"/>
      <c r="U912" s="141"/>
      <c r="V912" s="141"/>
      <c r="W912" s="141"/>
      <c r="X912" s="141"/>
      <c r="Y912" s="141"/>
      <c r="Z912" s="141"/>
    </row>
    <row r="913" spans="1:26" ht="12.75" customHeight="1">
      <c r="A913" s="2"/>
      <c r="B913" s="157"/>
      <c r="C913" s="157"/>
      <c r="D913" s="157"/>
      <c r="E913" s="157"/>
      <c r="F913" s="157"/>
      <c r="G913" s="157"/>
      <c r="H913" s="2"/>
      <c r="I913" s="2"/>
      <c r="J913" s="2"/>
      <c r="K913" s="141"/>
      <c r="L913" s="141"/>
      <c r="M913" s="141"/>
      <c r="N913" s="141"/>
      <c r="O913" s="141"/>
      <c r="P913" s="141"/>
      <c r="Q913" s="141"/>
      <c r="R913" s="141"/>
      <c r="S913" s="141"/>
      <c r="T913" s="141"/>
      <c r="U913" s="141"/>
      <c r="V913" s="141"/>
      <c r="W913" s="141"/>
      <c r="X913" s="141"/>
      <c r="Y913" s="141"/>
      <c r="Z913" s="141"/>
    </row>
    <row r="914" spans="1:26" ht="12.75" customHeight="1">
      <c r="A914" s="2"/>
      <c r="B914" s="157"/>
      <c r="C914" s="157"/>
      <c r="D914" s="157"/>
      <c r="E914" s="157"/>
      <c r="F914" s="157"/>
      <c r="G914" s="157"/>
      <c r="H914" s="2"/>
      <c r="I914" s="2"/>
      <c r="J914" s="2"/>
      <c r="K914" s="141"/>
      <c r="L914" s="141"/>
      <c r="M914" s="141"/>
      <c r="N914" s="141"/>
      <c r="O914" s="141"/>
      <c r="P914" s="141"/>
      <c r="Q914" s="141"/>
      <c r="R914" s="141"/>
      <c r="S914" s="141"/>
      <c r="T914" s="141"/>
      <c r="U914" s="141"/>
      <c r="V914" s="141"/>
      <c r="W914" s="141"/>
      <c r="X914" s="141"/>
      <c r="Y914" s="141"/>
      <c r="Z914" s="141"/>
    </row>
    <row r="915" spans="1:26" ht="12.75" customHeight="1">
      <c r="A915" s="2"/>
      <c r="B915" s="157"/>
      <c r="C915" s="157"/>
      <c r="D915" s="157"/>
      <c r="E915" s="157"/>
      <c r="F915" s="157"/>
      <c r="G915" s="157"/>
      <c r="H915" s="2"/>
      <c r="I915" s="2"/>
      <c r="J915" s="2"/>
      <c r="K915" s="141"/>
      <c r="L915" s="141"/>
      <c r="M915" s="141"/>
      <c r="N915" s="141"/>
      <c r="O915" s="141"/>
      <c r="P915" s="141"/>
      <c r="Q915" s="141"/>
      <c r="R915" s="141"/>
      <c r="S915" s="141"/>
      <c r="T915" s="141"/>
      <c r="U915" s="141"/>
      <c r="V915" s="141"/>
      <c r="W915" s="141"/>
      <c r="X915" s="141"/>
      <c r="Y915" s="141"/>
      <c r="Z915" s="141"/>
    </row>
    <row r="916" spans="1:26" ht="12.75" customHeight="1">
      <c r="A916" s="2"/>
      <c r="B916" s="157"/>
      <c r="C916" s="157"/>
      <c r="D916" s="157"/>
      <c r="E916" s="157"/>
      <c r="F916" s="157"/>
      <c r="G916" s="157"/>
      <c r="H916" s="2"/>
      <c r="I916" s="2"/>
      <c r="J916" s="2"/>
      <c r="K916" s="141"/>
      <c r="L916" s="141"/>
      <c r="M916" s="141"/>
      <c r="N916" s="141"/>
      <c r="O916" s="141"/>
      <c r="P916" s="141"/>
      <c r="Q916" s="141"/>
      <c r="R916" s="141"/>
      <c r="S916" s="141"/>
      <c r="T916" s="141"/>
      <c r="U916" s="141"/>
      <c r="V916" s="141"/>
      <c r="W916" s="141"/>
      <c r="X916" s="141"/>
      <c r="Y916" s="141"/>
      <c r="Z916" s="141"/>
    </row>
    <row r="917" spans="1:26" ht="12.75" customHeight="1">
      <c r="A917" s="2"/>
      <c r="B917" s="157"/>
      <c r="C917" s="157"/>
      <c r="D917" s="157"/>
      <c r="E917" s="157"/>
      <c r="F917" s="157"/>
      <c r="G917" s="157"/>
      <c r="H917" s="2"/>
      <c r="I917" s="2"/>
      <c r="J917" s="2"/>
      <c r="K917" s="141"/>
      <c r="L917" s="141"/>
      <c r="M917" s="141"/>
      <c r="N917" s="141"/>
      <c r="O917" s="141"/>
      <c r="P917" s="141"/>
      <c r="Q917" s="141"/>
      <c r="R917" s="141"/>
      <c r="S917" s="141"/>
      <c r="T917" s="141"/>
      <c r="U917" s="141"/>
      <c r="V917" s="141"/>
      <c r="W917" s="141"/>
      <c r="X917" s="141"/>
      <c r="Y917" s="141"/>
      <c r="Z917" s="141"/>
    </row>
    <row r="918" spans="1:26" ht="12.75" customHeight="1">
      <c r="A918" s="2"/>
      <c r="B918" s="157"/>
      <c r="C918" s="157"/>
      <c r="D918" s="157"/>
      <c r="E918" s="157"/>
      <c r="F918" s="157"/>
      <c r="G918" s="157"/>
      <c r="H918" s="2"/>
      <c r="I918" s="2"/>
      <c r="J918" s="2"/>
      <c r="K918" s="141"/>
      <c r="L918" s="141"/>
      <c r="M918" s="141"/>
      <c r="N918" s="141"/>
      <c r="O918" s="141"/>
      <c r="P918" s="141"/>
      <c r="Q918" s="141"/>
      <c r="R918" s="141"/>
      <c r="S918" s="141"/>
      <c r="T918" s="141"/>
      <c r="U918" s="141"/>
      <c r="V918" s="141"/>
      <c r="W918" s="141"/>
      <c r="X918" s="141"/>
      <c r="Y918" s="141"/>
      <c r="Z918" s="141"/>
    </row>
    <row r="919" spans="1:26" ht="12.75" customHeight="1">
      <c r="A919" s="2"/>
      <c r="B919" s="157"/>
      <c r="C919" s="157"/>
      <c r="D919" s="157"/>
      <c r="E919" s="157"/>
      <c r="F919" s="157"/>
      <c r="G919" s="157"/>
      <c r="H919" s="2"/>
      <c r="I919" s="2"/>
      <c r="J919" s="2"/>
      <c r="K919" s="141"/>
      <c r="L919" s="141"/>
      <c r="M919" s="141"/>
      <c r="N919" s="141"/>
      <c r="O919" s="141"/>
      <c r="P919" s="141"/>
      <c r="Q919" s="141"/>
      <c r="R919" s="141"/>
      <c r="S919" s="141"/>
      <c r="T919" s="141"/>
      <c r="U919" s="141"/>
      <c r="V919" s="141"/>
      <c r="W919" s="141"/>
      <c r="X919" s="141"/>
      <c r="Y919" s="141"/>
      <c r="Z919" s="141"/>
    </row>
    <row r="920" spans="1:26" ht="12.75" customHeight="1">
      <c r="A920" s="2"/>
      <c r="B920" s="157"/>
      <c r="C920" s="157"/>
      <c r="D920" s="157"/>
      <c r="E920" s="157"/>
      <c r="F920" s="157"/>
      <c r="G920" s="157"/>
      <c r="H920" s="2"/>
      <c r="I920" s="2"/>
      <c r="J920" s="2"/>
      <c r="K920" s="141"/>
      <c r="L920" s="141"/>
      <c r="M920" s="141"/>
      <c r="N920" s="141"/>
      <c r="O920" s="141"/>
      <c r="P920" s="141"/>
      <c r="Q920" s="141"/>
      <c r="R920" s="141"/>
      <c r="S920" s="141"/>
      <c r="T920" s="141"/>
      <c r="U920" s="141"/>
      <c r="V920" s="141"/>
      <c r="W920" s="141"/>
      <c r="X920" s="141"/>
      <c r="Y920" s="141"/>
      <c r="Z920" s="141"/>
    </row>
    <row r="921" spans="1:26" ht="12.75" customHeight="1">
      <c r="A921" s="2"/>
      <c r="B921" s="157"/>
      <c r="C921" s="157"/>
      <c r="D921" s="157"/>
      <c r="E921" s="157"/>
      <c r="F921" s="157"/>
      <c r="G921" s="157"/>
      <c r="H921" s="2"/>
      <c r="I921" s="2"/>
      <c r="J921" s="2"/>
      <c r="K921" s="141"/>
      <c r="L921" s="141"/>
      <c r="M921" s="141"/>
      <c r="N921" s="141"/>
      <c r="O921" s="141"/>
      <c r="P921" s="141"/>
      <c r="Q921" s="141"/>
      <c r="R921" s="141"/>
      <c r="S921" s="141"/>
      <c r="T921" s="141"/>
      <c r="U921" s="141"/>
      <c r="V921" s="141"/>
      <c r="W921" s="141"/>
      <c r="X921" s="141"/>
      <c r="Y921" s="141"/>
      <c r="Z921" s="141"/>
    </row>
    <row r="922" spans="1:26" ht="12.75" customHeight="1">
      <c r="A922" s="2"/>
      <c r="B922" s="157"/>
      <c r="C922" s="157"/>
      <c r="D922" s="157"/>
      <c r="E922" s="157"/>
      <c r="F922" s="157"/>
      <c r="G922" s="157"/>
      <c r="H922" s="2"/>
      <c r="I922" s="2"/>
      <c r="J922" s="2"/>
      <c r="K922" s="141"/>
      <c r="L922" s="141"/>
      <c r="M922" s="141"/>
      <c r="N922" s="141"/>
      <c r="O922" s="141"/>
      <c r="P922" s="141"/>
      <c r="Q922" s="141"/>
      <c r="R922" s="141"/>
      <c r="S922" s="141"/>
      <c r="T922" s="141"/>
      <c r="U922" s="141"/>
      <c r="V922" s="141"/>
      <c r="W922" s="141"/>
      <c r="X922" s="141"/>
      <c r="Y922" s="141"/>
      <c r="Z922" s="141"/>
    </row>
    <row r="923" spans="1:26" ht="12.75" customHeight="1">
      <c r="A923" s="2"/>
      <c r="B923" s="157"/>
      <c r="C923" s="157"/>
      <c r="D923" s="157"/>
      <c r="E923" s="157"/>
      <c r="F923" s="157"/>
      <c r="G923" s="157"/>
      <c r="H923" s="2"/>
      <c r="I923" s="2"/>
      <c r="J923" s="2"/>
      <c r="K923" s="141"/>
      <c r="L923" s="141"/>
      <c r="M923" s="141"/>
      <c r="N923" s="141"/>
      <c r="O923" s="141"/>
      <c r="P923" s="141"/>
      <c r="Q923" s="141"/>
      <c r="R923" s="141"/>
      <c r="S923" s="141"/>
      <c r="T923" s="141"/>
      <c r="U923" s="141"/>
      <c r="V923" s="141"/>
      <c r="W923" s="141"/>
      <c r="X923" s="141"/>
      <c r="Y923" s="141"/>
      <c r="Z923" s="141"/>
    </row>
    <row r="924" spans="1:26" ht="12.75" customHeight="1">
      <c r="A924" s="2"/>
      <c r="B924" s="157"/>
      <c r="C924" s="157"/>
      <c r="D924" s="157"/>
      <c r="E924" s="157"/>
      <c r="F924" s="157"/>
      <c r="G924" s="157"/>
      <c r="H924" s="2"/>
      <c r="I924" s="2"/>
      <c r="J924" s="2"/>
      <c r="K924" s="141"/>
      <c r="L924" s="141"/>
      <c r="M924" s="141"/>
      <c r="N924" s="141"/>
      <c r="O924" s="141"/>
      <c r="P924" s="141"/>
      <c r="Q924" s="141"/>
      <c r="R924" s="141"/>
      <c r="S924" s="141"/>
      <c r="T924" s="141"/>
      <c r="U924" s="141"/>
      <c r="V924" s="141"/>
      <c r="W924" s="141"/>
      <c r="X924" s="141"/>
      <c r="Y924" s="141"/>
      <c r="Z924" s="141"/>
    </row>
    <row r="925" spans="1:26" ht="12.75" customHeight="1">
      <c r="A925" s="2"/>
      <c r="B925" s="157"/>
      <c r="C925" s="157"/>
      <c r="D925" s="157"/>
      <c r="E925" s="157"/>
      <c r="F925" s="157"/>
      <c r="G925" s="157"/>
      <c r="H925" s="2"/>
      <c r="I925" s="2"/>
      <c r="J925" s="2"/>
      <c r="K925" s="141"/>
      <c r="L925" s="141"/>
      <c r="M925" s="141"/>
      <c r="N925" s="141"/>
      <c r="O925" s="141"/>
      <c r="P925" s="141"/>
      <c r="Q925" s="141"/>
      <c r="R925" s="141"/>
      <c r="S925" s="141"/>
      <c r="T925" s="141"/>
      <c r="U925" s="141"/>
      <c r="V925" s="141"/>
      <c r="W925" s="141"/>
      <c r="X925" s="141"/>
      <c r="Y925" s="141"/>
      <c r="Z925" s="141"/>
    </row>
    <row r="926" spans="1:26" ht="12.75" customHeight="1">
      <c r="A926" s="2"/>
      <c r="B926" s="157"/>
      <c r="C926" s="157"/>
      <c r="D926" s="157"/>
      <c r="E926" s="157"/>
      <c r="F926" s="157"/>
      <c r="G926" s="157"/>
      <c r="H926" s="2"/>
      <c r="I926" s="2"/>
      <c r="J926" s="2"/>
      <c r="K926" s="141"/>
      <c r="L926" s="141"/>
      <c r="M926" s="141"/>
      <c r="N926" s="141"/>
      <c r="O926" s="141"/>
      <c r="P926" s="141"/>
      <c r="Q926" s="141"/>
      <c r="R926" s="141"/>
      <c r="S926" s="141"/>
      <c r="T926" s="141"/>
      <c r="U926" s="141"/>
      <c r="V926" s="141"/>
      <c r="W926" s="141"/>
      <c r="X926" s="141"/>
      <c r="Y926" s="141"/>
      <c r="Z926" s="141"/>
    </row>
    <row r="927" spans="1:26" ht="12.75" customHeight="1">
      <c r="A927" s="2"/>
      <c r="B927" s="157"/>
      <c r="C927" s="157"/>
      <c r="D927" s="157"/>
      <c r="E927" s="157"/>
      <c r="F927" s="157"/>
      <c r="G927" s="157"/>
      <c r="H927" s="2"/>
      <c r="I927" s="2"/>
      <c r="J927" s="2"/>
      <c r="K927" s="141"/>
      <c r="L927" s="141"/>
      <c r="M927" s="141"/>
      <c r="N927" s="141"/>
      <c r="O927" s="141"/>
      <c r="P927" s="141"/>
      <c r="Q927" s="141"/>
      <c r="R927" s="141"/>
      <c r="S927" s="141"/>
      <c r="T927" s="141"/>
      <c r="U927" s="141"/>
      <c r="V927" s="141"/>
      <c r="W927" s="141"/>
      <c r="X927" s="141"/>
      <c r="Y927" s="141"/>
      <c r="Z927" s="141"/>
    </row>
    <row r="928" spans="1:26" ht="12.75" customHeight="1">
      <c r="A928" s="2"/>
      <c r="B928" s="157"/>
      <c r="C928" s="157"/>
      <c r="D928" s="157"/>
      <c r="E928" s="157"/>
      <c r="F928" s="157"/>
      <c r="G928" s="157"/>
      <c r="H928" s="2"/>
      <c r="I928" s="2"/>
      <c r="J928" s="2"/>
      <c r="K928" s="141"/>
      <c r="L928" s="141"/>
      <c r="M928" s="141"/>
      <c r="N928" s="141"/>
      <c r="O928" s="141"/>
      <c r="P928" s="141"/>
      <c r="Q928" s="141"/>
      <c r="R928" s="141"/>
      <c r="S928" s="141"/>
      <c r="T928" s="141"/>
      <c r="U928" s="141"/>
      <c r="V928" s="141"/>
      <c r="W928" s="141"/>
      <c r="X928" s="141"/>
      <c r="Y928" s="141"/>
      <c r="Z928" s="141"/>
    </row>
    <row r="929" spans="1:26" ht="12.75" customHeight="1">
      <c r="A929" s="2"/>
      <c r="B929" s="157"/>
      <c r="C929" s="157"/>
      <c r="D929" s="157"/>
      <c r="E929" s="157"/>
      <c r="F929" s="157"/>
      <c r="G929" s="157"/>
      <c r="H929" s="2"/>
      <c r="I929" s="2"/>
      <c r="J929" s="2"/>
      <c r="K929" s="141"/>
      <c r="L929" s="141"/>
      <c r="M929" s="141"/>
      <c r="N929" s="141"/>
      <c r="O929" s="141"/>
      <c r="P929" s="141"/>
      <c r="Q929" s="141"/>
      <c r="R929" s="141"/>
      <c r="S929" s="141"/>
      <c r="T929" s="141"/>
      <c r="U929" s="141"/>
      <c r="V929" s="141"/>
      <c r="W929" s="141"/>
      <c r="X929" s="141"/>
      <c r="Y929" s="141"/>
      <c r="Z929" s="141"/>
    </row>
    <row r="930" spans="1:26" ht="12.75" customHeight="1">
      <c r="A930" s="2"/>
      <c r="B930" s="157"/>
      <c r="C930" s="157"/>
      <c r="D930" s="157"/>
      <c r="E930" s="157"/>
      <c r="F930" s="157"/>
      <c r="G930" s="157"/>
      <c r="H930" s="2"/>
      <c r="I930" s="2"/>
      <c r="J930" s="2"/>
      <c r="K930" s="141"/>
      <c r="L930" s="141"/>
      <c r="M930" s="141"/>
      <c r="N930" s="141"/>
      <c r="O930" s="141"/>
      <c r="P930" s="141"/>
      <c r="Q930" s="141"/>
      <c r="R930" s="141"/>
      <c r="S930" s="141"/>
      <c r="T930" s="141"/>
      <c r="U930" s="141"/>
      <c r="V930" s="141"/>
      <c r="W930" s="141"/>
      <c r="X930" s="141"/>
      <c r="Y930" s="141"/>
      <c r="Z930" s="141"/>
    </row>
    <row r="931" spans="1:26" ht="12.75" customHeight="1">
      <c r="A931" s="2"/>
      <c r="B931" s="157"/>
      <c r="C931" s="157"/>
      <c r="D931" s="157"/>
      <c r="E931" s="157"/>
      <c r="F931" s="157"/>
      <c r="G931" s="157"/>
      <c r="H931" s="2"/>
      <c r="I931" s="2"/>
      <c r="J931" s="2"/>
      <c r="K931" s="141"/>
      <c r="L931" s="141"/>
      <c r="M931" s="141"/>
      <c r="N931" s="141"/>
      <c r="O931" s="141"/>
      <c r="P931" s="141"/>
      <c r="Q931" s="141"/>
      <c r="R931" s="141"/>
      <c r="S931" s="141"/>
      <c r="T931" s="141"/>
      <c r="U931" s="141"/>
      <c r="V931" s="141"/>
      <c r="W931" s="141"/>
      <c r="X931" s="141"/>
      <c r="Y931" s="141"/>
      <c r="Z931" s="141"/>
    </row>
    <row r="932" spans="1:26" ht="12.75" customHeight="1">
      <c r="A932" s="2"/>
      <c r="B932" s="157"/>
      <c r="C932" s="157"/>
      <c r="D932" s="157"/>
      <c r="E932" s="157"/>
      <c r="F932" s="157"/>
      <c r="G932" s="157"/>
      <c r="H932" s="2"/>
      <c r="I932" s="2"/>
      <c r="J932" s="2"/>
      <c r="K932" s="141"/>
      <c r="L932" s="141"/>
      <c r="M932" s="141"/>
      <c r="N932" s="141"/>
      <c r="O932" s="141"/>
      <c r="P932" s="141"/>
      <c r="Q932" s="141"/>
      <c r="R932" s="141"/>
      <c r="S932" s="141"/>
      <c r="T932" s="141"/>
      <c r="U932" s="141"/>
      <c r="V932" s="141"/>
      <c r="W932" s="141"/>
      <c r="X932" s="141"/>
      <c r="Y932" s="141"/>
      <c r="Z932" s="141"/>
    </row>
    <row r="933" spans="1:26" ht="12.75" customHeight="1">
      <c r="A933" s="2"/>
      <c r="B933" s="157"/>
      <c r="C933" s="157"/>
      <c r="D933" s="157"/>
      <c r="E933" s="157"/>
      <c r="F933" s="157"/>
      <c r="G933" s="157"/>
      <c r="H933" s="2"/>
      <c r="I933" s="2"/>
      <c r="J933" s="2"/>
      <c r="K933" s="141"/>
      <c r="L933" s="141"/>
      <c r="M933" s="141"/>
      <c r="N933" s="141"/>
      <c r="O933" s="141"/>
      <c r="P933" s="141"/>
      <c r="Q933" s="141"/>
      <c r="R933" s="141"/>
      <c r="S933" s="141"/>
      <c r="T933" s="141"/>
      <c r="U933" s="141"/>
      <c r="V933" s="141"/>
      <c r="W933" s="141"/>
      <c r="X933" s="141"/>
      <c r="Y933" s="141"/>
      <c r="Z933" s="141"/>
    </row>
    <row r="934" spans="1:26" ht="12.75" customHeight="1">
      <c r="A934" s="2"/>
      <c r="B934" s="157"/>
      <c r="C934" s="157"/>
      <c r="D934" s="157"/>
      <c r="E934" s="157"/>
      <c r="F934" s="157"/>
      <c r="G934" s="157"/>
      <c r="H934" s="2"/>
      <c r="I934" s="2"/>
      <c r="J934" s="2"/>
      <c r="K934" s="141"/>
      <c r="L934" s="141"/>
      <c r="M934" s="141"/>
      <c r="N934" s="141"/>
      <c r="O934" s="141"/>
      <c r="P934" s="141"/>
      <c r="Q934" s="141"/>
      <c r="R934" s="141"/>
      <c r="S934" s="141"/>
      <c r="T934" s="141"/>
      <c r="U934" s="141"/>
      <c r="V934" s="141"/>
      <c r="W934" s="141"/>
      <c r="X934" s="141"/>
      <c r="Y934" s="141"/>
      <c r="Z934" s="141"/>
    </row>
    <row r="935" spans="1:26" ht="12.75" customHeight="1">
      <c r="A935" s="2"/>
      <c r="B935" s="157"/>
      <c r="C935" s="157"/>
      <c r="D935" s="157"/>
      <c r="E935" s="157"/>
      <c r="F935" s="157"/>
      <c r="G935" s="157"/>
      <c r="H935" s="2"/>
      <c r="I935" s="2"/>
      <c r="J935" s="2"/>
      <c r="K935" s="141"/>
      <c r="L935" s="141"/>
      <c r="M935" s="141"/>
      <c r="N935" s="141"/>
      <c r="O935" s="141"/>
      <c r="P935" s="141"/>
      <c r="Q935" s="141"/>
      <c r="R935" s="141"/>
      <c r="S935" s="141"/>
      <c r="T935" s="141"/>
      <c r="U935" s="141"/>
      <c r="V935" s="141"/>
      <c r="W935" s="141"/>
      <c r="X935" s="141"/>
      <c r="Y935" s="141"/>
      <c r="Z935" s="141"/>
    </row>
    <row r="936" spans="1:26" ht="12.75" customHeight="1">
      <c r="A936" s="2"/>
      <c r="B936" s="157"/>
      <c r="C936" s="157"/>
      <c r="D936" s="157"/>
      <c r="E936" s="157"/>
      <c r="F936" s="157"/>
      <c r="G936" s="157"/>
      <c r="H936" s="2"/>
      <c r="I936" s="2"/>
      <c r="J936" s="2"/>
      <c r="K936" s="141"/>
      <c r="L936" s="141"/>
      <c r="M936" s="141"/>
      <c r="N936" s="141"/>
      <c r="O936" s="141"/>
      <c r="P936" s="141"/>
      <c r="Q936" s="141"/>
      <c r="R936" s="141"/>
      <c r="S936" s="141"/>
      <c r="T936" s="141"/>
      <c r="U936" s="141"/>
      <c r="V936" s="141"/>
      <c r="W936" s="141"/>
      <c r="X936" s="141"/>
      <c r="Y936" s="141"/>
      <c r="Z936" s="141"/>
    </row>
    <row r="937" spans="1:26" ht="12.75" customHeight="1">
      <c r="A937" s="2"/>
      <c r="B937" s="157"/>
      <c r="C937" s="157"/>
      <c r="D937" s="157"/>
      <c r="E937" s="157"/>
      <c r="F937" s="157"/>
      <c r="G937" s="157"/>
      <c r="H937" s="2"/>
      <c r="I937" s="2"/>
      <c r="J937" s="2"/>
      <c r="K937" s="141"/>
      <c r="L937" s="141"/>
      <c r="M937" s="141"/>
      <c r="N937" s="141"/>
      <c r="O937" s="141"/>
      <c r="P937" s="141"/>
      <c r="Q937" s="141"/>
      <c r="R937" s="141"/>
      <c r="S937" s="141"/>
      <c r="T937" s="141"/>
      <c r="U937" s="141"/>
      <c r="V937" s="141"/>
      <c r="W937" s="141"/>
      <c r="X937" s="141"/>
      <c r="Y937" s="141"/>
      <c r="Z937" s="141"/>
    </row>
    <row r="938" spans="1:26" ht="12.75" customHeight="1">
      <c r="A938" s="2"/>
      <c r="B938" s="157"/>
      <c r="C938" s="157"/>
      <c r="D938" s="157"/>
      <c r="E938" s="157"/>
      <c r="F938" s="157"/>
      <c r="G938" s="157"/>
      <c r="H938" s="2"/>
      <c r="I938" s="2"/>
      <c r="J938" s="2"/>
      <c r="K938" s="141"/>
      <c r="L938" s="141"/>
      <c r="M938" s="141"/>
      <c r="N938" s="141"/>
      <c r="O938" s="141"/>
      <c r="P938" s="141"/>
      <c r="Q938" s="141"/>
      <c r="R938" s="141"/>
      <c r="S938" s="141"/>
      <c r="T938" s="141"/>
      <c r="U938" s="141"/>
      <c r="V938" s="141"/>
      <c r="W938" s="141"/>
      <c r="X938" s="141"/>
      <c r="Y938" s="141"/>
      <c r="Z938" s="141"/>
    </row>
    <row r="939" spans="1:26" ht="12.75" customHeight="1">
      <c r="A939" s="2"/>
      <c r="B939" s="157"/>
      <c r="C939" s="157"/>
      <c r="D939" s="157"/>
      <c r="E939" s="157"/>
      <c r="F939" s="157"/>
      <c r="G939" s="157"/>
      <c r="H939" s="2"/>
      <c r="I939" s="2"/>
      <c r="J939" s="2"/>
      <c r="K939" s="141"/>
      <c r="L939" s="141"/>
      <c r="M939" s="141"/>
      <c r="N939" s="141"/>
      <c r="O939" s="141"/>
      <c r="P939" s="141"/>
      <c r="Q939" s="141"/>
      <c r="R939" s="141"/>
      <c r="S939" s="141"/>
      <c r="T939" s="141"/>
      <c r="U939" s="141"/>
      <c r="V939" s="141"/>
      <c r="W939" s="141"/>
      <c r="X939" s="141"/>
      <c r="Y939" s="141"/>
      <c r="Z939" s="141"/>
    </row>
    <row r="940" spans="1:26" ht="12.75" customHeight="1">
      <c r="A940" s="2"/>
      <c r="B940" s="157"/>
      <c r="C940" s="157"/>
      <c r="D940" s="157"/>
      <c r="E940" s="157"/>
      <c r="F940" s="157"/>
      <c r="G940" s="157"/>
      <c r="H940" s="2"/>
      <c r="I940" s="2"/>
      <c r="J940" s="2"/>
      <c r="K940" s="141"/>
      <c r="L940" s="141"/>
      <c r="M940" s="141"/>
      <c r="N940" s="141"/>
      <c r="O940" s="141"/>
      <c r="P940" s="141"/>
      <c r="Q940" s="141"/>
      <c r="R940" s="141"/>
      <c r="S940" s="141"/>
      <c r="T940" s="141"/>
      <c r="U940" s="141"/>
      <c r="V940" s="141"/>
      <c r="W940" s="141"/>
      <c r="X940" s="141"/>
      <c r="Y940" s="141"/>
      <c r="Z940" s="141"/>
    </row>
    <row r="941" spans="1:26" ht="12.75" customHeight="1">
      <c r="A941" s="2"/>
      <c r="B941" s="157"/>
      <c r="C941" s="157"/>
      <c r="D941" s="157"/>
      <c r="E941" s="157"/>
      <c r="F941" s="157"/>
      <c r="G941" s="157"/>
      <c r="H941" s="2"/>
      <c r="I941" s="2"/>
      <c r="J941" s="2"/>
      <c r="K941" s="141"/>
      <c r="L941" s="141"/>
      <c r="M941" s="141"/>
      <c r="N941" s="141"/>
      <c r="O941" s="141"/>
      <c r="P941" s="141"/>
      <c r="Q941" s="141"/>
      <c r="R941" s="141"/>
      <c r="S941" s="141"/>
      <c r="T941" s="141"/>
      <c r="U941" s="141"/>
      <c r="V941" s="141"/>
      <c r="W941" s="141"/>
      <c r="X941" s="141"/>
      <c r="Y941" s="141"/>
      <c r="Z941" s="141"/>
    </row>
    <row r="942" spans="1:26" ht="12.75" customHeight="1">
      <c r="A942" s="2"/>
      <c r="B942" s="157"/>
      <c r="C942" s="157"/>
      <c r="D942" s="157"/>
      <c r="E942" s="157"/>
      <c r="F942" s="157"/>
      <c r="G942" s="157"/>
      <c r="H942" s="2"/>
      <c r="I942" s="2"/>
      <c r="J942" s="2"/>
      <c r="K942" s="141"/>
      <c r="L942" s="141"/>
      <c r="M942" s="141"/>
      <c r="N942" s="141"/>
      <c r="O942" s="141"/>
      <c r="P942" s="141"/>
      <c r="Q942" s="141"/>
      <c r="R942" s="141"/>
      <c r="S942" s="141"/>
      <c r="T942" s="141"/>
      <c r="U942" s="141"/>
      <c r="V942" s="141"/>
      <c r="W942" s="141"/>
      <c r="X942" s="141"/>
      <c r="Y942" s="141"/>
      <c r="Z942" s="141"/>
    </row>
    <row r="943" spans="1:26" ht="12.75" customHeight="1">
      <c r="A943" s="2"/>
      <c r="B943" s="157"/>
      <c r="C943" s="157"/>
      <c r="D943" s="157"/>
      <c r="E943" s="157"/>
      <c r="F943" s="157"/>
      <c r="G943" s="157"/>
      <c r="H943" s="2"/>
      <c r="I943" s="2"/>
      <c r="J943" s="2"/>
      <c r="K943" s="141"/>
      <c r="L943" s="141"/>
      <c r="M943" s="141"/>
      <c r="N943" s="141"/>
      <c r="O943" s="141"/>
      <c r="P943" s="141"/>
      <c r="Q943" s="141"/>
      <c r="R943" s="141"/>
      <c r="S943" s="141"/>
      <c r="T943" s="141"/>
      <c r="U943" s="141"/>
      <c r="V943" s="141"/>
      <c r="W943" s="141"/>
      <c r="X943" s="141"/>
      <c r="Y943" s="141"/>
      <c r="Z943" s="141"/>
    </row>
    <row r="944" spans="1:26" ht="12.75" customHeight="1">
      <c r="A944" s="2"/>
      <c r="B944" s="157"/>
      <c r="C944" s="157"/>
      <c r="D944" s="157"/>
      <c r="E944" s="157"/>
      <c r="F944" s="157"/>
      <c r="G944" s="157"/>
      <c r="H944" s="2"/>
      <c r="I944" s="2"/>
      <c r="J944" s="2"/>
      <c r="K944" s="141"/>
      <c r="L944" s="141"/>
      <c r="M944" s="141"/>
      <c r="N944" s="141"/>
      <c r="O944" s="141"/>
      <c r="P944" s="141"/>
      <c r="Q944" s="141"/>
      <c r="R944" s="141"/>
      <c r="S944" s="141"/>
      <c r="T944" s="141"/>
      <c r="U944" s="141"/>
      <c r="V944" s="141"/>
      <c r="W944" s="141"/>
      <c r="X944" s="141"/>
      <c r="Y944" s="141"/>
      <c r="Z944" s="141"/>
    </row>
    <row r="945" spans="1:26" ht="12.75" customHeight="1">
      <c r="A945" s="2"/>
      <c r="B945" s="157"/>
      <c r="C945" s="157"/>
      <c r="D945" s="157"/>
      <c r="E945" s="157"/>
      <c r="F945" s="157"/>
      <c r="G945" s="157"/>
      <c r="H945" s="2"/>
      <c r="I945" s="2"/>
      <c r="J945" s="2"/>
      <c r="K945" s="141"/>
      <c r="L945" s="141"/>
      <c r="M945" s="141"/>
      <c r="N945" s="141"/>
      <c r="O945" s="141"/>
      <c r="P945" s="141"/>
      <c r="Q945" s="141"/>
      <c r="R945" s="141"/>
      <c r="S945" s="141"/>
      <c r="T945" s="141"/>
      <c r="U945" s="141"/>
      <c r="V945" s="141"/>
      <c r="W945" s="141"/>
      <c r="X945" s="141"/>
      <c r="Y945" s="141"/>
      <c r="Z945" s="141"/>
    </row>
    <row r="946" spans="1:26" ht="12.75" customHeight="1">
      <c r="A946" s="2"/>
      <c r="B946" s="157"/>
      <c r="C946" s="157"/>
      <c r="D946" s="157"/>
      <c r="E946" s="157"/>
      <c r="F946" s="157"/>
      <c r="G946" s="157"/>
      <c r="H946" s="2"/>
      <c r="I946" s="2"/>
      <c r="J946" s="2"/>
      <c r="K946" s="141"/>
      <c r="L946" s="141"/>
      <c r="M946" s="141"/>
      <c r="N946" s="141"/>
      <c r="O946" s="141"/>
      <c r="P946" s="141"/>
      <c r="Q946" s="141"/>
      <c r="R946" s="141"/>
      <c r="S946" s="141"/>
      <c r="T946" s="141"/>
      <c r="U946" s="141"/>
      <c r="V946" s="141"/>
      <c r="W946" s="141"/>
      <c r="X946" s="141"/>
      <c r="Y946" s="141"/>
      <c r="Z946" s="141"/>
    </row>
    <row r="947" spans="1:26" ht="12.75" customHeight="1">
      <c r="A947" s="2"/>
      <c r="B947" s="157"/>
      <c r="C947" s="157"/>
      <c r="D947" s="157"/>
      <c r="E947" s="157"/>
      <c r="F947" s="157"/>
      <c r="G947" s="157"/>
      <c r="H947" s="2"/>
      <c r="I947" s="2"/>
      <c r="J947" s="2"/>
      <c r="K947" s="141"/>
      <c r="L947" s="141"/>
      <c r="M947" s="141"/>
      <c r="N947" s="141"/>
      <c r="O947" s="141"/>
      <c r="P947" s="141"/>
      <c r="Q947" s="141"/>
      <c r="R947" s="141"/>
      <c r="S947" s="141"/>
      <c r="T947" s="141"/>
      <c r="U947" s="141"/>
      <c r="V947" s="141"/>
      <c r="W947" s="141"/>
      <c r="X947" s="141"/>
      <c r="Y947" s="141"/>
      <c r="Z947" s="141"/>
    </row>
    <row r="948" spans="1:26" ht="12.75" customHeight="1">
      <c r="A948" s="2"/>
      <c r="B948" s="157"/>
      <c r="C948" s="157"/>
      <c r="D948" s="157"/>
      <c r="E948" s="157"/>
      <c r="F948" s="157"/>
      <c r="G948" s="157"/>
      <c r="H948" s="2"/>
      <c r="I948" s="2"/>
      <c r="J948" s="2"/>
      <c r="K948" s="141"/>
      <c r="L948" s="141"/>
      <c r="M948" s="141"/>
      <c r="N948" s="141"/>
      <c r="O948" s="141"/>
      <c r="P948" s="141"/>
      <c r="Q948" s="141"/>
      <c r="R948" s="141"/>
      <c r="S948" s="141"/>
      <c r="T948" s="141"/>
      <c r="U948" s="141"/>
      <c r="V948" s="141"/>
      <c r="W948" s="141"/>
      <c r="X948" s="141"/>
      <c r="Y948" s="141"/>
      <c r="Z948" s="141"/>
    </row>
    <row r="949" spans="1:26" ht="12.75" customHeight="1">
      <c r="A949" s="2"/>
      <c r="B949" s="157"/>
      <c r="C949" s="157"/>
      <c r="D949" s="157"/>
      <c r="E949" s="157"/>
      <c r="F949" s="157"/>
      <c r="G949" s="157"/>
      <c r="H949" s="2"/>
      <c r="I949" s="2"/>
      <c r="J949" s="2"/>
      <c r="K949" s="141"/>
      <c r="L949" s="141"/>
      <c r="M949" s="141"/>
      <c r="N949" s="141"/>
      <c r="O949" s="141"/>
      <c r="P949" s="141"/>
      <c r="Q949" s="141"/>
      <c r="R949" s="141"/>
      <c r="S949" s="141"/>
      <c r="T949" s="141"/>
      <c r="U949" s="141"/>
      <c r="V949" s="141"/>
      <c r="W949" s="141"/>
      <c r="X949" s="141"/>
      <c r="Y949" s="141"/>
      <c r="Z949" s="141"/>
    </row>
    <row r="950" spans="1:26" ht="12.75" customHeight="1">
      <c r="A950" s="2"/>
      <c r="B950" s="157"/>
      <c r="C950" s="157"/>
      <c r="D950" s="157"/>
      <c r="E950" s="157"/>
      <c r="F950" s="157"/>
      <c r="G950" s="157"/>
      <c r="H950" s="2"/>
      <c r="I950" s="2"/>
      <c r="J950" s="2"/>
      <c r="K950" s="141"/>
      <c r="L950" s="141"/>
      <c r="M950" s="141"/>
      <c r="N950" s="141"/>
      <c r="O950" s="141"/>
      <c r="P950" s="141"/>
      <c r="Q950" s="141"/>
      <c r="R950" s="141"/>
      <c r="S950" s="141"/>
      <c r="T950" s="141"/>
      <c r="U950" s="141"/>
      <c r="V950" s="141"/>
      <c r="W950" s="141"/>
      <c r="X950" s="141"/>
      <c r="Y950" s="141"/>
      <c r="Z950" s="141"/>
    </row>
    <row r="951" spans="1:26" ht="12.75" customHeight="1">
      <c r="A951" s="2"/>
      <c r="B951" s="157"/>
      <c r="C951" s="157"/>
      <c r="D951" s="157"/>
      <c r="E951" s="157"/>
      <c r="F951" s="157"/>
      <c r="G951" s="157"/>
      <c r="H951" s="2"/>
      <c r="I951" s="2"/>
      <c r="J951" s="2"/>
      <c r="K951" s="141"/>
      <c r="L951" s="141"/>
      <c r="M951" s="141"/>
      <c r="N951" s="141"/>
      <c r="O951" s="141"/>
      <c r="P951" s="141"/>
      <c r="Q951" s="141"/>
      <c r="R951" s="141"/>
      <c r="S951" s="141"/>
      <c r="T951" s="141"/>
      <c r="U951" s="141"/>
      <c r="V951" s="141"/>
      <c r="W951" s="141"/>
      <c r="X951" s="141"/>
      <c r="Y951" s="141"/>
      <c r="Z951" s="141"/>
    </row>
    <row r="952" spans="1:26" ht="12.75" customHeight="1">
      <c r="A952" s="2"/>
      <c r="B952" s="157"/>
      <c r="C952" s="157"/>
      <c r="D952" s="157"/>
      <c r="E952" s="157"/>
      <c r="F952" s="157"/>
      <c r="G952" s="157"/>
      <c r="H952" s="2"/>
      <c r="I952" s="2"/>
      <c r="J952" s="2"/>
      <c r="K952" s="141"/>
      <c r="L952" s="141"/>
      <c r="M952" s="141"/>
      <c r="N952" s="141"/>
      <c r="O952" s="141"/>
      <c r="P952" s="141"/>
      <c r="Q952" s="141"/>
      <c r="R952" s="141"/>
      <c r="S952" s="141"/>
      <c r="T952" s="141"/>
      <c r="U952" s="141"/>
      <c r="V952" s="141"/>
      <c r="W952" s="141"/>
      <c r="X952" s="141"/>
      <c r="Y952" s="141"/>
      <c r="Z952" s="141"/>
    </row>
    <row r="953" spans="1:26" ht="12.75" customHeight="1">
      <c r="A953" s="2"/>
      <c r="B953" s="157"/>
      <c r="C953" s="157"/>
      <c r="D953" s="157"/>
      <c r="E953" s="157"/>
      <c r="F953" s="157"/>
      <c r="G953" s="157"/>
      <c r="H953" s="2"/>
      <c r="I953" s="2"/>
      <c r="J953" s="2"/>
      <c r="K953" s="141"/>
      <c r="L953" s="141"/>
      <c r="M953" s="141"/>
      <c r="N953" s="141"/>
      <c r="O953" s="141"/>
      <c r="P953" s="141"/>
      <c r="Q953" s="141"/>
      <c r="R953" s="141"/>
      <c r="S953" s="141"/>
      <c r="T953" s="141"/>
      <c r="U953" s="141"/>
      <c r="V953" s="141"/>
      <c r="W953" s="141"/>
      <c r="X953" s="141"/>
      <c r="Y953" s="141"/>
      <c r="Z953" s="141"/>
    </row>
    <row r="954" spans="1:26" ht="12.75" customHeight="1">
      <c r="A954" s="2"/>
      <c r="B954" s="157"/>
      <c r="C954" s="157"/>
      <c r="D954" s="157"/>
      <c r="E954" s="157"/>
      <c r="F954" s="157"/>
      <c r="G954" s="157"/>
      <c r="H954" s="2"/>
      <c r="I954" s="2"/>
      <c r="J954" s="2"/>
      <c r="K954" s="141"/>
      <c r="L954" s="141"/>
      <c r="M954" s="141"/>
      <c r="N954" s="141"/>
      <c r="O954" s="141"/>
      <c r="P954" s="141"/>
      <c r="Q954" s="141"/>
      <c r="R954" s="141"/>
      <c r="S954" s="141"/>
      <c r="T954" s="141"/>
      <c r="U954" s="141"/>
      <c r="V954" s="141"/>
      <c r="W954" s="141"/>
      <c r="X954" s="141"/>
      <c r="Y954" s="141"/>
      <c r="Z954" s="141"/>
    </row>
    <row r="955" spans="1:26" ht="12.75" customHeight="1">
      <c r="A955" s="2"/>
      <c r="B955" s="157"/>
      <c r="C955" s="157"/>
      <c r="D955" s="157"/>
      <c r="E955" s="157"/>
      <c r="F955" s="157"/>
      <c r="G955" s="157"/>
      <c r="H955" s="2"/>
      <c r="I955" s="2"/>
      <c r="J955" s="2"/>
      <c r="K955" s="141"/>
      <c r="L955" s="141"/>
      <c r="M955" s="141"/>
      <c r="N955" s="141"/>
      <c r="O955" s="141"/>
      <c r="P955" s="141"/>
      <c r="Q955" s="141"/>
      <c r="R955" s="141"/>
      <c r="S955" s="141"/>
      <c r="T955" s="141"/>
      <c r="U955" s="141"/>
      <c r="V955" s="141"/>
      <c r="W955" s="141"/>
      <c r="X955" s="141"/>
      <c r="Y955" s="141"/>
      <c r="Z955" s="141"/>
    </row>
    <row r="956" spans="1:26" ht="12.75" customHeight="1">
      <c r="A956" s="2"/>
      <c r="B956" s="157"/>
      <c r="C956" s="157"/>
      <c r="D956" s="157"/>
      <c r="E956" s="157"/>
      <c r="F956" s="157"/>
      <c r="G956" s="157"/>
      <c r="H956" s="2"/>
      <c r="I956" s="2"/>
      <c r="J956" s="2"/>
      <c r="K956" s="141"/>
      <c r="L956" s="141"/>
      <c r="M956" s="141"/>
      <c r="N956" s="141"/>
      <c r="O956" s="141"/>
      <c r="P956" s="141"/>
      <c r="Q956" s="141"/>
      <c r="R956" s="141"/>
      <c r="S956" s="141"/>
      <c r="T956" s="141"/>
      <c r="U956" s="141"/>
      <c r="V956" s="141"/>
      <c r="W956" s="141"/>
      <c r="X956" s="141"/>
      <c r="Y956" s="141"/>
      <c r="Z956" s="141"/>
    </row>
    <row r="957" spans="1:26" ht="12.75" customHeight="1">
      <c r="A957" s="2"/>
      <c r="B957" s="157"/>
      <c r="C957" s="157"/>
      <c r="D957" s="157"/>
      <c r="E957" s="157"/>
      <c r="F957" s="157"/>
      <c r="G957" s="157"/>
      <c r="H957" s="2"/>
      <c r="I957" s="2"/>
      <c r="J957" s="2"/>
      <c r="K957" s="141"/>
      <c r="L957" s="141"/>
      <c r="M957" s="141"/>
      <c r="N957" s="141"/>
      <c r="O957" s="141"/>
      <c r="P957" s="141"/>
      <c r="Q957" s="141"/>
      <c r="R957" s="141"/>
      <c r="S957" s="141"/>
      <c r="T957" s="141"/>
      <c r="U957" s="141"/>
      <c r="V957" s="141"/>
      <c r="W957" s="141"/>
      <c r="X957" s="141"/>
      <c r="Y957" s="141"/>
      <c r="Z957" s="141"/>
    </row>
    <row r="958" spans="1:26" ht="12.75" customHeight="1">
      <c r="A958" s="2"/>
      <c r="B958" s="157"/>
      <c r="C958" s="157"/>
      <c r="D958" s="157"/>
      <c r="E958" s="157"/>
      <c r="F958" s="157"/>
      <c r="G958" s="157"/>
      <c r="H958" s="2"/>
      <c r="I958" s="2"/>
      <c r="J958" s="2"/>
      <c r="K958" s="141"/>
      <c r="L958" s="141"/>
      <c r="M958" s="141"/>
      <c r="N958" s="141"/>
      <c r="O958" s="141"/>
      <c r="P958" s="141"/>
      <c r="Q958" s="141"/>
      <c r="R958" s="141"/>
      <c r="S958" s="141"/>
      <c r="T958" s="141"/>
      <c r="U958" s="141"/>
      <c r="V958" s="141"/>
      <c r="W958" s="141"/>
      <c r="X958" s="141"/>
      <c r="Y958" s="141"/>
      <c r="Z958" s="141"/>
    </row>
    <row r="959" spans="1:26" ht="12.75" customHeight="1">
      <c r="A959" s="2"/>
      <c r="B959" s="157"/>
      <c r="C959" s="157"/>
      <c r="D959" s="157"/>
      <c r="E959" s="157"/>
      <c r="F959" s="157"/>
      <c r="G959" s="157"/>
      <c r="H959" s="2"/>
      <c r="I959" s="2"/>
      <c r="J959" s="2"/>
      <c r="K959" s="141"/>
      <c r="L959" s="141"/>
      <c r="M959" s="141"/>
      <c r="N959" s="141"/>
      <c r="O959" s="141"/>
      <c r="P959" s="141"/>
      <c r="Q959" s="141"/>
      <c r="R959" s="141"/>
      <c r="S959" s="141"/>
      <c r="T959" s="141"/>
      <c r="U959" s="141"/>
      <c r="V959" s="141"/>
      <c r="W959" s="141"/>
      <c r="X959" s="141"/>
      <c r="Y959" s="141"/>
      <c r="Z959" s="141"/>
    </row>
    <row r="960" spans="1:26" ht="12.75" customHeight="1">
      <c r="A960" s="2"/>
      <c r="B960" s="157"/>
      <c r="C960" s="157"/>
      <c r="D960" s="157"/>
      <c r="E960" s="157"/>
      <c r="F960" s="157"/>
      <c r="G960" s="157"/>
      <c r="H960" s="2"/>
      <c r="I960" s="2"/>
      <c r="J960" s="2"/>
      <c r="K960" s="141"/>
      <c r="L960" s="141"/>
      <c r="M960" s="141"/>
      <c r="N960" s="141"/>
      <c r="O960" s="141"/>
      <c r="P960" s="141"/>
      <c r="Q960" s="141"/>
      <c r="R960" s="141"/>
      <c r="S960" s="141"/>
      <c r="T960" s="141"/>
      <c r="U960" s="141"/>
      <c r="V960" s="141"/>
      <c r="W960" s="141"/>
      <c r="X960" s="141"/>
      <c r="Y960" s="141"/>
      <c r="Z960" s="141"/>
    </row>
    <row r="961" spans="1:26" ht="12.75" customHeight="1">
      <c r="A961" s="2"/>
      <c r="B961" s="157"/>
      <c r="C961" s="157"/>
      <c r="D961" s="157"/>
      <c r="E961" s="157"/>
      <c r="F961" s="157"/>
      <c r="G961" s="157"/>
      <c r="H961" s="2"/>
      <c r="I961" s="2"/>
      <c r="J961" s="2"/>
      <c r="K961" s="141"/>
      <c r="L961" s="141"/>
      <c r="M961" s="141"/>
      <c r="N961" s="141"/>
      <c r="O961" s="141"/>
      <c r="P961" s="141"/>
      <c r="Q961" s="141"/>
      <c r="R961" s="141"/>
      <c r="S961" s="141"/>
      <c r="T961" s="141"/>
      <c r="U961" s="141"/>
      <c r="V961" s="141"/>
      <c r="W961" s="141"/>
      <c r="X961" s="141"/>
      <c r="Y961" s="141"/>
      <c r="Z961" s="141"/>
    </row>
    <row r="962" spans="1:26" ht="12.75" customHeight="1">
      <c r="A962" s="2"/>
      <c r="B962" s="157"/>
      <c r="C962" s="157"/>
      <c r="D962" s="157"/>
      <c r="E962" s="157"/>
      <c r="F962" s="157"/>
      <c r="G962" s="157"/>
      <c r="H962" s="2"/>
      <c r="I962" s="2"/>
      <c r="J962" s="2"/>
      <c r="K962" s="141"/>
      <c r="L962" s="141"/>
      <c r="M962" s="141"/>
      <c r="N962" s="141"/>
      <c r="O962" s="141"/>
      <c r="P962" s="141"/>
      <c r="Q962" s="141"/>
      <c r="R962" s="141"/>
      <c r="S962" s="141"/>
      <c r="T962" s="141"/>
      <c r="U962" s="141"/>
      <c r="V962" s="141"/>
      <c r="W962" s="141"/>
      <c r="X962" s="141"/>
      <c r="Y962" s="141"/>
      <c r="Z962" s="141"/>
    </row>
    <row r="963" spans="1:26" ht="12.75" customHeight="1">
      <c r="A963" s="2"/>
      <c r="B963" s="157"/>
      <c r="C963" s="157"/>
      <c r="D963" s="157"/>
      <c r="E963" s="157"/>
      <c r="F963" s="157"/>
      <c r="G963" s="157"/>
      <c r="H963" s="2"/>
      <c r="I963" s="2"/>
      <c r="J963" s="2"/>
      <c r="K963" s="141"/>
      <c r="L963" s="141"/>
      <c r="M963" s="141"/>
      <c r="N963" s="141"/>
      <c r="O963" s="141"/>
      <c r="P963" s="141"/>
      <c r="Q963" s="141"/>
      <c r="R963" s="141"/>
      <c r="S963" s="141"/>
      <c r="T963" s="141"/>
      <c r="U963" s="141"/>
      <c r="V963" s="141"/>
      <c r="W963" s="141"/>
      <c r="X963" s="141"/>
      <c r="Y963" s="141"/>
      <c r="Z963" s="141"/>
    </row>
    <row r="964" spans="1:26" ht="12.75" customHeight="1">
      <c r="A964" s="2"/>
      <c r="B964" s="157"/>
      <c r="C964" s="157"/>
      <c r="D964" s="157"/>
      <c r="E964" s="157"/>
      <c r="F964" s="157"/>
      <c r="G964" s="157"/>
      <c r="H964" s="2"/>
      <c r="I964" s="2"/>
      <c r="J964" s="2"/>
      <c r="K964" s="141"/>
      <c r="L964" s="141"/>
      <c r="M964" s="141"/>
      <c r="N964" s="141"/>
      <c r="O964" s="141"/>
      <c r="P964" s="141"/>
      <c r="Q964" s="141"/>
      <c r="R964" s="141"/>
      <c r="S964" s="141"/>
      <c r="T964" s="141"/>
      <c r="U964" s="141"/>
      <c r="V964" s="141"/>
      <c r="W964" s="141"/>
      <c r="X964" s="141"/>
      <c r="Y964" s="141"/>
      <c r="Z964" s="141"/>
    </row>
    <row r="965" spans="1:26" ht="12.75" customHeight="1">
      <c r="A965" s="2"/>
      <c r="B965" s="157"/>
      <c r="C965" s="157"/>
      <c r="D965" s="157"/>
      <c r="E965" s="157"/>
      <c r="F965" s="157"/>
      <c r="G965" s="157"/>
      <c r="H965" s="2"/>
      <c r="I965" s="2"/>
      <c r="J965" s="2"/>
      <c r="K965" s="141"/>
      <c r="L965" s="141"/>
      <c r="M965" s="141"/>
      <c r="N965" s="141"/>
      <c r="O965" s="141"/>
      <c r="P965" s="141"/>
      <c r="Q965" s="141"/>
      <c r="R965" s="141"/>
      <c r="S965" s="141"/>
      <c r="T965" s="141"/>
      <c r="U965" s="141"/>
      <c r="V965" s="141"/>
      <c r="W965" s="141"/>
      <c r="X965" s="141"/>
      <c r="Y965" s="141"/>
      <c r="Z965" s="141"/>
    </row>
    <row r="966" spans="1:26" ht="12.75" customHeight="1">
      <c r="A966" s="2"/>
      <c r="B966" s="157"/>
      <c r="C966" s="157"/>
      <c r="D966" s="157"/>
      <c r="E966" s="157"/>
      <c r="F966" s="157"/>
      <c r="G966" s="157"/>
      <c r="H966" s="2"/>
      <c r="I966" s="2"/>
      <c r="J966" s="2"/>
      <c r="K966" s="141"/>
      <c r="L966" s="141"/>
      <c r="M966" s="141"/>
      <c r="N966" s="141"/>
      <c r="O966" s="141"/>
      <c r="P966" s="141"/>
      <c r="Q966" s="141"/>
      <c r="R966" s="141"/>
      <c r="S966" s="141"/>
      <c r="T966" s="141"/>
      <c r="U966" s="141"/>
      <c r="V966" s="141"/>
      <c r="W966" s="141"/>
      <c r="X966" s="141"/>
      <c r="Y966" s="141"/>
      <c r="Z966" s="141"/>
    </row>
    <row r="967" spans="1:26" ht="12.75" customHeight="1">
      <c r="A967" s="2"/>
      <c r="B967" s="157"/>
      <c r="C967" s="157"/>
      <c r="D967" s="157"/>
      <c r="E967" s="157"/>
      <c r="F967" s="157"/>
      <c r="G967" s="157"/>
      <c r="H967" s="2"/>
      <c r="I967" s="2"/>
      <c r="J967" s="2"/>
      <c r="K967" s="141"/>
      <c r="L967" s="141"/>
      <c r="M967" s="141"/>
      <c r="N967" s="141"/>
      <c r="O967" s="141"/>
      <c r="P967" s="141"/>
      <c r="Q967" s="141"/>
      <c r="R967" s="141"/>
      <c r="S967" s="141"/>
      <c r="T967" s="141"/>
      <c r="U967" s="141"/>
      <c r="V967" s="141"/>
      <c r="W967" s="141"/>
      <c r="X967" s="141"/>
      <c r="Y967" s="141"/>
      <c r="Z967" s="141"/>
    </row>
    <row r="968" spans="1:26" ht="12.75" customHeight="1">
      <c r="A968" s="2"/>
      <c r="B968" s="157"/>
      <c r="C968" s="157"/>
      <c r="D968" s="157"/>
      <c r="E968" s="157"/>
      <c r="F968" s="157"/>
      <c r="G968" s="157"/>
      <c r="H968" s="2"/>
      <c r="I968" s="2"/>
      <c r="J968" s="2"/>
      <c r="K968" s="141"/>
      <c r="L968" s="141"/>
      <c r="M968" s="141"/>
      <c r="N968" s="141"/>
      <c r="O968" s="141"/>
      <c r="P968" s="141"/>
      <c r="Q968" s="141"/>
      <c r="R968" s="141"/>
      <c r="S968" s="141"/>
      <c r="T968" s="141"/>
      <c r="U968" s="141"/>
      <c r="V968" s="141"/>
      <c r="W968" s="141"/>
      <c r="X968" s="141"/>
      <c r="Y968" s="141"/>
      <c r="Z968" s="141"/>
    </row>
    <row r="969" spans="1:26" ht="12.75" customHeight="1">
      <c r="A969" s="2"/>
      <c r="B969" s="157"/>
      <c r="C969" s="157"/>
      <c r="D969" s="157"/>
      <c r="E969" s="157"/>
      <c r="F969" s="157"/>
      <c r="G969" s="157"/>
      <c r="H969" s="2"/>
      <c r="I969" s="2"/>
      <c r="J969" s="2"/>
      <c r="K969" s="141"/>
      <c r="L969" s="141"/>
      <c r="M969" s="141"/>
      <c r="N969" s="141"/>
      <c r="O969" s="141"/>
      <c r="P969" s="141"/>
      <c r="Q969" s="141"/>
      <c r="R969" s="141"/>
      <c r="S969" s="141"/>
      <c r="T969" s="141"/>
      <c r="U969" s="141"/>
      <c r="V969" s="141"/>
      <c r="W969" s="141"/>
      <c r="X969" s="141"/>
      <c r="Y969" s="141"/>
      <c r="Z969" s="141"/>
    </row>
    <row r="970" spans="1:26" ht="12.75" customHeight="1">
      <c r="A970" s="2"/>
      <c r="B970" s="157"/>
      <c r="C970" s="157"/>
      <c r="D970" s="157"/>
      <c r="E970" s="157"/>
      <c r="F970" s="157"/>
      <c r="G970" s="157"/>
      <c r="H970" s="2"/>
      <c r="I970" s="2"/>
      <c r="J970" s="2"/>
      <c r="K970" s="141"/>
      <c r="L970" s="141"/>
      <c r="M970" s="141"/>
      <c r="N970" s="141"/>
      <c r="O970" s="141"/>
      <c r="P970" s="141"/>
      <c r="Q970" s="141"/>
      <c r="R970" s="141"/>
      <c r="S970" s="141"/>
      <c r="T970" s="141"/>
      <c r="U970" s="141"/>
      <c r="V970" s="141"/>
      <c r="W970" s="141"/>
      <c r="X970" s="141"/>
      <c r="Y970" s="141"/>
      <c r="Z970" s="141"/>
    </row>
    <row r="971" spans="1:26" ht="12.75" customHeight="1">
      <c r="A971" s="2"/>
      <c r="B971" s="157"/>
      <c r="C971" s="157"/>
      <c r="D971" s="157"/>
      <c r="E971" s="157"/>
      <c r="F971" s="157"/>
      <c r="G971" s="157"/>
      <c r="H971" s="2"/>
      <c r="I971" s="2"/>
      <c r="J971" s="2"/>
      <c r="K971" s="141"/>
      <c r="L971" s="141"/>
      <c r="M971" s="141"/>
      <c r="N971" s="141"/>
      <c r="O971" s="141"/>
      <c r="P971" s="141"/>
      <c r="Q971" s="141"/>
      <c r="R971" s="141"/>
      <c r="S971" s="141"/>
      <c r="T971" s="141"/>
      <c r="U971" s="141"/>
      <c r="V971" s="141"/>
      <c r="W971" s="141"/>
      <c r="X971" s="141"/>
      <c r="Y971" s="141"/>
      <c r="Z971" s="141"/>
    </row>
    <row r="972" spans="1:26" ht="12.75" customHeight="1">
      <c r="A972" s="2"/>
      <c r="B972" s="157"/>
      <c r="C972" s="157"/>
      <c r="D972" s="157"/>
      <c r="E972" s="157"/>
      <c r="F972" s="157"/>
      <c r="G972" s="157"/>
      <c r="H972" s="2"/>
      <c r="I972" s="2"/>
      <c r="J972" s="2"/>
      <c r="K972" s="141"/>
      <c r="L972" s="141"/>
      <c r="M972" s="141"/>
      <c r="N972" s="141"/>
      <c r="O972" s="141"/>
      <c r="P972" s="141"/>
      <c r="Q972" s="141"/>
      <c r="R972" s="141"/>
      <c r="S972" s="141"/>
      <c r="T972" s="141"/>
      <c r="U972" s="141"/>
      <c r="V972" s="141"/>
      <c r="W972" s="141"/>
      <c r="X972" s="141"/>
      <c r="Y972" s="141"/>
      <c r="Z972" s="141"/>
    </row>
    <row r="973" spans="1:26" ht="12.75" customHeight="1">
      <c r="A973" s="2"/>
      <c r="B973" s="157"/>
      <c r="C973" s="157"/>
      <c r="D973" s="157"/>
      <c r="E973" s="157"/>
      <c r="F973" s="157"/>
      <c r="G973" s="157"/>
      <c r="H973" s="2"/>
      <c r="I973" s="2"/>
      <c r="J973" s="2"/>
      <c r="K973" s="141"/>
      <c r="L973" s="141"/>
      <c r="M973" s="141"/>
      <c r="N973" s="141"/>
      <c r="O973" s="141"/>
      <c r="P973" s="141"/>
      <c r="Q973" s="141"/>
      <c r="R973" s="141"/>
      <c r="S973" s="141"/>
      <c r="T973" s="141"/>
      <c r="U973" s="141"/>
      <c r="V973" s="141"/>
      <c r="W973" s="141"/>
      <c r="X973" s="141"/>
      <c r="Y973" s="141"/>
      <c r="Z973" s="141"/>
    </row>
    <row r="974" spans="1:26" ht="12.75" customHeight="1">
      <c r="A974" s="2"/>
      <c r="B974" s="157"/>
      <c r="C974" s="157"/>
      <c r="D974" s="157"/>
      <c r="E974" s="157"/>
      <c r="F974" s="157"/>
      <c r="G974" s="157"/>
      <c r="H974" s="2"/>
      <c r="I974" s="2"/>
      <c r="J974" s="2"/>
      <c r="K974" s="141"/>
      <c r="L974" s="141"/>
      <c r="M974" s="141"/>
      <c r="N974" s="141"/>
      <c r="O974" s="141"/>
      <c r="P974" s="141"/>
      <c r="Q974" s="141"/>
      <c r="R974" s="141"/>
      <c r="S974" s="141"/>
      <c r="T974" s="141"/>
      <c r="U974" s="141"/>
      <c r="V974" s="141"/>
      <c r="W974" s="141"/>
      <c r="X974" s="141"/>
      <c r="Y974" s="141"/>
      <c r="Z974" s="141"/>
    </row>
    <row r="975" spans="1:26" ht="12.75" customHeight="1">
      <c r="A975" s="2"/>
      <c r="B975" s="157"/>
      <c r="C975" s="157"/>
      <c r="D975" s="157"/>
      <c r="E975" s="157"/>
      <c r="F975" s="157"/>
      <c r="G975" s="157"/>
      <c r="H975" s="2"/>
      <c r="I975" s="2"/>
      <c r="J975" s="2"/>
      <c r="K975" s="141"/>
      <c r="L975" s="141"/>
      <c r="M975" s="141"/>
      <c r="N975" s="141"/>
      <c r="O975" s="141"/>
      <c r="P975" s="141"/>
      <c r="Q975" s="141"/>
      <c r="R975" s="141"/>
      <c r="S975" s="141"/>
      <c r="T975" s="141"/>
      <c r="U975" s="141"/>
      <c r="V975" s="141"/>
      <c r="W975" s="141"/>
      <c r="X975" s="141"/>
      <c r="Y975" s="141"/>
      <c r="Z975" s="141"/>
    </row>
    <row r="976" spans="1:26" ht="12.75" customHeight="1">
      <c r="A976" s="2"/>
      <c r="B976" s="157"/>
      <c r="C976" s="157"/>
      <c r="D976" s="157"/>
      <c r="E976" s="157"/>
      <c r="F976" s="157"/>
      <c r="G976" s="157"/>
      <c r="H976" s="2"/>
      <c r="I976" s="2"/>
      <c r="J976" s="2"/>
      <c r="K976" s="141"/>
      <c r="L976" s="141"/>
      <c r="M976" s="141"/>
      <c r="N976" s="141"/>
      <c r="O976" s="141"/>
      <c r="P976" s="141"/>
      <c r="Q976" s="141"/>
      <c r="R976" s="141"/>
      <c r="S976" s="141"/>
      <c r="T976" s="141"/>
      <c r="U976" s="141"/>
      <c r="V976" s="141"/>
      <c r="W976" s="141"/>
      <c r="X976" s="141"/>
      <c r="Y976" s="141"/>
      <c r="Z976" s="141"/>
    </row>
    <row r="977" spans="1:26" ht="12.75" customHeight="1">
      <c r="A977" s="2"/>
      <c r="B977" s="157"/>
      <c r="C977" s="157"/>
      <c r="D977" s="157"/>
      <c r="E977" s="157"/>
      <c r="F977" s="157"/>
      <c r="G977" s="157"/>
      <c r="H977" s="2"/>
      <c r="I977" s="2"/>
      <c r="J977" s="2"/>
      <c r="K977" s="141"/>
      <c r="L977" s="141"/>
      <c r="M977" s="141"/>
      <c r="N977" s="141"/>
      <c r="O977" s="141"/>
      <c r="P977" s="141"/>
      <c r="Q977" s="141"/>
      <c r="R977" s="141"/>
      <c r="S977" s="141"/>
      <c r="T977" s="141"/>
      <c r="U977" s="141"/>
      <c r="V977" s="141"/>
      <c r="W977" s="141"/>
      <c r="X977" s="141"/>
      <c r="Y977" s="141"/>
      <c r="Z977" s="141"/>
    </row>
    <row r="978" spans="1:26" ht="12.75" customHeight="1">
      <c r="A978" s="2"/>
      <c r="B978" s="157"/>
      <c r="C978" s="157"/>
      <c r="D978" s="157"/>
      <c r="E978" s="157"/>
      <c r="F978" s="157"/>
      <c r="G978" s="157"/>
      <c r="H978" s="2"/>
      <c r="I978" s="2"/>
      <c r="J978" s="2"/>
      <c r="K978" s="141"/>
      <c r="L978" s="141"/>
      <c r="M978" s="141"/>
      <c r="N978" s="141"/>
      <c r="O978" s="141"/>
      <c r="P978" s="141"/>
      <c r="Q978" s="141"/>
      <c r="R978" s="141"/>
      <c r="S978" s="141"/>
      <c r="T978" s="141"/>
      <c r="U978" s="141"/>
      <c r="V978" s="141"/>
      <c r="W978" s="141"/>
      <c r="X978" s="141"/>
      <c r="Y978" s="141"/>
      <c r="Z978" s="141"/>
    </row>
    <row r="979" spans="1:26" ht="12.75" customHeight="1">
      <c r="A979" s="2"/>
      <c r="B979" s="157"/>
      <c r="C979" s="157"/>
      <c r="D979" s="157"/>
      <c r="E979" s="157"/>
      <c r="F979" s="157"/>
      <c r="G979" s="157"/>
      <c r="H979" s="2"/>
      <c r="I979" s="2"/>
      <c r="J979" s="2"/>
      <c r="K979" s="141"/>
      <c r="L979" s="141"/>
      <c r="M979" s="141"/>
      <c r="N979" s="141"/>
      <c r="O979" s="141"/>
      <c r="P979" s="141"/>
      <c r="Q979" s="141"/>
      <c r="R979" s="141"/>
      <c r="S979" s="141"/>
      <c r="T979" s="141"/>
      <c r="U979" s="141"/>
      <c r="V979" s="141"/>
      <c r="W979" s="141"/>
      <c r="X979" s="141"/>
      <c r="Y979" s="141"/>
      <c r="Z979" s="141"/>
    </row>
    <row r="980" spans="1:26" ht="12.75" customHeight="1">
      <c r="A980" s="2"/>
      <c r="B980" s="157"/>
      <c r="C980" s="157"/>
      <c r="D980" s="157"/>
      <c r="E980" s="157"/>
      <c r="F980" s="157"/>
      <c r="G980" s="157"/>
      <c r="H980" s="2"/>
      <c r="I980" s="2"/>
      <c r="J980" s="2"/>
      <c r="K980" s="141"/>
      <c r="L980" s="141"/>
      <c r="M980" s="141"/>
      <c r="N980" s="141"/>
      <c r="O980" s="141"/>
      <c r="P980" s="141"/>
      <c r="Q980" s="141"/>
      <c r="R980" s="141"/>
      <c r="S980" s="141"/>
      <c r="T980" s="141"/>
      <c r="U980" s="141"/>
      <c r="V980" s="141"/>
      <c r="W980" s="141"/>
      <c r="X980" s="141"/>
      <c r="Y980" s="141"/>
      <c r="Z980" s="141"/>
    </row>
    <row r="981" spans="1:26" ht="12.75" customHeight="1">
      <c r="A981" s="2"/>
      <c r="B981" s="157"/>
      <c r="C981" s="157"/>
      <c r="D981" s="157"/>
      <c r="E981" s="157"/>
      <c r="F981" s="157"/>
      <c r="G981" s="157"/>
      <c r="H981" s="2"/>
      <c r="I981" s="2"/>
      <c r="J981" s="2"/>
      <c r="K981" s="141"/>
      <c r="L981" s="141"/>
      <c r="M981" s="141"/>
      <c r="N981" s="141"/>
      <c r="O981" s="141"/>
      <c r="P981" s="141"/>
      <c r="Q981" s="141"/>
      <c r="R981" s="141"/>
      <c r="S981" s="141"/>
      <c r="T981" s="141"/>
      <c r="U981" s="141"/>
      <c r="V981" s="141"/>
      <c r="W981" s="141"/>
      <c r="X981" s="141"/>
      <c r="Y981" s="141"/>
      <c r="Z981" s="141"/>
    </row>
    <row r="982" spans="1:26" ht="12.75" customHeight="1">
      <c r="A982" s="2"/>
      <c r="B982" s="157"/>
      <c r="C982" s="157"/>
      <c r="D982" s="157"/>
      <c r="E982" s="157"/>
      <c r="F982" s="157"/>
      <c r="G982" s="157"/>
      <c r="H982" s="2"/>
      <c r="I982" s="2"/>
      <c r="J982" s="2"/>
      <c r="K982" s="141"/>
      <c r="L982" s="141"/>
      <c r="M982" s="141"/>
      <c r="N982" s="141"/>
      <c r="O982" s="141"/>
      <c r="P982" s="141"/>
      <c r="Q982" s="141"/>
      <c r="R982" s="141"/>
      <c r="S982" s="141"/>
      <c r="T982" s="141"/>
      <c r="U982" s="141"/>
      <c r="V982" s="141"/>
      <c r="W982" s="141"/>
      <c r="X982" s="141"/>
      <c r="Y982" s="141"/>
      <c r="Z982" s="141"/>
    </row>
    <row r="983" spans="1:26" ht="12.75" customHeight="1">
      <c r="A983" s="2"/>
      <c r="B983" s="157"/>
      <c r="C983" s="157"/>
      <c r="D983" s="157"/>
      <c r="E983" s="157"/>
      <c r="F983" s="157"/>
      <c r="G983" s="157"/>
      <c r="H983" s="2"/>
      <c r="I983" s="2"/>
      <c r="J983" s="2"/>
      <c r="K983" s="141"/>
      <c r="L983" s="141"/>
      <c r="M983" s="141"/>
      <c r="N983" s="141"/>
      <c r="O983" s="141"/>
      <c r="P983" s="141"/>
      <c r="Q983" s="141"/>
      <c r="R983" s="141"/>
      <c r="S983" s="141"/>
      <c r="T983" s="141"/>
      <c r="U983" s="141"/>
      <c r="V983" s="141"/>
      <c r="W983" s="141"/>
      <c r="X983" s="141"/>
      <c r="Y983" s="141"/>
      <c r="Z983" s="141"/>
    </row>
    <row r="984" spans="1:26" ht="12.75" customHeight="1">
      <c r="A984" s="2"/>
      <c r="B984" s="157"/>
      <c r="C984" s="157"/>
      <c r="D984" s="157"/>
      <c r="E984" s="157"/>
      <c r="F984" s="157"/>
      <c r="G984" s="157"/>
      <c r="H984" s="2"/>
      <c r="I984" s="2"/>
      <c r="J984" s="2"/>
      <c r="K984" s="141"/>
      <c r="L984" s="141"/>
      <c r="M984" s="141"/>
      <c r="N984" s="141"/>
      <c r="O984" s="141"/>
      <c r="P984" s="141"/>
      <c r="Q984" s="141"/>
      <c r="R984" s="141"/>
      <c r="S984" s="141"/>
      <c r="T984" s="141"/>
      <c r="U984" s="141"/>
      <c r="V984" s="141"/>
      <c r="W984" s="141"/>
      <c r="X984" s="141"/>
      <c r="Y984" s="141"/>
      <c r="Z984" s="141"/>
    </row>
    <row r="985" spans="1:26" ht="12.75" customHeight="1">
      <c r="A985" s="2"/>
      <c r="B985" s="157"/>
      <c r="C985" s="157"/>
      <c r="D985" s="157"/>
      <c r="E985" s="157"/>
      <c r="F985" s="157"/>
      <c r="G985" s="157"/>
      <c r="H985" s="2"/>
      <c r="I985" s="2"/>
      <c r="J985" s="2"/>
      <c r="K985" s="141"/>
      <c r="L985" s="141"/>
      <c r="M985" s="141"/>
      <c r="N985" s="141"/>
      <c r="O985" s="141"/>
      <c r="P985" s="141"/>
      <c r="Q985" s="141"/>
      <c r="R985" s="141"/>
      <c r="S985" s="141"/>
      <c r="T985" s="141"/>
      <c r="U985" s="141"/>
      <c r="V985" s="141"/>
      <c r="W985" s="141"/>
      <c r="X985" s="141"/>
      <c r="Y985" s="141"/>
      <c r="Z985" s="141"/>
    </row>
    <row r="986" spans="1:26" ht="12.75" customHeight="1">
      <c r="A986" s="2"/>
      <c r="B986" s="157"/>
      <c r="C986" s="157"/>
      <c r="D986" s="157"/>
      <c r="E986" s="157"/>
      <c r="F986" s="157"/>
      <c r="G986" s="157"/>
      <c r="H986" s="2"/>
      <c r="I986" s="2"/>
      <c r="J986" s="2"/>
      <c r="K986" s="141"/>
      <c r="L986" s="141"/>
      <c r="M986" s="141"/>
      <c r="N986" s="141"/>
      <c r="O986" s="141"/>
      <c r="P986" s="141"/>
      <c r="Q986" s="141"/>
      <c r="R986" s="141"/>
      <c r="S986" s="141"/>
      <c r="T986" s="141"/>
      <c r="U986" s="141"/>
      <c r="V986" s="141"/>
      <c r="W986" s="141"/>
      <c r="X986" s="141"/>
      <c r="Y986" s="141"/>
      <c r="Z986" s="141"/>
    </row>
    <row r="987" spans="1:26" ht="12.75" customHeight="1">
      <c r="A987" s="2"/>
      <c r="B987" s="157"/>
      <c r="C987" s="157"/>
      <c r="D987" s="157"/>
      <c r="E987" s="157"/>
      <c r="F987" s="157"/>
      <c r="G987" s="157"/>
      <c r="H987" s="2"/>
      <c r="I987" s="2"/>
      <c r="J987" s="2"/>
      <c r="K987" s="141"/>
      <c r="L987" s="141"/>
      <c r="M987" s="141"/>
      <c r="N987" s="141"/>
      <c r="O987" s="141"/>
      <c r="P987" s="141"/>
      <c r="Q987" s="141"/>
      <c r="R987" s="141"/>
      <c r="S987" s="141"/>
      <c r="T987" s="141"/>
      <c r="U987" s="141"/>
      <c r="V987" s="141"/>
      <c r="W987" s="141"/>
      <c r="X987" s="141"/>
      <c r="Y987" s="141"/>
      <c r="Z987" s="141"/>
    </row>
    <row r="988" spans="1:26" ht="12.75" customHeight="1">
      <c r="A988" s="2"/>
      <c r="B988" s="157"/>
      <c r="C988" s="157"/>
      <c r="D988" s="157"/>
      <c r="E988" s="157"/>
      <c r="F988" s="157"/>
      <c r="G988" s="157"/>
      <c r="H988" s="2"/>
      <c r="I988" s="2"/>
      <c r="J988" s="2"/>
      <c r="K988" s="141"/>
      <c r="L988" s="141"/>
      <c r="M988" s="141"/>
      <c r="N988" s="141"/>
      <c r="O988" s="141"/>
      <c r="P988" s="141"/>
      <c r="Q988" s="141"/>
      <c r="R988" s="141"/>
      <c r="S988" s="141"/>
      <c r="T988" s="141"/>
      <c r="U988" s="141"/>
      <c r="V988" s="141"/>
      <c r="W988" s="141"/>
      <c r="X988" s="141"/>
      <c r="Y988" s="141"/>
      <c r="Z988" s="141"/>
    </row>
    <row r="989" spans="1:26" ht="12.75" customHeight="1">
      <c r="A989" s="2"/>
      <c r="B989" s="157"/>
      <c r="C989" s="157"/>
      <c r="D989" s="157"/>
      <c r="E989" s="157"/>
      <c r="F989" s="157"/>
      <c r="G989" s="157"/>
      <c r="H989" s="2"/>
      <c r="I989" s="2"/>
      <c r="J989" s="2"/>
      <c r="K989" s="141"/>
      <c r="L989" s="141"/>
      <c r="M989" s="141"/>
      <c r="N989" s="141"/>
      <c r="O989" s="141"/>
      <c r="P989" s="141"/>
      <c r="Q989" s="141"/>
      <c r="R989" s="141"/>
      <c r="S989" s="141"/>
      <c r="T989" s="141"/>
      <c r="U989" s="141"/>
      <c r="V989" s="141"/>
      <c r="W989" s="141"/>
      <c r="X989" s="141"/>
      <c r="Y989" s="141"/>
      <c r="Z989" s="141"/>
    </row>
    <row r="990" spans="1:26" ht="12.75" customHeight="1">
      <c r="A990" s="2"/>
      <c r="B990" s="157"/>
      <c r="C990" s="157"/>
      <c r="D990" s="157"/>
      <c r="E990" s="157"/>
      <c r="F990" s="157"/>
      <c r="G990" s="157"/>
      <c r="H990" s="2"/>
      <c r="I990" s="2"/>
      <c r="J990" s="2"/>
      <c r="K990" s="141"/>
      <c r="L990" s="141"/>
      <c r="M990" s="141"/>
      <c r="N990" s="141"/>
      <c r="O990" s="141"/>
      <c r="P990" s="141"/>
      <c r="Q990" s="141"/>
      <c r="R990" s="141"/>
      <c r="S990" s="141"/>
      <c r="T990" s="141"/>
      <c r="U990" s="141"/>
      <c r="V990" s="141"/>
      <c r="W990" s="141"/>
      <c r="X990" s="141"/>
      <c r="Y990" s="141"/>
      <c r="Z990" s="141"/>
    </row>
    <row r="991" spans="1:26" ht="12.75" customHeight="1">
      <c r="A991" s="2"/>
      <c r="B991" s="157"/>
      <c r="C991" s="157"/>
      <c r="D991" s="157"/>
      <c r="E991" s="157"/>
      <c r="F991" s="157"/>
      <c r="G991" s="157"/>
      <c r="H991" s="2"/>
      <c r="I991" s="2"/>
      <c r="J991" s="2"/>
      <c r="K991" s="141"/>
      <c r="L991" s="141"/>
      <c r="M991" s="141"/>
      <c r="N991" s="141"/>
      <c r="O991" s="141"/>
      <c r="P991" s="141"/>
      <c r="Q991" s="141"/>
      <c r="R991" s="141"/>
      <c r="S991" s="141"/>
      <c r="T991" s="141"/>
      <c r="U991" s="141"/>
      <c r="V991" s="141"/>
      <c r="W991" s="141"/>
      <c r="X991" s="141"/>
      <c r="Y991" s="141"/>
      <c r="Z991" s="141"/>
    </row>
    <row r="992" spans="1:26" ht="12.75" customHeight="1">
      <c r="A992" s="2"/>
      <c r="B992" s="157"/>
      <c r="C992" s="157"/>
      <c r="D992" s="157"/>
      <c r="E992" s="157"/>
      <c r="F992" s="157"/>
      <c r="G992" s="157"/>
      <c r="H992" s="2"/>
      <c r="I992" s="2"/>
      <c r="J992" s="2"/>
      <c r="K992" s="141"/>
      <c r="L992" s="141"/>
      <c r="M992" s="141"/>
      <c r="N992" s="141"/>
      <c r="O992" s="141"/>
      <c r="P992" s="141"/>
      <c r="Q992" s="141"/>
      <c r="R992" s="141"/>
      <c r="S992" s="141"/>
      <c r="T992" s="141"/>
      <c r="U992" s="141"/>
      <c r="V992" s="141"/>
      <c r="W992" s="141"/>
      <c r="X992" s="141"/>
      <c r="Y992" s="141"/>
      <c r="Z992" s="141"/>
    </row>
    <row r="993" spans="1:26" ht="12.75" customHeight="1">
      <c r="A993" s="2"/>
      <c r="B993" s="157"/>
      <c r="C993" s="157"/>
      <c r="D993" s="157"/>
      <c r="E993" s="157"/>
      <c r="F993" s="157"/>
      <c r="G993" s="157"/>
      <c r="H993" s="2"/>
      <c r="I993" s="2"/>
      <c r="J993" s="2"/>
      <c r="K993" s="141"/>
      <c r="L993" s="141"/>
      <c r="M993" s="141"/>
      <c r="N993" s="141"/>
      <c r="O993" s="141"/>
      <c r="P993" s="141"/>
      <c r="Q993" s="141"/>
      <c r="R993" s="141"/>
      <c r="S993" s="141"/>
      <c r="T993" s="141"/>
      <c r="U993" s="141"/>
      <c r="V993" s="141"/>
      <c r="W993" s="141"/>
      <c r="X993" s="141"/>
      <c r="Y993" s="141"/>
      <c r="Z993" s="141"/>
    </row>
    <row r="994" spans="1:26" ht="12.75" customHeight="1">
      <c r="A994" s="2"/>
      <c r="B994" s="157"/>
      <c r="C994" s="157"/>
      <c r="D994" s="157"/>
      <c r="E994" s="157"/>
      <c r="F994" s="157"/>
      <c r="G994" s="157"/>
      <c r="H994" s="2"/>
      <c r="I994" s="2"/>
      <c r="J994" s="2"/>
      <c r="K994" s="141"/>
      <c r="L994" s="141"/>
      <c r="M994" s="141"/>
      <c r="N994" s="141"/>
      <c r="O994" s="141"/>
      <c r="P994" s="141"/>
      <c r="Q994" s="141"/>
      <c r="R994" s="141"/>
      <c r="S994" s="141"/>
      <c r="T994" s="141"/>
      <c r="U994" s="141"/>
      <c r="V994" s="141"/>
      <c r="W994" s="141"/>
      <c r="X994" s="141"/>
      <c r="Y994" s="141"/>
      <c r="Z994" s="141"/>
    </row>
    <row r="995" spans="1:26" ht="12.75" customHeight="1">
      <c r="A995" s="2"/>
      <c r="B995" s="157"/>
      <c r="C995" s="157"/>
      <c r="D995" s="157"/>
      <c r="E995" s="157"/>
      <c r="F995" s="157"/>
      <c r="G995" s="157"/>
      <c r="H995" s="2"/>
      <c r="I995" s="2"/>
      <c r="J995" s="2"/>
      <c r="K995" s="141"/>
      <c r="L995" s="141"/>
      <c r="M995" s="141"/>
      <c r="N995" s="141"/>
      <c r="O995" s="141"/>
      <c r="P995" s="141"/>
      <c r="Q995" s="141"/>
      <c r="R995" s="141"/>
      <c r="S995" s="141"/>
      <c r="T995" s="141"/>
      <c r="U995" s="141"/>
      <c r="V995" s="141"/>
      <c r="W995" s="141"/>
      <c r="X995" s="141"/>
      <c r="Y995" s="141"/>
      <c r="Z995" s="141"/>
    </row>
    <row r="996" spans="1:26" ht="12.75" customHeight="1">
      <c r="A996" s="2"/>
      <c r="B996" s="157"/>
      <c r="C996" s="157"/>
      <c r="D996" s="157"/>
      <c r="E996" s="157"/>
      <c r="F996" s="157"/>
      <c r="G996" s="157"/>
      <c r="H996" s="2"/>
      <c r="I996" s="2"/>
      <c r="J996" s="2"/>
      <c r="K996" s="141"/>
      <c r="L996" s="141"/>
      <c r="M996" s="141"/>
      <c r="N996" s="141"/>
      <c r="O996" s="141"/>
      <c r="P996" s="141"/>
      <c r="Q996" s="141"/>
      <c r="R996" s="141"/>
      <c r="S996" s="141"/>
      <c r="T996" s="141"/>
      <c r="U996" s="141"/>
      <c r="V996" s="141"/>
      <c r="W996" s="141"/>
      <c r="X996" s="141"/>
      <c r="Y996" s="141"/>
      <c r="Z996" s="141"/>
    </row>
    <row r="997" spans="1:26" ht="12.75" customHeight="1">
      <c r="A997" s="2"/>
      <c r="B997" s="157"/>
      <c r="C997" s="157"/>
      <c r="D997" s="157"/>
      <c r="E997" s="157"/>
      <c r="F997" s="157"/>
      <c r="G997" s="157"/>
      <c r="H997" s="2"/>
      <c r="I997" s="2"/>
      <c r="J997" s="2"/>
      <c r="K997" s="141"/>
      <c r="L997" s="141"/>
      <c r="M997" s="141"/>
      <c r="N997" s="141"/>
      <c r="O997" s="141"/>
      <c r="P997" s="141"/>
      <c r="Q997" s="141"/>
      <c r="R997" s="141"/>
      <c r="S997" s="141"/>
      <c r="T997" s="141"/>
      <c r="U997" s="141"/>
      <c r="V997" s="141"/>
      <c r="W997" s="141"/>
      <c r="X997" s="141"/>
      <c r="Y997" s="141"/>
      <c r="Z997" s="141"/>
    </row>
    <row r="998" spans="1:26" ht="12.75" customHeight="1">
      <c r="A998" s="2"/>
      <c r="B998" s="157"/>
      <c r="C998" s="157"/>
      <c r="D998" s="157"/>
      <c r="E998" s="157"/>
      <c r="F998" s="157"/>
      <c r="G998" s="157"/>
      <c r="H998" s="2"/>
      <c r="I998" s="2"/>
      <c r="J998" s="2"/>
      <c r="K998" s="141"/>
      <c r="L998" s="141"/>
      <c r="M998" s="141"/>
      <c r="N998" s="141"/>
      <c r="O998" s="141"/>
      <c r="P998" s="141"/>
      <c r="Q998" s="141"/>
      <c r="R998" s="141"/>
      <c r="S998" s="141"/>
      <c r="T998" s="141"/>
      <c r="U998" s="141"/>
      <c r="V998" s="141"/>
      <c r="W998" s="141"/>
      <c r="X998" s="141"/>
      <c r="Y998" s="141"/>
      <c r="Z998" s="141"/>
    </row>
    <row r="999" spans="1:26" ht="12.75" customHeight="1">
      <c r="A999" s="2"/>
      <c r="B999" s="157"/>
      <c r="C999" s="157"/>
      <c r="D999" s="157"/>
      <c r="E999" s="157"/>
      <c r="F999" s="157"/>
      <c r="G999" s="157"/>
      <c r="H999" s="2"/>
      <c r="I999" s="2"/>
      <c r="J999" s="2"/>
      <c r="K999" s="141"/>
      <c r="L999" s="141"/>
      <c r="M999" s="141"/>
      <c r="N999" s="141"/>
      <c r="O999" s="141"/>
      <c r="P999" s="141"/>
      <c r="Q999" s="141"/>
      <c r="R999" s="141"/>
      <c r="S999" s="141"/>
      <c r="T999" s="141"/>
      <c r="U999" s="141"/>
      <c r="V999" s="141"/>
      <c r="W999" s="141"/>
      <c r="X999" s="141"/>
      <c r="Y999" s="141"/>
      <c r="Z999" s="141"/>
    </row>
    <row r="1000" spans="1:26" ht="12.75" customHeight="1">
      <c r="A1000" s="2"/>
      <c r="B1000" s="157"/>
      <c r="C1000" s="157"/>
      <c r="D1000" s="157"/>
      <c r="E1000" s="157"/>
      <c r="F1000" s="157"/>
      <c r="G1000" s="157"/>
      <c r="H1000" s="2"/>
      <c r="I1000" s="2"/>
      <c r="J1000" s="2"/>
      <c r="K1000" s="141"/>
      <c r="L1000" s="141"/>
      <c r="M1000" s="141"/>
      <c r="N1000" s="141"/>
      <c r="O1000" s="141"/>
      <c r="P1000" s="141"/>
      <c r="Q1000" s="141"/>
      <c r="R1000" s="141"/>
      <c r="S1000" s="141"/>
      <c r="T1000" s="141"/>
      <c r="U1000" s="141"/>
      <c r="V1000" s="141"/>
      <c r="W1000" s="141"/>
      <c r="X1000" s="141"/>
      <c r="Y1000" s="141"/>
      <c r="Z1000" s="141"/>
    </row>
  </sheetData>
  <mergeCells count="11">
    <mergeCell ref="G6:G7"/>
    <mergeCell ref="H6:H7"/>
    <mergeCell ref="I6:I7"/>
    <mergeCell ref="J6:J7"/>
    <mergeCell ref="B2:J2"/>
    <mergeCell ref="B3:J3"/>
    <mergeCell ref="B6:B7"/>
    <mergeCell ref="C6:C7"/>
    <mergeCell ref="D6:D7"/>
    <mergeCell ref="E6:E7"/>
    <mergeCell ref="F6:F7"/>
  </mergeCells>
  <printOptions horizontalCentered="1" verticalCentered="1"/>
  <pageMargins left="0.19685039370078741" right="0.19685039370078741" top="0.19685039370078741" bottom="0.19685039370078741"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Z1000"/>
  <sheetViews>
    <sheetView showGridLines="0" workbookViewId="0"/>
  </sheetViews>
  <sheetFormatPr baseColWidth="10" defaultColWidth="14.44140625" defaultRowHeight="15" customHeight="1"/>
  <cols>
    <col min="1" max="1" width="11.44140625" customWidth="1"/>
    <col min="2" max="2" width="13.44140625" customWidth="1"/>
    <col min="3" max="3" width="20" customWidth="1"/>
    <col min="4" max="4" width="20.33203125" customWidth="1"/>
    <col min="5" max="6" width="19.88671875" customWidth="1"/>
    <col min="7" max="7" width="20" customWidth="1"/>
    <col min="8" max="8" width="19.5546875" customWidth="1"/>
    <col min="9" max="9" width="19.88671875" customWidth="1"/>
    <col min="10" max="10" width="20" customWidth="1"/>
    <col min="11" max="11" width="19.5546875" customWidth="1"/>
    <col min="12" max="13" width="17.6640625" customWidth="1"/>
    <col min="14" max="26" width="11.44140625" customWidth="1"/>
  </cols>
  <sheetData>
    <row r="1" spans="1:26" ht="9.75" customHeight="1">
      <c r="A1" s="237" t="s">
        <v>753</v>
      </c>
      <c r="B1" s="199"/>
      <c r="C1" s="199"/>
      <c r="D1" s="199"/>
      <c r="E1" s="199"/>
      <c r="F1" s="199"/>
      <c r="G1" s="199"/>
      <c r="H1" s="199"/>
      <c r="I1" s="199"/>
      <c r="J1" s="199"/>
      <c r="K1" s="199"/>
      <c r="L1" s="199"/>
      <c r="M1" s="199"/>
      <c r="N1" s="129"/>
      <c r="O1" s="129"/>
      <c r="P1" s="129"/>
      <c r="Q1" s="129"/>
      <c r="R1" s="129"/>
      <c r="S1" s="129"/>
      <c r="T1" s="129"/>
      <c r="U1" s="129"/>
      <c r="V1" s="129"/>
      <c r="W1" s="129"/>
      <c r="X1" s="129"/>
      <c r="Y1" s="129"/>
      <c r="Z1" s="129"/>
    </row>
    <row r="2" spans="1:26" ht="9.75" customHeight="1">
      <c r="A2" s="237" t="s">
        <v>754</v>
      </c>
      <c r="B2" s="199"/>
      <c r="C2" s="199"/>
      <c r="D2" s="199"/>
      <c r="E2" s="199"/>
      <c r="F2" s="199"/>
      <c r="G2" s="199"/>
      <c r="H2" s="199"/>
      <c r="I2" s="199"/>
      <c r="J2" s="199"/>
      <c r="K2" s="199"/>
      <c r="L2" s="199"/>
      <c r="M2" s="199"/>
      <c r="N2" s="129"/>
      <c r="O2" s="129"/>
      <c r="P2" s="129"/>
      <c r="Q2" s="129"/>
      <c r="R2" s="129"/>
      <c r="S2" s="129"/>
      <c r="T2" s="129"/>
      <c r="U2" s="129"/>
      <c r="V2" s="129"/>
      <c r="W2" s="129"/>
      <c r="X2" s="129"/>
      <c r="Y2" s="129"/>
      <c r="Z2" s="129"/>
    </row>
    <row r="3" spans="1:26" ht="9.75" customHeight="1">
      <c r="A3" s="158" t="s">
        <v>755</v>
      </c>
      <c r="B3" s="159" t="s">
        <v>697</v>
      </c>
      <c r="C3" s="159" t="s">
        <v>698</v>
      </c>
      <c r="D3" s="159" t="s">
        <v>699</v>
      </c>
      <c r="E3" s="159" t="s">
        <v>700</v>
      </c>
      <c r="F3" s="159" t="s">
        <v>701</v>
      </c>
      <c r="G3" s="159" t="s">
        <v>669</v>
      </c>
      <c r="H3" s="159" t="s">
        <v>668</v>
      </c>
      <c r="I3" s="159" t="s">
        <v>702</v>
      </c>
      <c r="J3" s="159" t="s">
        <v>670</v>
      </c>
      <c r="K3" s="159" t="s">
        <v>703</v>
      </c>
      <c r="L3" s="159" t="s">
        <v>704</v>
      </c>
      <c r="M3" s="159" t="s">
        <v>667</v>
      </c>
      <c r="N3" s="129"/>
      <c r="O3" s="129"/>
      <c r="P3" s="129"/>
      <c r="Q3" s="129"/>
      <c r="R3" s="129"/>
      <c r="S3" s="129"/>
      <c r="T3" s="129"/>
      <c r="U3" s="129"/>
      <c r="V3" s="129"/>
      <c r="W3" s="129"/>
      <c r="X3" s="129"/>
      <c r="Y3" s="129"/>
      <c r="Z3" s="129"/>
    </row>
    <row r="4" spans="1:26" ht="9.75" customHeight="1">
      <c r="A4" s="158" t="s">
        <v>756</v>
      </c>
      <c r="B4" s="160">
        <v>2</v>
      </c>
      <c r="C4" s="160">
        <v>3</v>
      </c>
      <c r="D4" s="160">
        <v>4</v>
      </c>
      <c r="E4" s="160">
        <v>5</v>
      </c>
      <c r="F4" s="160">
        <v>6</v>
      </c>
      <c r="G4" s="160">
        <v>7</v>
      </c>
      <c r="H4" s="160">
        <v>8</v>
      </c>
      <c r="I4" s="160">
        <v>9</v>
      </c>
      <c r="J4" s="160">
        <v>10</v>
      </c>
      <c r="K4" s="160">
        <v>11</v>
      </c>
      <c r="L4" s="160">
        <v>12</v>
      </c>
      <c r="M4" s="160">
        <v>13</v>
      </c>
      <c r="N4" s="129"/>
      <c r="O4" s="129"/>
      <c r="P4" s="129"/>
      <c r="Q4" s="129"/>
      <c r="R4" s="129"/>
      <c r="S4" s="129"/>
      <c r="T4" s="129"/>
      <c r="U4" s="129"/>
      <c r="V4" s="129"/>
      <c r="W4" s="129"/>
      <c r="X4" s="129"/>
      <c r="Y4" s="129"/>
      <c r="Z4" s="129"/>
    </row>
    <row r="5" spans="1:26" ht="9.75" customHeight="1">
      <c r="A5" s="158">
        <v>1950</v>
      </c>
      <c r="B5" s="161">
        <v>6.402936288470688E-3</v>
      </c>
      <c r="C5" s="161">
        <v>6.479363919096909E-3</v>
      </c>
      <c r="D5" s="161">
        <v>6.7661244164316289E-3</v>
      </c>
      <c r="E5" s="161">
        <v>6.8330011792046225E-3</v>
      </c>
      <c r="F5" s="161">
        <v>6.8234434154179277E-3</v>
      </c>
      <c r="G5" s="161">
        <v>6.7756821802183245E-3</v>
      </c>
      <c r="H5" s="161">
        <v>6.8234434154179277E-3</v>
      </c>
      <c r="I5" s="161">
        <v>6.9380883093239911E-3</v>
      </c>
      <c r="J5" s="161">
        <v>7.1483660085647485E-3</v>
      </c>
      <c r="K5" s="161">
        <v>7.2630591740050878E-3</v>
      </c>
      <c r="L5" s="161">
        <v>7.3872549357643794E-3</v>
      </c>
      <c r="M5" s="161">
        <v>7.4637377338583428E-3</v>
      </c>
      <c r="N5" s="129"/>
      <c r="O5" s="129"/>
      <c r="P5" s="129"/>
      <c r="Q5" s="129"/>
      <c r="R5" s="129"/>
      <c r="S5" s="129"/>
      <c r="T5" s="129"/>
      <c r="U5" s="129"/>
      <c r="V5" s="129"/>
      <c r="W5" s="129"/>
      <c r="X5" s="129"/>
      <c r="Y5" s="129"/>
      <c r="Z5" s="129"/>
    </row>
    <row r="6" spans="1:26" ht="9.75" customHeight="1">
      <c r="A6" s="158">
        <v>1951</v>
      </c>
      <c r="B6" s="161">
        <v>7.6644093977781304E-3</v>
      </c>
      <c r="C6" s="161">
        <v>7.9797742271382564E-3</v>
      </c>
      <c r="D6" s="161">
        <v>8.3524649514181495E-3</v>
      </c>
      <c r="E6" s="161">
        <v>8.5627426506589069E-3</v>
      </c>
      <c r="F6" s="161">
        <v>8.7634212105121602E-3</v>
      </c>
      <c r="G6" s="161">
        <v>8.9067738754456498E-3</v>
      </c>
      <c r="H6" s="161">
        <v>8.81118934164523E-3</v>
      </c>
      <c r="I6" s="161">
        <v>8.6392254487528703E-3</v>
      </c>
      <c r="J6" s="161">
        <v>8.744312578872239E-3</v>
      </c>
      <c r="K6" s="161">
        <v>8.7825298421520832E-3</v>
      </c>
      <c r="L6" s="161">
        <v>8.964148041899692E-3</v>
      </c>
      <c r="M6" s="161">
        <v>8.9354333749387983E-3</v>
      </c>
      <c r="N6" s="129"/>
      <c r="O6" s="129"/>
      <c r="P6" s="129"/>
      <c r="Q6" s="129"/>
      <c r="R6" s="129"/>
      <c r="S6" s="129"/>
      <c r="T6" s="129"/>
      <c r="U6" s="129"/>
      <c r="V6" s="129"/>
      <c r="W6" s="129"/>
      <c r="X6" s="129"/>
      <c r="Y6" s="129"/>
      <c r="Z6" s="129"/>
    </row>
    <row r="7" spans="1:26" ht="9.75" customHeight="1">
      <c r="A7" s="158">
        <v>1952</v>
      </c>
      <c r="B7" s="161">
        <v>8.9449842427920239E-3</v>
      </c>
      <c r="C7" s="161">
        <v>8.8972230075924207E-3</v>
      </c>
      <c r="D7" s="161">
        <v>8.9832497776061448E-3</v>
      </c>
      <c r="E7" s="161">
        <v>9.0501265403791376E-3</v>
      </c>
      <c r="F7" s="161">
        <v>9.0214670408859891E-3</v>
      </c>
      <c r="G7" s="161">
        <v>9.0214670408859891E-3</v>
      </c>
      <c r="H7" s="161">
        <v>8.8972230075924207E-3</v>
      </c>
      <c r="I7" s="161">
        <v>8.8972230075924207E-3</v>
      </c>
      <c r="J7" s="161">
        <v>8.7538634467254663E-3</v>
      </c>
      <c r="K7" s="161">
        <v>8.8302910773516846E-3</v>
      </c>
      <c r="L7" s="161">
        <v>8.7920807100053087E-3</v>
      </c>
      <c r="M7" s="161">
        <v>8.744312578872239E-3</v>
      </c>
      <c r="N7" s="129"/>
      <c r="O7" s="129"/>
      <c r="P7" s="129"/>
      <c r="Q7" s="129"/>
      <c r="R7" s="129"/>
      <c r="S7" s="129"/>
      <c r="T7" s="129"/>
      <c r="U7" s="129"/>
      <c r="V7" s="129"/>
      <c r="W7" s="129"/>
      <c r="X7" s="129"/>
      <c r="Y7" s="129"/>
      <c r="Z7" s="129"/>
    </row>
    <row r="8" spans="1:26" ht="9.75" customHeight="1">
      <c r="A8" s="158">
        <v>1953</v>
      </c>
      <c r="B8" s="161">
        <v>8.6105107817919767E-3</v>
      </c>
      <c r="C8" s="161">
        <v>8.5436409149524523E-3</v>
      </c>
      <c r="D8" s="161">
        <v>8.5914090460855221E-3</v>
      </c>
      <c r="E8" s="161">
        <v>8.6200685455786723E-3</v>
      </c>
      <c r="F8" s="161">
        <v>8.744312578872239E-3</v>
      </c>
      <c r="G8" s="161">
        <v>8.7061022115258631E-3</v>
      </c>
      <c r="H8" s="161">
        <v>8.820740209498459E-3</v>
      </c>
      <c r="I8" s="161">
        <v>8.7920807100053087E-3</v>
      </c>
      <c r="J8" s="161">
        <v>8.8589574727783033E-3</v>
      </c>
      <c r="K8" s="161">
        <v>8.925882507085571E-3</v>
      </c>
      <c r="L8" s="161">
        <v>8.8016315778585378E-3</v>
      </c>
      <c r="M8" s="161">
        <v>8.8016315778585378E-3</v>
      </c>
      <c r="N8" s="129"/>
      <c r="O8" s="129"/>
      <c r="P8" s="129"/>
      <c r="Q8" s="129"/>
      <c r="R8" s="129"/>
      <c r="S8" s="129"/>
      <c r="T8" s="129"/>
      <c r="U8" s="129"/>
      <c r="V8" s="129"/>
      <c r="W8" s="129"/>
      <c r="X8" s="129"/>
      <c r="Y8" s="129"/>
      <c r="Z8" s="129"/>
    </row>
    <row r="9" spans="1:26" ht="9.75" customHeight="1">
      <c r="A9" s="158">
        <v>1954</v>
      </c>
      <c r="B9" s="161">
        <v>8.8016315778585378E-3</v>
      </c>
      <c r="C9" s="161">
        <v>8.8302910773516846E-3</v>
      </c>
      <c r="D9" s="161">
        <v>8.9163247432988754E-3</v>
      </c>
      <c r="E9" s="161">
        <v>9.1552688379662513E-3</v>
      </c>
      <c r="F9" s="161">
        <v>9.5948777006199439E-3</v>
      </c>
      <c r="G9" s="161">
        <v>9.7190734623792338E-3</v>
      </c>
      <c r="H9" s="161">
        <v>9.7286312261659295E-3</v>
      </c>
      <c r="I9" s="161">
        <v>9.8050588567921496E-3</v>
      </c>
      <c r="J9" s="161">
        <v>9.776399357299001E-3</v>
      </c>
      <c r="K9" s="161">
        <v>1.0005785688179681E-2</v>
      </c>
      <c r="L9" s="161">
        <v>1.0110921089833327E-2</v>
      </c>
      <c r="M9" s="161">
        <v>1.0235116851592617E-2</v>
      </c>
      <c r="N9" s="129"/>
      <c r="O9" s="129"/>
      <c r="P9" s="129"/>
      <c r="Q9" s="129"/>
      <c r="R9" s="129"/>
      <c r="S9" s="129"/>
      <c r="T9" s="129"/>
      <c r="U9" s="129"/>
      <c r="V9" s="129"/>
      <c r="W9" s="129"/>
      <c r="X9" s="129"/>
      <c r="Y9" s="129"/>
      <c r="Z9" s="129"/>
    </row>
    <row r="10" spans="1:26" ht="9.75" customHeight="1">
      <c r="A10" s="158">
        <v>1955</v>
      </c>
      <c r="B10" s="161">
        <v>1.031159964968658E-2</v>
      </c>
      <c r="C10" s="161">
        <v>1.0416735051340225E-2</v>
      </c>
      <c r="D10" s="161">
        <v>1.0626964479046706E-2</v>
      </c>
      <c r="E10" s="161">
        <v>1.074160937295277E-2</v>
      </c>
      <c r="F10" s="161">
        <v>1.0722500741312847E-2</v>
      </c>
      <c r="G10" s="161">
        <v>1.0789425775620117E-2</v>
      </c>
      <c r="H10" s="161">
        <v>1.0951887072193526E-2</v>
      </c>
      <c r="I10" s="161">
        <v>1.1066580237633867E-2</v>
      </c>
      <c r="J10" s="161">
        <v>1.1066580237633867E-2</v>
      </c>
      <c r="K10" s="161">
        <v>1.1181225131539929E-2</v>
      </c>
      <c r="L10" s="161">
        <v>1.1228986366739534E-2</v>
      </c>
      <c r="M10" s="161">
        <v>1.1200326867246386E-2</v>
      </c>
      <c r="N10" s="129"/>
      <c r="O10" s="129"/>
      <c r="P10" s="129"/>
      <c r="Q10" s="129"/>
      <c r="R10" s="129"/>
      <c r="S10" s="129"/>
      <c r="T10" s="129"/>
      <c r="U10" s="129"/>
      <c r="V10" s="129"/>
      <c r="W10" s="129"/>
      <c r="X10" s="129"/>
      <c r="Y10" s="129"/>
      <c r="Z10" s="129"/>
    </row>
    <row r="11" spans="1:26" ht="9.75" customHeight="1">
      <c r="A11" s="158">
        <v>1956</v>
      </c>
      <c r="B11" s="161">
        <v>1.1372394199140767E-2</v>
      </c>
      <c r="C11" s="161">
        <v>1.1477536496727879E-2</v>
      </c>
      <c r="D11" s="161">
        <v>1.1467978732941184E-2</v>
      </c>
      <c r="E11" s="161">
        <v>1.1534855495714176E-2</v>
      </c>
      <c r="F11" s="161">
        <v>1.1458372697620213E-2</v>
      </c>
      <c r="G11" s="161">
        <v>1.1362843331287538E-2</v>
      </c>
      <c r="H11" s="161">
        <v>1.1238592402060505E-2</v>
      </c>
      <c r="I11" s="161">
        <v>1.1267307069021397E-2</v>
      </c>
      <c r="J11" s="161">
        <v>1.1267307069021397E-2</v>
      </c>
      <c r="K11" s="161">
        <v>1.1190775999393157E-2</v>
      </c>
      <c r="L11" s="161">
        <v>1.1305517436367775E-2</v>
      </c>
      <c r="M11" s="161">
        <v>1.1391502830780689E-2</v>
      </c>
      <c r="N11" s="129"/>
      <c r="O11" s="129"/>
      <c r="P11" s="129"/>
      <c r="Q11" s="129"/>
      <c r="R11" s="129"/>
      <c r="S11" s="129"/>
      <c r="T11" s="129"/>
      <c r="U11" s="129"/>
      <c r="V11" s="129"/>
      <c r="W11" s="129"/>
      <c r="X11" s="129"/>
      <c r="Y11" s="129"/>
      <c r="Z11" s="129"/>
    </row>
    <row r="12" spans="1:26" ht="9.75" customHeight="1">
      <c r="A12" s="158">
        <v>1957</v>
      </c>
      <c r="B12" s="161">
        <v>1.1458372697620213E-2</v>
      </c>
      <c r="C12" s="161">
        <v>1.1467978732941184E-2</v>
      </c>
      <c r="D12" s="161">
        <v>1.1534855495714176E-2</v>
      </c>
      <c r="E12" s="161">
        <v>1.1697261624819842E-2</v>
      </c>
      <c r="F12" s="161">
        <v>1.1821560825581154E-2</v>
      </c>
      <c r="G12" s="161">
        <v>1.1802452193941233E-2</v>
      </c>
      <c r="H12" s="161">
        <v>1.1964913490514643E-2</v>
      </c>
      <c r="I12" s="161">
        <v>1.2165536882900152E-2</v>
      </c>
      <c r="J12" s="161">
        <v>1.2079558384420708E-2</v>
      </c>
      <c r="K12" s="161">
        <v>1.2089109252273933E-2</v>
      </c>
      <c r="L12" s="161">
        <v>1.2079558384420708E-2</v>
      </c>
      <c r="M12" s="161">
        <v>1.2098667016060629E-2</v>
      </c>
      <c r="N12" s="129"/>
      <c r="O12" s="129"/>
      <c r="P12" s="129"/>
      <c r="Q12" s="129"/>
      <c r="R12" s="129"/>
      <c r="S12" s="129"/>
      <c r="T12" s="129"/>
      <c r="U12" s="129"/>
      <c r="V12" s="129"/>
      <c r="W12" s="129"/>
      <c r="X12" s="129"/>
      <c r="Y12" s="129"/>
      <c r="Z12" s="129"/>
    </row>
    <row r="13" spans="1:26" ht="9.75" customHeight="1">
      <c r="A13" s="158">
        <v>1958</v>
      </c>
      <c r="B13" s="161">
        <v>1.2251625716315089E-2</v>
      </c>
      <c r="C13" s="161">
        <v>1.2213408453035245E-2</v>
      </c>
      <c r="D13" s="161">
        <v>1.2289836083661463E-2</v>
      </c>
      <c r="E13" s="161">
        <v>1.2414080116955032E-2</v>
      </c>
      <c r="F13" s="161">
        <v>1.2509616379221175E-2</v>
      </c>
      <c r="G13" s="161">
        <v>1.2480956879728023E-2</v>
      </c>
      <c r="H13" s="161">
        <v>1.2452297380234874E-2</v>
      </c>
      <c r="I13" s="161">
        <v>1.2394923213780834E-2</v>
      </c>
      <c r="J13" s="161">
        <v>1.2222959320888469E-2</v>
      </c>
      <c r="K13" s="161">
        <v>1.2318495583154614E-2</v>
      </c>
      <c r="L13" s="161">
        <v>1.2480956879728023E-2</v>
      </c>
      <c r="M13" s="161">
        <v>1.2538275878714323E-2</v>
      </c>
      <c r="N13" s="129"/>
      <c r="O13" s="129"/>
      <c r="P13" s="129"/>
      <c r="Q13" s="129"/>
      <c r="R13" s="129"/>
      <c r="S13" s="129"/>
      <c r="T13" s="129"/>
      <c r="U13" s="129"/>
      <c r="V13" s="129"/>
      <c r="W13" s="129"/>
      <c r="X13" s="129"/>
      <c r="Y13" s="129"/>
      <c r="Z13" s="129"/>
    </row>
    <row r="14" spans="1:26" ht="9.75" customHeight="1">
      <c r="A14" s="158">
        <v>1959</v>
      </c>
      <c r="B14" s="161">
        <v>1.2557384510354246E-2</v>
      </c>
      <c r="C14" s="161">
        <v>1.2547833642501015E-2</v>
      </c>
      <c r="D14" s="161">
        <v>1.261470350934054E-2</v>
      </c>
      <c r="E14" s="161">
        <v>1.261470350934054E-2</v>
      </c>
      <c r="F14" s="161">
        <v>1.2500065511367946E-2</v>
      </c>
      <c r="G14" s="161">
        <v>1.2509616379221175E-2</v>
      </c>
      <c r="H14" s="161">
        <v>1.2500065511367946E-2</v>
      </c>
      <c r="I14" s="161">
        <v>1.2538275878714323E-2</v>
      </c>
      <c r="J14" s="161">
        <v>1.2337604214794537E-2</v>
      </c>
      <c r="K14" s="161">
        <v>1.2442746512381647E-2</v>
      </c>
      <c r="L14" s="161">
        <v>1.2538275878714323E-2</v>
      </c>
      <c r="M14" s="161">
        <v>1.2576493141994166E-2</v>
      </c>
      <c r="N14" s="129"/>
      <c r="O14" s="129"/>
      <c r="P14" s="129"/>
      <c r="Q14" s="129"/>
      <c r="R14" s="129"/>
      <c r="S14" s="129"/>
      <c r="T14" s="129"/>
      <c r="U14" s="129"/>
      <c r="V14" s="129"/>
      <c r="W14" s="129"/>
      <c r="X14" s="129"/>
      <c r="Y14" s="129"/>
      <c r="Z14" s="129"/>
    </row>
    <row r="15" spans="1:26" ht="9.75" customHeight="1">
      <c r="A15" s="158">
        <v>1960</v>
      </c>
      <c r="B15" s="161">
        <v>1.2662575079475633E-2</v>
      </c>
      <c r="C15" s="161">
        <v>1.2672132843262327E-2</v>
      </c>
      <c r="D15" s="161">
        <v>1.2977891637301484E-2</v>
      </c>
      <c r="E15" s="161">
        <v>1.3245495231462007E-2</v>
      </c>
      <c r="F15" s="161">
        <v>1.3197727100328936E-2</v>
      </c>
      <c r="G15" s="161">
        <v>1.318816933654224E-2</v>
      </c>
      <c r="H15" s="161">
        <v>1.3283705598808381E-2</v>
      </c>
      <c r="I15" s="161">
        <v>1.3331473729941454E-2</v>
      </c>
      <c r="J15" s="161">
        <v>1.3398398764248722E-2</v>
      </c>
      <c r="K15" s="161">
        <v>1.3245495231462007E-2</v>
      </c>
      <c r="L15" s="161">
        <v>1.3197727100328936E-2</v>
      </c>
      <c r="M15" s="161">
        <v>1.3255046099315231E-2</v>
      </c>
      <c r="N15" s="129"/>
      <c r="O15" s="129"/>
      <c r="P15" s="129"/>
      <c r="Q15" s="129"/>
      <c r="R15" s="129"/>
      <c r="S15" s="129"/>
      <c r="T15" s="129"/>
      <c r="U15" s="129"/>
      <c r="V15" s="129"/>
      <c r="W15" s="129"/>
      <c r="X15" s="129"/>
      <c r="Y15" s="129"/>
      <c r="Z15" s="129"/>
    </row>
    <row r="16" spans="1:26" ht="9.75" customHeight="1">
      <c r="A16" s="158">
        <v>1961</v>
      </c>
      <c r="B16" s="161">
        <v>1.3293263362595077E-2</v>
      </c>
      <c r="C16" s="161">
        <v>1.3274154730955154E-2</v>
      </c>
      <c r="D16" s="161">
        <v>1.3245495231462007E-2</v>
      </c>
      <c r="E16" s="161">
        <v>1.3331473729941454E-2</v>
      </c>
      <c r="F16" s="161">
        <v>1.3331473729941454E-2</v>
      </c>
      <c r="G16" s="161">
        <v>1.3341024597794682E-2</v>
      </c>
      <c r="H16" s="161">
        <v>1.3302814230448304E-2</v>
      </c>
      <c r="I16" s="161">
        <v>1.3207277968182161E-2</v>
      </c>
      <c r="J16" s="161">
        <v>1.3169067600835787E-2</v>
      </c>
      <c r="K16" s="161">
        <v>1.3178618468689013E-2</v>
      </c>
      <c r="L16" s="161">
        <v>1.3245495231462007E-2</v>
      </c>
      <c r="M16" s="161">
        <v>1.3255046099315231E-2</v>
      </c>
      <c r="N16" s="129"/>
      <c r="O16" s="129"/>
      <c r="P16" s="129"/>
      <c r="Q16" s="129"/>
      <c r="R16" s="129"/>
      <c r="S16" s="129"/>
      <c r="T16" s="129"/>
      <c r="U16" s="129"/>
      <c r="V16" s="129"/>
      <c r="W16" s="129"/>
      <c r="X16" s="129"/>
      <c r="Y16" s="129"/>
      <c r="Z16" s="129"/>
    </row>
    <row r="17" spans="1:26" ht="9.75" customHeight="1">
      <c r="A17" s="158">
        <v>1962</v>
      </c>
      <c r="B17" s="161">
        <v>1.3207277968182161E-2</v>
      </c>
      <c r="C17" s="161">
        <v>1.3283705598808381E-2</v>
      </c>
      <c r="D17" s="161">
        <v>1.3398398764248722E-2</v>
      </c>
      <c r="E17" s="161">
        <v>1.3503485894368091E-2</v>
      </c>
      <c r="F17" s="161">
        <v>1.3484384158661636E-2</v>
      </c>
      <c r="G17" s="161">
        <v>1.3503485894368091E-2</v>
      </c>
      <c r="H17" s="161">
        <v>1.3580016963996331E-2</v>
      </c>
      <c r="I17" s="161">
        <v>1.3608676463489481E-2</v>
      </c>
      <c r="J17" s="161">
        <v>1.3675553226262472E-2</v>
      </c>
      <c r="K17" s="161">
        <v>1.3618234227276175E-2</v>
      </c>
      <c r="L17" s="161">
        <v>1.3618234227276175E-2</v>
      </c>
      <c r="M17" s="161">
        <v>1.3560860060822135E-2</v>
      </c>
      <c r="N17" s="129"/>
      <c r="O17" s="129"/>
      <c r="P17" s="129"/>
      <c r="Q17" s="129"/>
      <c r="R17" s="129"/>
      <c r="S17" s="129"/>
      <c r="T17" s="129"/>
      <c r="U17" s="129"/>
      <c r="V17" s="129"/>
      <c r="W17" s="129"/>
      <c r="X17" s="129"/>
      <c r="Y17" s="129"/>
      <c r="Z17" s="129"/>
    </row>
    <row r="18" spans="1:26" ht="9.75" customHeight="1">
      <c r="A18" s="158">
        <v>1963</v>
      </c>
      <c r="B18" s="161">
        <v>1.3532152289794708E-2</v>
      </c>
      <c r="C18" s="161">
        <v>1.3589574727783025E-2</v>
      </c>
      <c r="D18" s="161">
        <v>1.3589574727783025E-2</v>
      </c>
      <c r="E18" s="161">
        <v>1.3608676463489481E-2</v>
      </c>
      <c r="F18" s="161">
        <v>1.3646893726769325E-2</v>
      </c>
      <c r="G18" s="161">
        <v>1.3589574727783025E-2</v>
      </c>
      <c r="H18" s="161">
        <v>1.3627785095129403E-2</v>
      </c>
      <c r="I18" s="161">
        <v>1.3580016963996331E-2</v>
      </c>
      <c r="J18" s="161">
        <v>1.3570410928675359E-2</v>
      </c>
      <c r="K18" s="161">
        <v>1.352259452600801E-2</v>
      </c>
      <c r="L18" s="161">
        <v>1.3513043658154783E-2</v>
      </c>
      <c r="M18" s="161">
        <v>1.3608676463489481E-2</v>
      </c>
      <c r="N18" s="129"/>
      <c r="O18" s="129"/>
      <c r="P18" s="129"/>
      <c r="Q18" s="129"/>
      <c r="R18" s="129"/>
      <c r="S18" s="129"/>
      <c r="T18" s="129"/>
      <c r="U18" s="129"/>
      <c r="V18" s="129"/>
      <c r="W18" s="129"/>
      <c r="X18" s="129"/>
      <c r="Y18" s="129"/>
      <c r="Z18" s="129"/>
    </row>
    <row r="19" spans="1:26" ht="9.75" customHeight="1">
      <c r="A19" s="158">
        <v>1964</v>
      </c>
      <c r="B19" s="161">
        <v>1.3771089488528614E-2</v>
      </c>
      <c r="C19" s="161">
        <v>1.4029135318902443E-2</v>
      </c>
      <c r="D19" s="161">
        <v>1.4000420651941549E-2</v>
      </c>
      <c r="E19" s="161">
        <v>1.4076951721569791E-2</v>
      </c>
      <c r="F19" s="161">
        <v>1.4115168984849633E-2</v>
      </c>
      <c r="G19" s="161">
        <v>1.4124719852702861E-2</v>
      </c>
      <c r="H19" s="161">
        <v>1.4258473378248846E-2</v>
      </c>
      <c r="I19" s="161">
        <v>1.4411376911035561E-2</v>
      </c>
      <c r="J19" s="161">
        <v>1.4210705247115775E-2</v>
      </c>
      <c r="K19" s="161">
        <v>1.4191596615475852E-2</v>
      </c>
      <c r="L19" s="161">
        <v>1.4334949280409343E-2</v>
      </c>
      <c r="M19" s="161">
        <v>1.436360877990249E-2</v>
      </c>
      <c r="N19" s="129"/>
      <c r="O19" s="129"/>
      <c r="P19" s="129"/>
      <c r="Q19" s="129"/>
      <c r="R19" s="129"/>
      <c r="S19" s="129"/>
      <c r="T19" s="129"/>
      <c r="U19" s="129"/>
      <c r="V19" s="129"/>
      <c r="W19" s="129"/>
      <c r="X19" s="129"/>
      <c r="Y19" s="129"/>
      <c r="Z19" s="129"/>
    </row>
    <row r="20" spans="1:26" ht="9.75" customHeight="1">
      <c r="A20" s="158">
        <v>1965</v>
      </c>
      <c r="B20" s="161">
        <v>1.429668374559522E-2</v>
      </c>
      <c r="C20" s="161">
        <v>1.4354057912049264E-2</v>
      </c>
      <c r="D20" s="161">
        <v>1.4401826043182334E-2</v>
      </c>
      <c r="E20" s="161">
        <v>1.4468751077489605E-2</v>
      </c>
      <c r="F20" s="161">
        <v>1.4478301945342831E-2</v>
      </c>
      <c r="G20" s="161">
        <v>1.4497410576982755E-2</v>
      </c>
      <c r="H20" s="161">
        <v>1.4430485542675484E-2</v>
      </c>
      <c r="I20" s="161">
        <v>1.439226827939564E-2</v>
      </c>
      <c r="J20" s="161">
        <v>1.4449594174315404E-2</v>
      </c>
      <c r="K20" s="161">
        <v>1.4440036410528712E-2</v>
      </c>
      <c r="L20" s="161">
        <v>1.439226827939564E-2</v>
      </c>
      <c r="M20" s="161">
        <v>1.439226827939564E-2</v>
      </c>
      <c r="N20" s="129"/>
      <c r="O20" s="129"/>
      <c r="P20" s="129"/>
      <c r="Q20" s="129"/>
      <c r="R20" s="129"/>
      <c r="S20" s="129"/>
      <c r="T20" s="129"/>
      <c r="U20" s="129"/>
      <c r="V20" s="129"/>
      <c r="W20" s="129"/>
      <c r="X20" s="129"/>
      <c r="Y20" s="129"/>
      <c r="Z20" s="129"/>
    </row>
    <row r="21" spans="1:26" ht="9.75" customHeight="1">
      <c r="A21" s="158">
        <v>1966</v>
      </c>
      <c r="B21" s="161">
        <v>1.4440036410528712E-2</v>
      </c>
      <c r="C21" s="161">
        <v>1.4430485542675484E-2</v>
      </c>
      <c r="D21" s="161">
        <v>1.4401826043182334E-2</v>
      </c>
      <c r="E21" s="161">
        <v>1.4487859709129528E-2</v>
      </c>
      <c r="F21" s="161">
        <v>1.4487859709129528E-2</v>
      </c>
      <c r="G21" s="161">
        <v>1.4545226979650099E-2</v>
      </c>
      <c r="H21" s="161">
        <v>1.4640763241916243E-2</v>
      </c>
      <c r="I21" s="161">
        <v>1.4726741740395689E-2</v>
      </c>
      <c r="J21" s="161">
        <v>1.4726741740395689E-2</v>
      </c>
      <c r="K21" s="161">
        <v>1.4774565038996502E-2</v>
      </c>
      <c r="L21" s="161">
        <v>1.4793673670636425E-2</v>
      </c>
      <c r="M21" s="161">
        <v>1.4803224538489652E-2</v>
      </c>
      <c r="N21" s="129"/>
      <c r="O21" s="129"/>
      <c r="P21" s="129"/>
      <c r="Q21" s="129"/>
      <c r="R21" s="129"/>
      <c r="S21" s="129"/>
      <c r="T21" s="129"/>
      <c r="U21" s="129"/>
      <c r="V21" s="129"/>
      <c r="W21" s="129"/>
      <c r="X21" s="129"/>
      <c r="Y21" s="129"/>
      <c r="Z21" s="129"/>
    </row>
    <row r="22" spans="1:26" ht="9.75" customHeight="1">
      <c r="A22" s="158">
        <v>1967</v>
      </c>
      <c r="B22" s="161">
        <v>1.4917869432395713E-2</v>
      </c>
      <c r="C22" s="161">
        <v>1.5013502237730411E-2</v>
      </c>
      <c r="D22" s="161">
        <v>1.5042161737223558E-2</v>
      </c>
      <c r="E22" s="161">
        <v>1.5023060001517107E-2</v>
      </c>
      <c r="F22" s="161">
        <v>1.4927468571783217E-2</v>
      </c>
      <c r="G22" s="161">
        <v>1.4850992669622722E-2</v>
      </c>
      <c r="H22" s="161">
        <v>1.4956128071276368E-2</v>
      </c>
      <c r="I22" s="161">
        <v>1.5013502237730411E-2</v>
      </c>
      <c r="J22" s="161">
        <v>1.5128147131636472E-2</v>
      </c>
      <c r="K22" s="161">
        <v>1.5175915262769546E-2</v>
      </c>
      <c r="L22" s="161">
        <v>1.5147248867342927E-2</v>
      </c>
      <c r="M22" s="161">
        <v>1.5061270368863481E-2</v>
      </c>
      <c r="N22" s="129"/>
      <c r="O22" s="129"/>
      <c r="P22" s="129"/>
      <c r="Q22" s="129"/>
      <c r="R22" s="129"/>
      <c r="S22" s="129"/>
      <c r="T22" s="129"/>
      <c r="U22" s="129"/>
      <c r="V22" s="129"/>
      <c r="W22" s="129"/>
      <c r="X22" s="129"/>
      <c r="Y22" s="129"/>
      <c r="Z22" s="129"/>
    </row>
    <row r="23" spans="1:26" ht="9.75" customHeight="1">
      <c r="A23" s="158">
        <v>1968</v>
      </c>
      <c r="B23" s="161">
        <v>1.5099487632143326E-2</v>
      </c>
      <c r="C23" s="161">
        <v>1.5099487632143326E-2</v>
      </c>
      <c r="D23" s="161">
        <v>1.5223683393902617E-2</v>
      </c>
      <c r="E23" s="161">
        <v>1.5338376559342955E-2</v>
      </c>
      <c r="F23" s="161">
        <v>1.5453069724783292E-2</v>
      </c>
      <c r="G23" s="161">
        <v>1.5328818795556261E-2</v>
      </c>
      <c r="H23" s="161">
        <v>1.5290608428209885E-2</v>
      </c>
      <c r="I23" s="161">
        <v>1.5367036058836105E-2</v>
      </c>
      <c r="J23" s="161">
        <v>1.5414852461503451E-2</v>
      </c>
      <c r="K23" s="161">
        <v>1.5367036058836105E-2</v>
      </c>
      <c r="L23" s="161">
        <v>1.5395743829863529E-2</v>
      </c>
      <c r="M23" s="161">
        <v>1.5367036058836105E-2</v>
      </c>
      <c r="N23" s="129"/>
      <c r="O23" s="129"/>
      <c r="P23" s="129"/>
      <c r="Q23" s="129"/>
      <c r="R23" s="129"/>
      <c r="S23" s="129"/>
      <c r="T23" s="129"/>
      <c r="U23" s="129"/>
      <c r="V23" s="129"/>
      <c r="W23" s="129"/>
      <c r="X23" s="129"/>
      <c r="Y23" s="129"/>
      <c r="Z23" s="129"/>
    </row>
    <row r="24" spans="1:26" ht="9.75" customHeight="1">
      <c r="A24" s="158">
        <v>1969</v>
      </c>
      <c r="B24" s="161">
        <v>1.1594842385E-2</v>
      </c>
      <c r="C24" s="161">
        <v>1.1636457742000001E-2</v>
      </c>
      <c r="D24" s="161">
        <v>1.1647943020999999E-2</v>
      </c>
      <c r="E24" s="161">
        <v>1.1679513290999999E-2</v>
      </c>
      <c r="F24" s="161">
        <v>1.1679513290999999E-2</v>
      </c>
      <c r="G24" s="161">
        <v>1.1721133829E-2</v>
      </c>
      <c r="H24" s="161">
        <v>1.176562439E-2</v>
      </c>
      <c r="I24" s="161">
        <v>1.1778544681E-2</v>
      </c>
      <c r="J24" s="161">
        <v>1.1889050989E-2</v>
      </c>
      <c r="K24" s="161">
        <v>1.2013912601E-2</v>
      </c>
      <c r="L24" s="161">
        <v>1.2015347613000001E-2</v>
      </c>
      <c r="M24" s="161">
        <v>1.2105763748999999E-2</v>
      </c>
      <c r="N24" s="129"/>
      <c r="O24" s="129"/>
      <c r="P24" s="129"/>
      <c r="Q24" s="129"/>
      <c r="R24" s="129"/>
      <c r="S24" s="129"/>
      <c r="T24" s="129"/>
      <c r="U24" s="129"/>
      <c r="V24" s="129"/>
      <c r="W24" s="129"/>
      <c r="X24" s="129"/>
      <c r="Y24" s="129"/>
      <c r="Z24" s="129"/>
    </row>
    <row r="25" spans="1:26" ht="9.75" customHeight="1">
      <c r="A25" s="158">
        <v>1970</v>
      </c>
      <c r="B25" s="161">
        <v>1.2197614896999999E-2</v>
      </c>
      <c r="C25" s="161">
        <v>1.2196179885E-2</v>
      </c>
      <c r="D25" s="161">
        <v>1.2232060373E-2</v>
      </c>
      <c r="E25" s="161">
        <v>1.2247845508E-2</v>
      </c>
      <c r="F25" s="161">
        <v>1.2273680909999999E-2</v>
      </c>
      <c r="G25" s="161">
        <v>1.2348311911E-2</v>
      </c>
      <c r="H25" s="161">
        <v>1.2408587608E-2</v>
      </c>
      <c r="I25" s="161">
        <v>1.2465993280999999E-2</v>
      </c>
      <c r="J25" s="161">
        <v>1.249613372E-2</v>
      </c>
      <c r="K25" s="161">
        <v>1.2500438756E-2</v>
      </c>
      <c r="L25" s="161">
        <v>1.2567894695E-2</v>
      </c>
      <c r="M25" s="161">
        <v>1.2674095967000001E-2</v>
      </c>
      <c r="N25" s="129"/>
      <c r="O25" s="129"/>
      <c r="P25" s="129"/>
      <c r="Q25" s="129"/>
      <c r="R25" s="129"/>
      <c r="S25" s="129"/>
      <c r="T25" s="129"/>
      <c r="U25" s="129"/>
      <c r="V25" s="129"/>
      <c r="W25" s="129"/>
      <c r="X25" s="129"/>
      <c r="Y25" s="129"/>
      <c r="Z25" s="129"/>
    </row>
    <row r="26" spans="1:26" ht="9.75" customHeight="1">
      <c r="A26" s="158">
        <v>1971</v>
      </c>
      <c r="B26" s="161">
        <v>1.2798957579E-2</v>
      </c>
      <c r="C26" s="161">
        <v>1.2852058214E-2</v>
      </c>
      <c r="D26" s="161">
        <v>1.2900853812999999E-2</v>
      </c>
      <c r="E26" s="161">
        <v>1.2966874739E-2</v>
      </c>
      <c r="F26" s="161">
        <v>1.2994145154000001E-2</v>
      </c>
      <c r="G26" s="161">
        <v>1.3052985838000001E-2</v>
      </c>
      <c r="H26" s="161">
        <v>1.3042940752E-2</v>
      </c>
      <c r="I26" s="161">
        <v>1.3162057134E-2</v>
      </c>
      <c r="J26" s="161">
        <v>1.3205112683E-2</v>
      </c>
      <c r="K26" s="161">
        <v>1.3218032974E-2</v>
      </c>
      <c r="L26" s="161">
        <v>1.3239558158999999E-2</v>
      </c>
      <c r="M26" s="161">
        <v>1.3302709062E-2</v>
      </c>
      <c r="N26" s="129"/>
      <c r="O26" s="129"/>
      <c r="P26" s="129"/>
      <c r="Q26" s="129"/>
      <c r="R26" s="129"/>
      <c r="S26" s="129"/>
      <c r="T26" s="129"/>
      <c r="U26" s="129"/>
      <c r="V26" s="129"/>
      <c r="W26" s="129"/>
      <c r="X26" s="129"/>
      <c r="Y26" s="129"/>
      <c r="Z26" s="129"/>
    </row>
    <row r="27" spans="1:26" ht="9.75" customHeight="1">
      <c r="A27" s="158">
        <v>1972</v>
      </c>
      <c r="B27" s="161">
        <v>1.3361549746E-2</v>
      </c>
      <c r="C27" s="161">
        <v>1.3403170284E-2</v>
      </c>
      <c r="D27" s="161">
        <v>1.3476366272000001E-2</v>
      </c>
      <c r="E27" s="161">
        <v>1.3561042358E-2</v>
      </c>
      <c r="F27" s="161">
        <v>1.3588307592E-2</v>
      </c>
      <c r="G27" s="161">
        <v>1.3688768814E-2</v>
      </c>
      <c r="H27" s="161">
        <v>1.3740439618E-2</v>
      </c>
      <c r="I27" s="161">
        <v>1.3830855754000001E-2</v>
      </c>
      <c r="J27" s="161">
        <v>1.3894001475000001E-2</v>
      </c>
      <c r="K27" s="161">
        <v>1.3904046562E-2</v>
      </c>
      <c r="L27" s="161">
        <v>1.3994462698000001E-2</v>
      </c>
      <c r="M27" s="161">
        <v>1.4041828465E-2</v>
      </c>
      <c r="N27" s="129"/>
      <c r="O27" s="129"/>
      <c r="P27" s="129"/>
      <c r="Q27" s="129"/>
      <c r="R27" s="129"/>
      <c r="S27" s="129"/>
      <c r="T27" s="129"/>
      <c r="U27" s="129"/>
      <c r="V27" s="129"/>
      <c r="W27" s="129"/>
      <c r="X27" s="129"/>
      <c r="Y27" s="129"/>
      <c r="Z27" s="129"/>
    </row>
    <row r="28" spans="1:26" ht="9.75" customHeight="1">
      <c r="A28" s="158">
        <v>1973</v>
      </c>
      <c r="B28" s="161">
        <v>1.4245620933999999E-2</v>
      </c>
      <c r="C28" s="161">
        <v>1.4363307483E-2</v>
      </c>
      <c r="D28" s="161">
        <v>1.4489604107000001E-2</v>
      </c>
      <c r="E28" s="161">
        <v>1.4719231978E-2</v>
      </c>
      <c r="F28" s="161">
        <v>1.4875669039999999E-2</v>
      </c>
      <c r="G28" s="161">
        <v>1.4997655447E-2</v>
      </c>
      <c r="H28" s="161">
        <v>1.5382285367999999E-2</v>
      </c>
      <c r="I28" s="161">
        <v>1.5629138567E-2</v>
      </c>
      <c r="J28" s="161">
        <v>1.6000848195999999E-2</v>
      </c>
      <c r="K28" s="161">
        <v>1.6206080857E-2</v>
      </c>
      <c r="L28" s="161">
        <v>1.640557347E-2</v>
      </c>
      <c r="M28" s="161">
        <v>1.7042791458000001E-2</v>
      </c>
      <c r="N28" s="129"/>
      <c r="O28" s="129"/>
      <c r="P28" s="129"/>
      <c r="Q28" s="129"/>
      <c r="R28" s="129"/>
      <c r="S28" s="129"/>
      <c r="T28" s="129"/>
      <c r="U28" s="129"/>
      <c r="V28" s="129"/>
      <c r="W28" s="129"/>
      <c r="X28" s="129"/>
      <c r="Y28" s="129"/>
      <c r="Z28" s="129"/>
    </row>
    <row r="29" spans="1:26" ht="9.75" customHeight="1">
      <c r="A29" s="158">
        <v>1974</v>
      </c>
      <c r="B29" s="161">
        <v>1.7652744211999999E-2</v>
      </c>
      <c r="C29" s="161">
        <v>1.8051724256000001E-2</v>
      </c>
      <c r="D29" s="161">
        <v>1.8190941171000001E-2</v>
      </c>
      <c r="E29" s="161">
        <v>1.8437789190000001E-2</v>
      </c>
      <c r="F29" s="161">
        <v>1.8582746154000001E-2</v>
      </c>
      <c r="G29" s="161">
        <v>1.8766448450000001E-2</v>
      </c>
      <c r="H29" s="161">
        <v>1.9037696858000001E-2</v>
      </c>
      <c r="I29" s="161">
        <v>1.9238624482000002E-2</v>
      </c>
      <c r="J29" s="161">
        <v>1.9456772255000001E-2</v>
      </c>
      <c r="K29" s="161">
        <v>1.9842832008000001E-2</v>
      </c>
      <c r="L29" s="161">
        <v>2.0393944077000001E-2</v>
      </c>
      <c r="M29" s="161">
        <v>2.0553251163999999E-2</v>
      </c>
      <c r="N29" s="129"/>
      <c r="O29" s="129"/>
      <c r="P29" s="129"/>
      <c r="Q29" s="129"/>
      <c r="R29" s="129"/>
      <c r="S29" s="129"/>
      <c r="T29" s="129"/>
      <c r="U29" s="129"/>
      <c r="V29" s="129"/>
      <c r="W29" s="129"/>
      <c r="X29" s="129"/>
      <c r="Y29" s="129"/>
      <c r="Z29" s="129"/>
    </row>
    <row r="30" spans="1:26" ht="9.75" customHeight="1">
      <c r="A30" s="158">
        <v>1975</v>
      </c>
      <c r="B30" s="161">
        <v>2.0815889497999999E-2</v>
      </c>
      <c r="C30" s="161">
        <v>2.0930700843E-2</v>
      </c>
      <c r="D30" s="161">
        <v>2.1062737517E-2</v>
      </c>
      <c r="E30" s="161">
        <v>2.1240699762999998E-2</v>
      </c>
      <c r="F30" s="161">
        <v>2.1524868462999999E-2</v>
      </c>
      <c r="G30" s="161">
        <v>2.1890838042999999E-2</v>
      </c>
      <c r="H30" s="161">
        <v>2.2065930264999999E-2</v>
      </c>
      <c r="I30" s="161">
        <v>2.2256812803999999E-2</v>
      </c>
      <c r="J30" s="161">
        <v>2.2418984735000001E-2</v>
      </c>
      <c r="K30" s="161">
        <v>2.2533801260999999E-2</v>
      </c>
      <c r="L30" s="161">
        <v>2.2691673336000001E-2</v>
      </c>
      <c r="M30" s="161">
        <v>2.2876810644E-2</v>
      </c>
      <c r="N30" s="129"/>
      <c r="O30" s="129"/>
      <c r="P30" s="129"/>
      <c r="Q30" s="129"/>
      <c r="R30" s="129"/>
      <c r="S30" s="129"/>
      <c r="T30" s="129"/>
      <c r="U30" s="129"/>
      <c r="V30" s="129"/>
      <c r="W30" s="129"/>
      <c r="X30" s="129"/>
      <c r="Y30" s="129"/>
      <c r="Z30" s="129"/>
    </row>
    <row r="31" spans="1:26" ht="9.75" customHeight="1">
      <c r="A31" s="158">
        <v>1976</v>
      </c>
      <c r="B31" s="161">
        <v>2.3318846237999999E-2</v>
      </c>
      <c r="C31" s="161">
        <v>2.3755141782E-2</v>
      </c>
      <c r="D31" s="161">
        <v>2.3987639676999999E-2</v>
      </c>
      <c r="E31" s="161">
        <v>2.4155556839E-2</v>
      </c>
      <c r="F31" s="161">
        <v>2.4324909012E-2</v>
      </c>
      <c r="G31" s="161">
        <v>2.4422500209000001E-2</v>
      </c>
      <c r="H31" s="161">
        <v>2.4629167883E-2</v>
      </c>
      <c r="I31" s="161">
        <v>2.4864535803E-2</v>
      </c>
      <c r="J31" s="161">
        <v>2.5712731682000001E-2</v>
      </c>
      <c r="K31" s="161">
        <v>2.7160830048999999E-2</v>
      </c>
      <c r="L31" s="161">
        <v>2.8387910620000002E-2</v>
      </c>
      <c r="M31" s="161">
        <v>2.9099759608E-2</v>
      </c>
      <c r="N31" s="129"/>
      <c r="O31" s="129"/>
      <c r="P31" s="129"/>
      <c r="Q31" s="129"/>
      <c r="R31" s="129"/>
      <c r="S31" s="129"/>
      <c r="T31" s="129"/>
      <c r="U31" s="129"/>
      <c r="V31" s="129"/>
      <c r="W31" s="129"/>
      <c r="X31" s="129"/>
      <c r="Y31" s="129"/>
      <c r="Z31" s="129"/>
    </row>
    <row r="32" spans="1:26" ht="9.75" customHeight="1">
      <c r="A32" s="158">
        <v>1977</v>
      </c>
      <c r="B32" s="161">
        <v>3.0026891524999998E-2</v>
      </c>
      <c r="C32" s="161">
        <v>3.0689944915999998E-2</v>
      </c>
      <c r="D32" s="161">
        <v>3.1225266668999999E-2</v>
      </c>
      <c r="E32" s="161">
        <v>3.1697442701999999E-2</v>
      </c>
      <c r="F32" s="161">
        <v>3.1975866170999998E-2</v>
      </c>
      <c r="G32" s="161">
        <v>3.2367671153000002E-2</v>
      </c>
      <c r="H32" s="161">
        <v>3.2733645913999999E-2</v>
      </c>
      <c r="I32" s="161">
        <v>3.3405309378E-2</v>
      </c>
      <c r="J32" s="161">
        <v>3.3998041984999998E-2</v>
      </c>
      <c r="K32" s="161">
        <v>3.4257810293999998E-2</v>
      </c>
      <c r="L32" s="161">
        <v>3.4632389947999997E-2</v>
      </c>
      <c r="M32" s="161">
        <v>3.5111741042000003E-2</v>
      </c>
      <c r="N32" s="129"/>
      <c r="O32" s="129"/>
      <c r="P32" s="129"/>
      <c r="Q32" s="129"/>
      <c r="R32" s="129"/>
      <c r="S32" s="129"/>
      <c r="T32" s="129"/>
      <c r="U32" s="129"/>
      <c r="V32" s="129"/>
      <c r="W32" s="129"/>
      <c r="X32" s="129"/>
      <c r="Y32" s="129"/>
      <c r="Z32" s="129"/>
    </row>
    <row r="33" spans="1:26" ht="9.75" customHeight="1">
      <c r="A33" s="158">
        <v>1978</v>
      </c>
      <c r="B33" s="161">
        <v>3.5892480982999998E-2</v>
      </c>
      <c r="C33" s="161">
        <v>3.6407712565E-2</v>
      </c>
      <c r="D33" s="161">
        <v>3.6786597256000003E-2</v>
      </c>
      <c r="E33" s="161">
        <v>3.7195627565999999E-2</v>
      </c>
      <c r="F33" s="161">
        <v>3.7560162134E-2</v>
      </c>
      <c r="G33" s="161">
        <v>3.8076828728000001E-2</v>
      </c>
      <c r="H33" s="161">
        <v>3.8722661971000001E-2</v>
      </c>
      <c r="I33" s="161">
        <v>3.9108726904000003E-2</v>
      </c>
      <c r="J33" s="161">
        <v>3.9555067534000003E-2</v>
      </c>
      <c r="K33" s="161">
        <v>4.0034418628000001E-2</v>
      </c>
      <c r="L33" s="161">
        <v>4.0446313781999997E-2</v>
      </c>
      <c r="M33" s="161">
        <v>4.0789323166000001E-2</v>
      </c>
      <c r="N33" s="129"/>
      <c r="O33" s="129"/>
      <c r="P33" s="129"/>
      <c r="Q33" s="129"/>
      <c r="R33" s="129"/>
      <c r="S33" s="129"/>
      <c r="T33" s="129"/>
      <c r="U33" s="129"/>
      <c r="V33" s="129"/>
      <c r="W33" s="129"/>
      <c r="X33" s="129"/>
      <c r="Y33" s="129"/>
      <c r="Z33" s="129"/>
    </row>
    <row r="34" spans="1:26" ht="9.75" customHeight="1">
      <c r="A34" s="158">
        <v>1979</v>
      </c>
      <c r="B34" s="161">
        <v>4.2237421534000001E-2</v>
      </c>
      <c r="C34" s="161">
        <v>4.2844504263000002E-2</v>
      </c>
      <c r="D34" s="161">
        <v>4.3425751590999997E-2</v>
      </c>
      <c r="E34" s="161">
        <v>4.3814686550000002E-2</v>
      </c>
      <c r="F34" s="161">
        <v>4.4388763996000002E-2</v>
      </c>
      <c r="G34" s="161">
        <v>4.4881030200999997E-2</v>
      </c>
      <c r="H34" s="161">
        <v>4.5424962027999997E-2</v>
      </c>
      <c r="I34" s="161">
        <v>4.6112415807999997E-2</v>
      </c>
      <c r="J34" s="161">
        <v>4.6677878000999998E-2</v>
      </c>
      <c r="K34" s="161">
        <v>4.7493063416999999E-2</v>
      </c>
      <c r="L34" s="161">
        <v>4.8104451184000002E-2</v>
      </c>
      <c r="M34" s="161">
        <v>4.8955511907000003E-2</v>
      </c>
      <c r="N34" s="129"/>
      <c r="O34" s="129"/>
      <c r="P34" s="129"/>
      <c r="Q34" s="129"/>
      <c r="R34" s="129"/>
      <c r="S34" s="129"/>
      <c r="T34" s="129"/>
      <c r="U34" s="129"/>
      <c r="V34" s="129"/>
      <c r="W34" s="129"/>
      <c r="X34" s="129"/>
      <c r="Y34" s="129"/>
      <c r="Z34" s="129"/>
    </row>
    <row r="35" spans="1:26" ht="9.75" customHeight="1">
      <c r="A35" s="158">
        <v>1980</v>
      </c>
      <c r="B35" s="161">
        <v>5.1342222290000003E-2</v>
      </c>
      <c r="C35" s="161">
        <v>5.2529117335E-2</v>
      </c>
      <c r="D35" s="161">
        <v>5.3609811108999997E-2</v>
      </c>
      <c r="E35" s="161">
        <v>5.4546982931999999E-2</v>
      </c>
      <c r="F35" s="161">
        <v>5.5436799348999997E-2</v>
      </c>
      <c r="G35" s="161">
        <v>5.6536148283E-2</v>
      </c>
      <c r="H35" s="161">
        <v>5.8114848311E-2</v>
      </c>
      <c r="I35" s="161">
        <v>5.9318963503999997E-2</v>
      </c>
      <c r="J35" s="161">
        <v>5.9977717037999999E-2</v>
      </c>
      <c r="K35" s="161">
        <v>6.0886183433999999E-2</v>
      </c>
      <c r="L35" s="161">
        <v>6.1942481999000001E-2</v>
      </c>
      <c r="M35" s="161">
        <v>6.3567107600999997E-2</v>
      </c>
      <c r="N35" s="129"/>
      <c r="O35" s="129"/>
      <c r="P35" s="129"/>
      <c r="Q35" s="129"/>
      <c r="R35" s="129"/>
      <c r="S35" s="129"/>
      <c r="T35" s="129"/>
      <c r="U35" s="129"/>
      <c r="V35" s="129"/>
      <c r="W35" s="129"/>
      <c r="X35" s="129"/>
      <c r="Y35" s="129"/>
      <c r="Z35" s="129"/>
    </row>
    <row r="36" spans="1:26" ht="9.75" customHeight="1">
      <c r="A36" s="158">
        <v>1981</v>
      </c>
      <c r="B36" s="161">
        <v>6.5615113636999997E-2</v>
      </c>
      <c r="C36" s="161">
        <v>6.7226824128999996E-2</v>
      </c>
      <c r="D36" s="161">
        <v>6.8664872229000001E-2</v>
      </c>
      <c r="E36" s="161">
        <v>7.0213436998999998E-2</v>
      </c>
      <c r="F36" s="161">
        <v>7.1275470431999999E-2</v>
      </c>
      <c r="G36" s="161">
        <v>7.2271488120999997E-2</v>
      </c>
      <c r="H36" s="161">
        <v>7.3544494264999996E-2</v>
      </c>
      <c r="I36" s="161">
        <v>7.5060048571000001E-2</v>
      </c>
      <c r="J36" s="161">
        <v>7.6456481315000005E-2</v>
      </c>
      <c r="K36" s="161">
        <v>7.8152867892999994E-2</v>
      </c>
      <c r="L36" s="161">
        <v>7.9656936920999996E-2</v>
      </c>
      <c r="M36" s="161">
        <v>8.1801099141000005E-2</v>
      </c>
      <c r="N36" s="129"/>
      <c r="O36" s="129"/>
      <c r="P36" s="129"/>
      <c r="Q36" s="129"/>
      <c r="R36" s="129"/>
      <c r="S36" s="129"/>
      <c r="T36" s="129"/>
      <c r="U36" s="129"/>
      <c r="V36" s="129"/>
      <c r="W36" s="129"/>
      <c r="X36" s="129"/>
      <c r="Y36" s="129"/>
      <c r="Z36" s="129"/>
    </row>
    <row r="37" spans="1:26" ht="9.75" customHeight="1">
      <c r="A37" s="158">
        <v>1982</v>
      </c>
      <c r="B37" s="161">
        <v>8.5865535761999998E-2</v>
      </c>
      <c r="C37" s="161">
        <v>8.9239653757999998E-2</v>
      </c>
      <c r="D37" s="161">
        <v>9.2498950048999995E-2</v>
      </c>
      <c r="E37" s="161">
        <v>9.7512043770000001E-2</v>
      </c>
      <c r="F37" s="161">
        <v>0.10299300848700001</v>
      </c>
      <c r="G37" s="161">
        <v>0.107954431404</v>
      </c>
      <c r="H37" s="161">
        <v>0.11351720218399999</v>
      </c>
      <c r="I37" s="161">
        <v>0.126255878884</v>
      </c>
      <c r="J37" s="161">
        <v>0.132995499623</v>
      </c>
      <c r="K37" s="161">
        <v>0.13989011723100001</v>
      </c>
      <c r="L37" s="161">
        <v>0.14696269708699999</v>
      </c>
      <c r="M37" s="161">
        <v>0.16265641638700001</v>
      </c>
      <c r="N37" s="129"/>
      <c r="O37" s="129"/>
      <c r="P37" s="129"/>
      <c r="Q37" s="129"/>
      <c r="R37" s="129"/>
      <c r="S37" s="129"/>
      <c r="T37" s="129"/>
      <c r="U37" s="129"/>
      <c r="V37" s="129"/>
      <c r="W37" s="129"/>
      <c r="X37" s="129"/>
      <c r="Y37" s="129"/>
      <c r="Z37" s="129"/>
    </row>
    <row r="38" spans="1:26" ht="9.75" customHeight="1">
      <c r="A38" s="158">
        <v>1983</v>
      </c>
      <c r="B38" s="161">
        <v>0.18035508617400001</v>
      </c>
      <c r="C38" s="161">
        <v>0.190033959196</v>
      </c>
      <c r="D38" s="161">
        <v>0.19923204611199999</v>
      </c>
      <c r="E38" s="161">
        <v>0.211845861202</v>
      </c>
      <c r="F38" s="161">
        <v>0.22103390303199999</v>
      </c>
      <c r="G38" s="161">
        <v>0.22940388942199999</v>
      </c>
      <c r="H38" s="161">
        <v>0.240746133379</v>
      </c>
      <c r="I38" s="161">
        <v>0.25009060709100001</v>
      </c>
      <c r="J38" s="161">
        <v>0.25778749500499998</v>
      </c>
      <c r="K38" s="161">
        <v>0.26634117851099998</v>
      </c>
      <c r="L38" s="161">
        <v>0.28198323736800002</v>
      </c>
      <c r="M38" s="161">
        <v>0.29404738058000002</v>
      </c>
      <c r="N38" s="129"/>
      <c r="O38" s="129"/>
      <c r="P38" s="129"/>
      <c r="Q38" s="129"/>
      <c r="R38" s="129"/>
      <c r="S38" s="129"/>
      <c r="T38" s="129"/>
      <c r="U38" s="129"/>
      <c r="V38" s="129"/>
      <c r="W38" s="129"/>
      <c r="X38" s="129"/>
      <c r="Y38" s="129"/>
      <c r="Z38" s="129"/>
    </row>
    <row r="39" spans="1:26" ht="9.75" customHeight="1">
      <c r="A39" s="158">
        <v>1984</v>
      </c>
      <c r="B39" s="161">
        <v>0.31272771793199999</v>
      </c>
      <c r="C39" s="161">
        <v>0.32923231761100002</v>
      </c>
      <c r="D39" s="161">
        <v>0.34330428133399998</v>
      </c>
      <c r="E39" s="161">
        <v>0.35815554998400001</v>
      </c>
      <c r="F39" s="161">
        <v>0.370031685863</v>
      </c>
      <c r="G39" s="161">
        <v>0.38342337604799998</v>
      </c>
      <c r="H39" s="161">
        <v>0.39599270575599999</v>
      </c>
      <c r="I39" s="161">
        <v>0.40724883861299999</v>
      </c>
      <c r="J39" s="161">
        <v>0.419380437765</v>
      </c>
      <c r="K39" s="161">
        <v>0.434033653997</v>
      </c>
      <c r="L39" s="161">
        <v>0.44892941320899998</v>
      </c>
      <c r="M39" s="161">
        <v>0.46799581549399999</v>
      </c>
      <c r="N39" s="129"/>
      <c r="O39" s="129"/>
      <c r="P39" s="129"/>
      <c r="Q39" s="129"/>
      <c r="R39" s="129"/>
      <c r="S39" s="129"/>
      <c r="T39" s="129"/>
      <c r="U39" s="129"/>
      <c r="V39" s="129"/>
      <c r="W39" s="129"/>
      <c r="X39" s="129"/>
      <c r="Y39" s="129"/>
      <c r="Z39" s="129"/>
    </row>
    <row r="40" spans="1:26" ht="9.75" customHeight="1">
      <c r="A40" s="158">
        <v>1985</v>
      </c>
      <c r="B40" s="161">
        <v>0.50271144651599997</v>
      </c>
      <c r="C40" s="161">
        <v>0.52359622178499998</v>
      </c>
      <c r="D40" s="161">
        <v>0.54388539960299997</v>
      </c>
      <c r="E40" s="161">
        <v>0.56062106216600005</v>
      </c>
      <c r="F40" s="161">
        <v>0.57390224086300001</v>
      </c>
      <c r="G40" s="161">
        <v>0.58827559343199998</v>
      </c>
      <c r="H40" s="161">
        <v>0.60876282367000001</v>
      </c>
      <c r="I40" s="161">
        <v>0.63537685186600001</v>
      </c>
      <c r="J40" s="161">
        <v>0.66075231421400005</v>
      </c>
      <c r="K40" s="161">
        <v>0.685852223117</v>
      </c>
      <c r="L40" s="161">
        <v>0.71749512498900003</v>
      </c>
      <c r="M40" s="161">
        <v>0.76634013058899997</v>
      </c>
      <c r="N40" s="129"/>
      <c r="O40" s="129"/>
      <c r="P40" s="129"/>
      <c r="Q40" s="129"/>
      <c r="R40" s="129"/>
      <c r="S40" s="129"/>
      <c r="T40" s="129"/>
      <c r="U40" s="129"/>
      <c r="V40" s="129"/>
      <c r="W40" s="129"/>
      <c r="X40" s="129"/>
      <c r="Y40" s="129"/>
      <c r="Z40" s="129"/>
    </row>
    <row r="41" spans="1:26" ht="9.75" customHeight="1">
      <c r="A41" s="158">
        <v>1986</v>
      </c>
      <c r="B41" s="161">
        <v>0.83409223138499999</v>
      </c>
      <c r="C41" s="161">
        <v>0.87117447743800003</v>
      </c>
      <c r="D41" s="161">
        <v>0.91166671679400002</v>
      </c>
      <c r="E41" s="161">
        <v>0.95926311145800003</v>
      </c>
      <c r="F41" s="161">
        <v>1.0125700987090001</v>
      </c>
      <c r="G41" s="161">
        <v>1.0775666443359999</v>
      </c>
      <c r="H41" s="161">
        <v>1.131332892509</v>
      </c>
      <c r="I41" s="161">
        <v>1.221531243274</v>
      </c>
      <c r="J41" s="161">
        <v>1.2948116693730001</v>
      </c>
      <c r="K41" s="161">
        <v>1.3688240294530001</v>
      </c>
      <c r="L41" s="161">
        <v>1.4613043243420001</v>
      </c>
      <c r="M41" s="161">
        <v>1.576734625864</v>
      </c>
      <c r="N41" s="129"/>
      <c r="O41" s="129"/>
      <c r="P41" s="129"/>
      <c r="Q41" s="129"/>
      <c r="R41" s="129"/>
      <c r="S41" s="129"/>
      <c r="T41" s="129"/>
      <c r="U41" s="129"/>
      <c r="V41" s="129"/>
      <c r="W41" s="129"/>
      <c r="X41" s="129"/>
      <c r="Y41" s="129"/>
      <c r="Z41" s="129"/>
    </row>
    <row r="42" spans="1:26" ht="9.75" customHeight="1">
      <c r="A42" s="158">
        <v>1987</v>
      </c>
      <c r="B42" s="161">
        <v>1.7044012927959999</v>
      </c>
      <c r="C42" s="161">
        <v>1.8273863901109999</v>
      </c>
      <c r="D42" s="161">
        <v>1.948152699385</v>
      </c>
      <c r="E42" s="161">
        <v>2.1186064597269998</v>
      </c>
      <c r="F42" s="161">
        <v>2.2783250588419999</v>
      </c>
      <c r="G42" s="161">
        <v>2.443145732803</v>
      </c>
      <c r="H42" s="161">
        <v>2.641021526516</v>
      </c>
      <c r="I42" s="161">
        <v>2.8568715486410001</v>
      </c>
      <c r="J42" s="161">
        <v>3.0450813948030002</v>
      </c>
      <c r="K42" s="161">
        <v>3.2988446335320001</v>
      </c>
      <c r="L42" s="161">
        <v>3.560511422667</v>
      </c>
      <c r="M42" s="161">
        <v>4.0863924586009999</v>
      </c>
      <c r="N42" s="129"/>
      <c r="O42" s="129"/>
      <c r="P42" s="129"/>
      <c r="Q42" s="129"/>
      <c r="R42" s="129"/>
      <c r="S42" s="129"/>
      <c r="T42" s="129"/>
      <c r="U42" s="129"/>
      <c r="V42" s="129"/>
      <c r="W42" s="129"/>
      <c r="X42" s="129"/>
      <c r="Y42" s="129"/>
      <c r="Z42" s="129"/>
    </row>
    <row r="43" spans="1:26" ht="9.75" customHeight="1">
      <c r="A43" s="158">
        <v>1988</v>
      </c>
      <c r="B43" s="161">
        <v>4.7182459356499997</v>
      </c>
      <c r="C43" s="161">
        <v>5.1117830400719999</v>
      </c>
      <c r="D43" s="161">
        <v>5.3735474255859996</v>
      </c>
      <c r="E43" s="161">
        <v>5.538940736801</v>
      </c>
      <c r="F43" s="161">
        <v>5.6461086882159996</v>
      </c>
      <c r="G43" s="161">
        <v>5.7612921365389997</v>
      </c>
      <c r="H43" s="161">
        <v>5.857456543164</v>
      </c>
      <c r="I43" s="161">
        <v>5.9113433427300004</v>
      </c>
      <c r="J43" s="161">
        <v>5.9451390220790001</v>
      </c>
      <c r="K43" s="161">
        <v>5.9904864830819999</v>
      </c>
      <c r="L43" s="161">
        <v>6.0706543465480003</v>
      </c>
      <c r="M43" s="161">
        <v>6.1973163857179996</v>
      </c>
      <c r="N43" s="129"/>
      <c r="O43" s="129"/>
      <c r="P43" s="129"/>
      <c r="Q43" s="129"/>
      <c r="R43" s="129"/>
      <c r="S43" s="129"/>
      <c r="T43" s="129"/>
      <c r="U43" s="129"/>
      <c r="V43" s="129"/>
      <c r="W43" s="129"/>
      <c r="X43" s="129"/>
      <c r="Y43" s="129"/>
      <c r="Z43" s="129"/>
    </row>
    <row r="44" spans="1:26" ht="9.75" customHeight="1">
      <c r="A44" s="158">
        <v>1989</v>
      </c>
      <c r="B44" s="161">
        <v>6.349023792963</v>
      </c>
      <c r="C44" s="161">
        <v>6.4351835425089998</v>
      </c>
      <c r="D44" s="161">
        <v>6.5049448988289997</v>
      </c>
      <c r="E44" s="161">
        <v>6.6022244447040004</v>
      </c>
      <c r="F44" s="161">
        <v>6.6930987691499997</v>
      </c>
      <c r="G44" s="161">
        <v>6.7743846367099998</v>
      </c>
      <c r="H44" s="161">
        <v>6.8421482176049997</v>
      </c>
      <c r="I44" s="161">
        <v>6.9073327757470002</v>
      </c>
      <c r="J44" s="161">
        <v>6.9733927950019998</v>
      </c>
      <c r="K44" s="161">
        <v>7.0765250152229999</v>
      </c>
      <c r="L44" s="161">
        <v>7.175855437159</v>
      </c>
      <c r="M44" s="161">
        <v>7.4180295787319999</v>
      </c>
      <c r="N44" s="129"/>
      <c r="O44" s="129"/>
      <c r="P44" s="129"/>
      <c r="Q44" s="129"/>
      <c r="R44" s="129"/>
      <c r="S44" s="129"/>
      <c r="T44" s="129"/>
      <c r="U44" s="129"/>
      <c r="V44" s="129"/>
      <c r="W44" s="129"/>
      <c r="X44" s="129"/>
      <c r="Y44" s="129"/>
      <c r="Z44" s="129"/>
    </row>
    <row r="45" spans="1:26" ht="9.75" customHeight="1">
      <c r="A45" s="158">
        <v>1990</v>
      </c>
      <c r="B45" s="161">
        <v>7.7760373017279996</v>
      </c>
      <c r="C45" s="161">
        <v>7.9521198537759998</v>
      </c>
      <c r="D45" s="161">
        <v>8.0923099196599999</v>
      </c>
      <c r="E45" s="161">
        <v>8.2154715493909993</v>
      </c>
      <c r="F45" s="161">
        <v>8.3588376756719995</v>
      </c>
      <c r="G45" s="161">
        <v>8.5429385894719996</v>
      </c>
      <c r="H45" s="161">
        <v>8.6987348337260002</v>
      </c>
      <c r="I45" s="161">
        <v>8.8469504416049993</v>
      </c>
      <c r="J45" s="161">
        <v>8.9730613687050003</v>
      </c>
      <c r="K45" s="161">
        <v>9.102059887647</v>
      </c>
      <c r="L45" s="161">
        <v>9.3437231026759999</v>
      </c>
      <c r="M45" s="161">
        <v>9.6382139538609994</v>
      </c>
      <c r="N45" s="129"/>
      <c r="O45" s="129"/>
      <c r="P45" s="129"/>
      <c r="Q45" s="129"/>
      <c r="R45" s="129"/>
      <c r="S45" s="129"/>
      <c r="T45" s="129"/>
      <c r="U45" s="129"/>
      <c r="V45" s="129"/>
      <c r="W45" s="129"/>
      <c r="X45" s="129"/>
      <c r="Y45" s="129"/>
      <c r="Z45" s="129"/>
    </row>
    <row r="46" spans="1:26" ht="9.75" customHeight="1">
      <c r="A46" s="158">
        <v>1991</v>
      </c>
      <c r="B46" s="161">
        <v>9.8838798948009998</v>
      </c>
      <c r="C46" s="161">
        <v>10.056424721909</v>
      </c>
      <c r="D46" s="161">
        <v>10.199839643789</v>
      </c>
      <c r="E46" s="161">
        <v>10.306687551197999</v>
      </c>
      <c r="F46" s="161">
        <v>10.407441671111</v>
      </c>
      <c r="G46" s="161">
        <v>10.516647583476001</v>
      </c>
      <c r="H46" s="161">
        <v>10.609584269261999</v>
      </c>
      <c r="I46" s="161">
        <v>10.683422977312</v>
      </c>
      <c r="J46" s="161">
        <v>10.789850374312</v>
      </c>
      <c r="K46" s="161">
        <v>10.915342738584</v>
      </c>
      <c r="L46" s="161">
        <v>11.186374096785</v>
      </c>
      <c r="M46" s="161">
        <v>11.449679866825999</v>
      </c>
      <c r="N46" s="129"/>
      <c r="O46" s="129"/>
      <c r="P46" s="129"/>
      <c r="Q46" s="129"/>
      <c r="R46" s="129"/>
      <c r="S46" s="129"/>
      <c r="T46" s="129"/>
      <c r="U46" s="129"/>
      <c r="V46" s="129"/>
      <c r="W46" s="129"/>
      <c r="X46" s="129"/>
      <c r="Y46" s="129"/>
      <c r="Z46" s="129"/>
    </row>
    <row r="47" spans="1:26" ht="9.75" customHeight="1">
      <c r="A47" s="158">
        <v>1992</v>
      </c>
      <c r="B47" s="161">
        <v>11.657778465389001</v>
      </c>
      <c r="C47" s="161">
        <v>11.795900435066001</v>
      </c>
      <c r="D47" s="161">
        <v>11.915947720289999</v>
      </c>
      <c r="E47" s="161">
        <v>12.022171319641</v>
      </c>
      <c r="F47" s="161">
        <v>12.101437891771999</v>
      </c>
      <c r="G47" s="161">
        <v>12.183345192186</v>
      </c>
      <c r="H47" s="161">
        <v>12.260272414519999</v>
      </c>
      <c r="I47" s="161">
        <v>12.335592231401</v>
      </c>
      <c r="J47" s="161">
        <v>12.442896524527001</v>
      </c>
      <c r="K47" s="161">
        <v>12.532493537792</v>
      </c>
      <c r="L47" s="161">
        <v>12.636620340687999</v>
      </c>
      <c r="M47" s="161">
        <v>12.816553481441</v>
      </c>
      <c r="N47" s="129"/>
      <c r="O47" s="129"/>
      <c r="P47" s="129"/>
      <c r="Q47" s="129"/>
      <c r="R47" s="129"/>
      <c r="S47" s="129"/>
      <c r="T47" s="129"/>
      <c r="U47" s="129"/>
      <c r="V47" s="129"/>
      <c r="W47" s="129"/>
      <c r="X47" s="129"/>
      <c r="Y47" s="129"/>
      <c r="Z47" s="129"/>
    </row>
    <row r="48" spans="1:26" ht="9.75" customHeight="1">
      <c r="A48" s="158">
        <v>1993</v>
      </c>
      <c r="B48" s="161">
        <v>12.977319763866999</v>
      </c>
      <c r="C48" s="161">
        <v>13.083345310799</v>
      </c>
      <c r="D48" s="161">
        <v>13.159593689429</v>
      </c>
      <c r="E48" s="161">
        <v>13.235480403514</v>
      </c>
      <c r="F48" s="161">
        <v>13.311137489729999</v>
      </c>
      <c r="G48" s="161">
        <v>13.385797123244</v>
      </c>
      <c r="H48" s="161">
        <v>13.450123440421001</v>
      </c>
      <c r="I48" s="161">
        <v>13.522112194855</v>
      </c>
      <c r="J48" s="161">
        <v>13.622260672231</v>
      </c>
      <c r="K48" s="161">
        <v>13.677973025024</v>
      </c>
      <c r="L48" s="161">
        <v>13.738302356338</v>
      </c>
      <c r="M48" s="161">
        <v>13.843054897126001</v>
      </c>
      <c r="N48" s="129"/>
      <c r="O48" s="129"/>
      <c r="P48" s="129"/>
      <c r="Q48" s="129"/>
      <c r="R48" s="129"/>
      <c r="S48" s="129"/>
      <c r="T48" s="129"/>
      <c r="U48" s="129"/>
      <c r="V48" s="129"/>
      <c r="W48" s="129"/>
      <c r="X48" s="129"/>
      <c r="Y48" s="129"/>
      <c r="Z48" s="129"/>
    </row>
    <row r="49" spans="1:26" ht="9.75" customHeight="1">
      <c r="A49" s="158">
        <v>1994</v>
      </c>
      <c r="B49" s="161">
        <v>13.950374980567</v>
      </c>
      <c r="C49" s="161">
        <v>14.022124062044</v>
      </c>
      <c r="D49" s="161">
        <v>14.094224762979</v>
      </c>
      <c r="E49" s="161">
        <v>14.163251304932</v>
      </c>
      <c r="F49" s="161">
        <v>14.231682244252999</v>
      </c>
      <c r="G49" s="161">
        <v>14.302894568965</v>
      </c>
      <c r="H49" s="161">
        <v>14.366326769868</v>
      </c>
      <c r="I49" s="161">
        <v>14.433286645443999</v>
      </c>
      <c r="J49" s="161">
        <v>14.535936644548</v>
      </c>
      <c r="K49" s="161">
        <v>14.612245304055</v>
      </c>
      <c r="L49" s="161">
        <v>14.690360856448001</v>
      </c>
      <c r="M49" s="161">
        <v>14.819204368158999</v>
      </c>
      <c r="N49" s="129"/>
      <c r="O49" s="129"/>
      <c r="P49" s="129"/>
      <c r="Q49" s="129"/>
      <c r="R49" s="129"/>
      <c r="S49" s="129"/>
      <c r="T49" s="129"/>
      <c r="U49" s="129"/>
      <c r="V49" s="129"/>
      <c r="W49" s="129"/>
      <c r="X49" s="129"/>
      <c r="Y49" s="129"/>
      <c r="Z49" s="129"/>
    </row>
    <row r="50" spans="1:26" ht="9.75" customHeight="1">
      <c r="A50" s="158">
        <v>1995</v>
      </c>
      <c r="B50" s="161">
        <v>15.376990944299999</v>
      </c>
      <c r="C50" s="161">
        <v>16.028707348708998</v>
      </c>
      <c r="D50" s="161">
        <v>16.973617202949999</v>
      </c>
      <c r="E50" s="161">
        <v>18.326133255310999</v>
      </c>
      <c r="F50" s="161">
        <v>19.092090190992</v>
      </c>
      <c r="G50" s="161">
        <v>19.698024268685</v>
      </c>
      <c r="H50" s="161">
        <v>20.099588355293999</v>
      </c>
      <c r="I50" s="161">
        <v>20.432981265710001</v>
      </c>
      <c r="J50" s="161">
        <v>20.855642530130002</v>
      </c>
      <c r="K50" s="161">
        <v>21.284762116614999</v>
      </c>
      <c r="L50" s="161">
        <v>21.809608384348</v>
      </c>
      <c r="M50" s="161">
        <v>22.520167271192001</v>
      </c>
      <c r="N50" s="129"/>
      <c r="O50" s="129"/>
      <c r="P50" s="129"/>
      <c r="Q50" s="129"/>
      <c r="R50" s="129"/>
      <c r="S50" s="129"/>
      <c r="T50" s="129"/>
      <c r="U50" s="129"/>
      <c r="V50" s="129"/>
      <c r="W50" s="129"/>
      <c r="X50" s="129"/>
      <c r="Y50" s="129"/>
      <c r="Z50" s="129"/>
    </row>
    <row r="51" spans="1:26" ht="9.75" customHeight="1">
      <c r="A51" s="158">
        <v>1996</v>
      </c>
      <c r="B51" s="161">
        <v>23.329753761294</v>
      </c>
      <c r="C51" s="161">
        <v>23.874262028762001</v>
      </c>
      <c r="D51" s="161">
        <v>24.399825880352999</v>
      </c>
      <c r="E51" s="161">
        <v>25.093449617204001</v>
      </c>
      <c r="F51" s="161">
        <v>25.550842302962</v>
      </c>
      <c r="G51" s="161">
        <v>25.966901728547001</v>
      </c>
      <c r="H51" s="161">
        <v>26.336030688063001</v>
      </c>
      <c r="I51" s="161">
        <v>26.686071714930002</v>
      </c>
      <c r="J51" s="161">
        <v>27.112751490396999</v>
      </c>
      <c r="K51" s="161">
        <v>27.451167539621</v>
      </c>
      <c r="L51" s="161">
        <v>27.867083448433998</v>
      </c>
      <c r="M51" s="161">
        <v>28.759336453704002</v>
      </c>
      <c r="N51" s="129"/>
      <c r="O51" s="129"/>
      <c r="P51" s="129"/>
      <c r="Q51" s="129"/>
      <c r="R51" s="129"/>
      <c r="S51" s="129"/>
      <c r="T51" s="129"/>
      <c r="U51" s="129"/>
      <c r="V51" s="129"/>
      <c r="W51" s="129"/>
      <c r="X51" s="129"/>
      <c r="Y51" s="129"/>
      <c r="Z51" s="129"/>
    </row>
    <row r="52" spans="1:26" ht="9.75" customHeight="1">
      <c r="A52" s="158">
        <v>1997</v>
      </c>
      <c r="B52" s="161">
        <v>29.498886028859999</v>
      </c>
      <c r="C52" s="161">
        <v>29.994598091509001</v>
      </c>
      <c r="D52" s="161">
        <v>30.367889073663001</v>
      </c>
      <c r="E52" s="161">
        <v>30.695971811728999</v>
      </c>
      <c r="F52" s="161">
        <v>30.976119445603</v>
      </c>
      <c r="G52" s="161">
        <v>31.250956912307998</v>
      </c>
      <c r="H52" s="161">
        <v>31.523211040861</v>
      </c>
      <c r="I52" s="161">
        <v>31.803502196688001</v>
      </c>
      <c r="J52" s="161">
        <v>32.199612588994</v>
      </c>
      <c r="K52" s="161">
        <v>32.456940823078</v>
      </c>
      <c r="L52" s="161">
        <v>32.820042010843999</v>
      </c>
      <c r="M52" s="161">
        <v>33.279874507621003</v>
      </c>
      <c r="N52" s="129"/>
      <c r="O52" s="129"/>
      <c r="P52" s="129"/>
      <c r="Q52" s="129"/>
      <c r="R52" s="129"/>
      <c r="S52" s="129"/>
      <c r="T52" s="129"/>
      <c r="U52" s="129"/>
      <c r="V52" s="129"/>
      <c r="W52" s="129"/>
      <c r="X52" s="129"/>
      <c r="Y52" s="129"/>
      <c r="Z52" s="129"/>
    </row>
    <row r="53" spans="1:26" ht="9.75" customHeight="1">
      <c r="A53" s="158">
        <v>1998</v>
      </c>
      <c r="B53" s="161">
        <v>34.003924110859998</v>
      </c>
      <c r="C53" s="161">
        <v>34.599237843852997</v>
      </c>
      <c r="D53" s="161">
        <v>35.004533397604</v>
      </c>
      <c r="E53" s="161">
        <v>35.332042063402</v>
      </c>
      <c r="F53" s="161">
        <v>35.613481363761998</v>
      </c>
      <c r="G53" s="161">
        <v>36.034420411382001</v>
      </c>
      <c r="H53" s="161">
        <v>36.381878110460001</v>
      </c>
      <c r="I53" s="161">
        <v>36.731632103784001</v>
      </c>
      <c r="J53" s="161">
        <v>37.327376387091</v>
      </c>
      <c r="K53" s="161">
        <v>37.862268927258</v>
      </c>
      <c r="L53" s="161">
        <v>38.532786225594002</v>
      </c>
      <c r="M53" s="161">
        <v>39.472974324694</v>
      </c>
      <c r="N53" s="129"/>
      <c r="O53" s="129"/>
      <c r="P53" s="129"/>
      <c r="Q53" s="129"/>
      <c r="R53" s="129"/>
      <c r="S53" s="129"/>
      <c r="T53" s="129"/>
      <c r="U53" s="129"/>
      <c r="V53" s="129"/>
      <c r="W53" s="129"/>
      <c r="X53" s="129"/>
      <c r="Y53" s="129"/>
      <c r="Z53" s="129"/>
    </row>
    <row r="54" spans="1:26" ht="9.75" customHeight="1">
      <c r="A54" s="158">
        <v>1999</v>
      </c>
      <c r="B54" s="161">
        <v>40.469770280539997</v>
      </c>
      <c r="C54" s="161">
        <v>41.013642812363997</v>
      </c>
      <c r="D54" s="161">
        <v>41.394683783067002</v>
      </c>
      <c r="E54" s="161">
        <v>41.774576609237002</v>
      </c>
      <c r="F54" s="161">
        <v>42.02587707675</v>
      </c>
      <c r="G54" s="161">
        <v>42.302006204759003</v>
      </c>
      <c r="H54" s="161">
        <v>42.581579771548</v>
      </c>
      <c r="I54" s="161">
        <v>42.821255256237997</v>
      </c>
      <c r="J54" s="161">
        <v>43.235018392756999</v>
      </c>
      <c r="K54" s="161">
        <v>43.508851226518999</v>
      </c>
      <c r="L54" s="161">
        <v>43.895776447019998</v>
      </c>
      <c r="M54" s="161">
        <v>44.335516388565999</v>
      </c>
      <c r="N54" s="129"/>
      <c r="O54" s="129"/>
      <c r="P54" s="129"/>
      <c r="Q54" s="129"/>
      <c r="R54" s="129"/>
      <c r="S54" s="129"/>
      <c r="T54" s="129"/>
      <c r="U54" s="129"/>
      <c r="V54" s="129"/>
      <c r="W54" s="129"/>
      <c r="X54" s="129"/>
      <c r="Y54" s="129"/>
      <c r="Z54" s="129"/>
    </row>
    <row r="55" spans="1:26" ht="9.75" customHeight="1">
      <c r="A55" s="158">
        <v>2000</v>
      </c>
      <c r="B55" s="161">
        <v>44.930830116377997</v>
      </c>
      <c r="C55" s="161">
        <v>45.329380314521998</v>
      </c>
      <c r="D55" s="161">
        <v>45.580680782035003</v>
      </c>
      <c r="E55" s="161">
        <v>45.840018271642002</v>
      </c>
      <c r="F55" s="161">
        <v>46.011379073729003</v>
      </c>
      <c r="G55" s="161">
        <v>46.283920241006001</v>
      </c>
      <c r="H55" s="161">
        <v>46.464466209717997</v>
      </c>
      <c r="I55" s="161">
        <v>46.719785188278003</v>
      </c>
      <c r="J55" s="161">
        <v>47.061071604014998</v>
      </c>
      <c r="K55" s="161">
        <v>47.385135825852998</v>
      </c>
      <c r="L55" s="161">
        <v>47.790287862832997</v>
      </c>
      <c r="M55" s="161">
        <v>48.307671180741004</v>
      </c>
      <c r="N55" s="129"/>
      <c r="O55" s="129"/>
      <c r="P55" s="129"/>
      <c r="Q55" s="129"/>
      <c r="R55" s="129"/>
      <c r="S55" s="129"/>
      <c r="T55" s="129"/>
      <c r="U55" s="129"/>
      <c r="V55" s="129"/>
      <c r="W55" s="129"/>
      <c r="X55" s="129"/>
      <c r="Y55" s="129"/>
      <c r="Z55" s="129"/>
    </row>
    <row r="56" spans="1:26" ht="9.75" customHeight="1">
      <c r="A56" s="158">
        <v>2001</v>
      </c>
      <c r="B56" s="161">
        <v>48.575476247933999</v>
      </c>
      <c r="C56" s="161">
        <v>48.543328159565</v>
      </c>
      <c r="D56" s="161">
        <v>48.850887781723998</v>
      </c>
      <c r="E56" s="161">
        <v>49.097308632382997</v>
      </c>
      <c r="F56" s="161">
        <v>49.209970463624998</v>
      </c>
      <c r="G56" s="161">
        <v>49.326363767191999</v>
      </c>
      <c r="H56" s="161">
        <v>49.198201964029998</v>
      </c>
      <c r="I56" s="161">
        <v>49.489687547186001</v>
      </c>
      <c r="J56" s="161">
        <v>49.950381149771999</v>
      </c>
      <c r="K56" s="161">
        <v>50.176135367754</v>
      </c>
      <c r="L56" s="161">
        <v>50.365148908872001</v>
      </c>
      <c r="M56" s="161">
        <v>50.434898785092997</v>
      </c>
      <c r="N56" s="129"/>
      <c r="O56" s="129"/>
      <c r="P56" s="129"/>
      <c r="Q56" s="129"/>
      <c r="R56" s="129"/>
      <c r="S56" s="129"/>
      <c r="T56" s="129"/>
      <c r="U56" s="129"/>
      <c r="V56" s="129"/>
      <c r="W56" s="129"/>
      <c r="X56" s="129"/>
      <c r="Y56" s="129"/>
      <c r="Z56" s="129"/>
    </row>
    <row r="57" spans="1:26" ht="9.75" customHeight="1">
      <c r="A57" s="158">
        <v>2002</v>
      </c>
      <c r="B57" s="161">
        <v>50.900472009715998</v>
      </c>
      <c r="C57" s="161">
        <v>50.867749849081001</v>
      </c>
      <c r="D57" s="161">
        <v>51.127948444495999</v>
      </c>
      <c r="E57" s="161">
        <v>51.407234972562001</v>
      </c>
      <c r="F57" s="161">
        <v>51.511429231397997</v>
      </c>
      <c r="G57" s="161">
        <v>51.762586176958997</v>
      </c>
      <c r="H57" s="161">
        <v>51.911181353361997</v>
      </c>
      <c r="I57" s="161">
        <v>52.108560301263999</v>
      </c>
      <c r="J57" s="161">
        <v>52.421983564994001</v>
      </c>
      <c r="K57" s="161">
        <v>52.653036086686001</v>
      </c>
      <c r="L57" s="161">
        <v>53.078877281373998</v>
      </c>
      <c r="M57" s="161">
        <v>53.309929803065003</v>
      </c>
      <c r="N57" s="129"/>
      <c r="O57" s="129"/>
      <c r="P57" s="129"/>
      <c r="Q57" s="129"/>
      <c r="R57" s="129"/>
      <c r="S57" s="129"/>
      <c r="T57" s="129"/>
      <c r="U57" s="129"/>
      <c r="V57" s="129"/>
      <c r="W57" s="129"/>
      <c r="X57" s="129"/>
      <c r="Y57" s="129"/>
      <c r="Z57" s="129"/>
    </row>
    <row r="58" spans="1:26" ht="9.75" customHeight="1">
      <c r="A58" s="158">
        <v>2003</v>
      </c>
      <c r="B58" s="161">
        <v>53.525440675315998</v>
      </c>
      <c r="C58" s="161">
        <v>53.674122454969996</v>
      </c>
      <c r="D58" s="161">
        <v>54.012930412785998</v>
      </c>
      <c r="E58" s="161">
        <v>54.105144199469997</v>
      </c>
      <c r="F58" s="161">
        <v>53.930559670748998</v>
      </c>
      <c r="G58" s="161">
        <v>53.975112399147001</v>
      </c>
      <c r="H58" s="161">
        <v>54.053338701333999</v>
      </c>
      <c r="I58" s="161">
        <v>54.215489910502001</v>
      </c>
      <c r="J58" s="161">
        <v>54.538238163896999</v>
      </c>
      <c r="K58" s="161">
        <v>54.738207386707003</v>
      </c>
      <c r="L58" s="161">
        <v>55.192541605370003</v>
      </c>
      <c r="M58" s="161">
        <v>55.429810786837997</v>
      </c>
      <c r="N58" s="129"/>
      <c r="O58" s="129"/>
      <c r="P58" s="129"/>
      <c r="Q58" s="129"/>
      <c r="R58" s="129"/>
      <c r="S58" s="129"/>
      <c r="T58" s="129"/>
      <c r="U58" s="129"/>
      <c r="V58" s="129"/>
      <c r="W58" s="129"/>
      <c r="X58" s="129"/>
      <c r="Y58" s="129"/>
      <c r="Z58" s="129"/>
    </row>
    <row r="59" spans="1:26" ht="9.75" customHeight="1">
      <c r="A59" s="158">
        <v>2004</v>
      </c>
      <c r="B59" s="161">
        <v>55.774317349450001</v>
      </c>
      <c r="C59" s="161">
        <v>56.107944757452998</v>
      </c>
      <c r="D59" s="161">
        <v>56.298070935616998</v>
      </c>
      <c r="E59" s="161">
        <v>56.383031952562</v>
      </c>
      <c r="F59" s="161">
        <v>56.241602942646999</v>
      </c>
      <c r="G59" s="161">
        <v>56.331744509406001</v>
      </c>
      <c r="H59" s="161">
        <v>56.479390179097003</v>
      </c>
      <c r="I59" s="161">
        <v>56.828041181560003</v>
      </c>
      <c r="J59" s="161">
        <v>57.297917049664001</v>
      </c>
      <c r="K59" s="161">
        <v>57.694747165395</v>
      </c>
      <c r="L59" s="161">
        <v>58.186899397696997</v>
      </c>
      <c r="M59" s="161">
        <v>58.307088153376</v>
      </c>
      <c r="N59" s="129"/>
      <c r="O59" s="129"/>
      <c r="P59" s="129"/>
      <c r="Q59" s="129"/>
      <c r="R59" s="129"/>
      <c r="S59" s="129"/>
      <c r="T59" s="129"/>
      <c r="U59" s="129"/>
      <c r="V59" s="129"/>
      <c r="W59" s="129"/>
      <c r="X59" s="129"/>
      <c r="Y59" s="129"/>
      <c r="Z59" s="129"/>
    </row>
    <row r="60" spans="1:26" ht="9.75" customHeight="1">
      <c r="A60" s="158">
        <v>2005</v>
      </c>
      <c r="B60" s="161">
        <v>58.309160373300998</v>
      </c>
      <c r="C60" s="161">
        <v>58.503430991316002</v>
      </c>
      <c r="D60" s="161">
        <v>58.767120976834001</v>
      </c>
      <c r="E60" s="161">
        <v>58.976415189308</v>
      </c>
      <c r="F60" s="161">
        <v>58.828251464635997</v>
      </c>
      <c r="G60" s="161">
        <v>58.771783471665998</v>
      </c>
      <c r="H60" s="161">
        <v>59.001799883395002</v>
      </c>
      <c r="I60" s="161">
        <v>59.072255360862002</v>
      </c>
      <c r="J60" s="161">
        <v>59.309006487348</v>
      </c>
      <c r="K60" s="161">
        <v>59.454579937113998</v>
      </c>
      <c r="L60" s="161">
        <v>59.882493351727</v>
      </c>
      <c r="M60" s="161">
        <v>60.250312388501001</v>
      </c>
      <c r="N60" s="129"/>
      <c r="O60" s="129"/>
      <c r="P60" s="129"/>
      <c r="Q60" s="129"/>
      <c r="R60" s="129"/>
      <c r="S60" s="129"/>
      <c r="T60" s="129"/>
      <c r="U60" s="129"/>
      <c r="V60" s="129"/>
      <c r="W60" s="129"/>
      <c r="X60" s="129"/>
      <c r="Y60" s="129"/>
      <c r="Z60" s="129"/>
    </row>
    <row r="61" spans="1:26" ht="9.75" customHeight="1">
      <c r="A61" s="158">
        <v>2006</v>
      </c>
      <c r="B61" s="161">
        <v>60.603625885795999</v>
      </c>
      <c r="C61" s="161">
        <v>60.696357727462001</v>
      </c>
      <c r="D61" s="161">
        <v>60.772511809722999</v>
      </c>
      <c r="E61" s="161">
        <v>60.861617266518998</v>
      </c>
      <c r="F61" s="161">
        <v>60.590674511262002</v>
      </c>
      <c r="G61" s="161">
        <v>60.642998064380002</v>
      </c>
      <c r="H61" s="161">
        <v>60.809293713400997</v>
      </c>
      <c r="I61" s="161">
        <v>61.119608647242003</v>
      </c>
      <c r="J61" s="161">
        <v>61.736612130056002</v>
      </c>
      <c r="K61" s="161">
        <v>62.006518775350997</v>
      </c>
      <c r="L61" s="161">
        <v>62.331857303652001</v>
      </c>
      <c r="M61" s="161">
        <v>62.692423570686003</v>
      </c>
      <c r="N61" s="129"/>
      <c r="O61" s="129"/>
      <c r="P61" s="129"/>
      <c r="Q61" s="129"/>
      <c r="R61" s="129"/>
      <c r="S61" s="129"/>
      <c r="T61" s="129"/>
      <c r="U61" s="129"/>
      <c r="V61" s="129"/>
      <c r="W61" s="129"/>
      <c r="X61" s="129"/>
      <c r="Y61" s="129"/>
      <c r="Z61" s="129"/>
    </row>
    <row r="62" spans="1:26" ht="9.75" customHeight="1">
      <c r="A62" s="158">
        <v>2007</v>
      </c>
      <c r="B62" s="161">
        <v>63.016207934043997</v>
      </c>
      <c r="C62" s="161">
        <v>63.192346627710997</v>
      </c>
      <c r="D62" s="161">
        <v>63.329113142792998</v>
      </c>
      <c r="E62" s="161">
        <v>63.291295129151997</v>
      </c>
      <c r="F62" s="161">
        <v>62.982534360255002</v>
      </c>
      <c r="G62" s="161">
        <v>63.058170387535</v>
      </c>
      <c r="H62" s="161">
        <v>63.326004812904003</v>
      </c>
      <c r="I62" s="161">
        <v>63.583996193627002</v>
      </c>
      <c r="J62" s="161">
        <v>64.077702590875006</v>
      </c>
      <c r="K62" s="161">
        <v>64.327405091895997</v>
      </c>
      <c r="L62" s="161">
        <v>64.781221255576995</v>
      </c>
      <c r="M62" s="161">
        <v>65.049055680945997</v>
      </c>
      <c r="N62" s="129"/>
      <c r="O62" s="129"/>
      <c r="P62" s="129"/>
      <c r="Q62" s="129"/>
      <c r="R62" s="129"/>
      <c r="S62" s="129"/>
      <c r="T62" s="129"/>
      <c r="U62" s="129"/>
      <c r="V62" s="129"/>
      <c r="W62" s="129"/>
      <c r="X62" s="129"/>
      <c r="Y62" s="129"/>
      <c r="Z62" s="129"/>
    </row>
    <row r="63" spans="1:26" ht="9.75" customHeight="1">
      <c r="A63" s="158">
        <v>2008</v>
      </c>
      <c r="B63" s="161">
        <v>65.350563680104003</v>
      </c>
      <c r="C63" s="161">
        <v>65.544834298119</v>
      </c>
      <c r="D63" s="161">
        <v>66.019890716036002</v>
      </c>
      <c r="E63" s="161">
        <v>66.170126660633997</v>
      </c>
      <c r="F63" s="161">
        <v>66.098635073205003</v>
      </c>
      <c r="G63" s="161">
        <v>66.372168103369006</v>
      </c>
      <c r="H63" s="161">
        <v>66.742059360067998</v>
      </c>
      <c r="I63" s="161">
        <v>67.127492266209003</v>
      </c>
      <c r="J63" s="161">
        <v>67.584934814760004</v>
      </c>
      <c r="K63" s="161">
        <v>68.045485693200007</v>
      </c>
      <c r="L63" s="161">
        <v>68.818941780386993</v>
      </c>
      <c r="M63" s="161">
        <v>69.295552363249001</v>
      </c>
      <c r="N63" s="129"/>
      <c r="O63" s="129"/>
      <c r="P63" s="129"/>
      <c r="Q63" s="129"/>
      <c r="R63" s="129"/>
      <c r="S63" s="129"/>
      <c r="T63" s="129"/>
      <c r="U63" s="129"/>
      <c r="V63" s="129"/>
      <c r="W63" s="129"/>
      <c r="X63" s="129"/>
      <c r="Y63" s="129"/>
      <c r="Z63" s="129"/>
    </row>
    <row r="64" spans="1:26" ht="9.75" customHeight="1">
      <c r="A64" s="158">
        <v>2009</v>
      </c>
      <c r="B64" s="161">
        <v>69.456149407474001</v>
      </c>
      <c r="C64" s="161">
        <v>69.609493681960004</v>
      </c>
      <c r="D64" s="161">
        <v>70.009950182560999</v>
      </c>
      <c r="E64" s="161">
        <v>70.254990188749005</v>
      </c>
      <c r="F64" s="161">
        <v>70.050358471107998</v>
      </c>
      <c r="G64" s="161">
        <v>70.179354161469007</v>
      </c>
      <c r="H64" s="161">
        <v>70.370516449595002</v>
      </c>
      <c r="I64" s="161">
        <v>70.538884318540994</v>
      </c>
      <c r="J64" s="161">
        <v>70.892715870817995</v>
      </c>
      <c r="K64" s="161">
        <v>71.107190633106001</v>
      </c>
      <c r="L64" s="161">
        <v>71.476045779843005</v>
      </c>
      <c r="M64" s="161">
        <v>71.771855174205001</v>
      </c>
      <c r="N64" s="129"/>
      <c r="O64" s="129"/>
      <c r="P64" s="129"/>
      <c r="Q64" s="129"/>
      <c r="R64" s="129"/>
      <c r="S64" s="129"/>
      <c r="T64" s="129"/>
      <c r="U64" s="129"/>
      <c r="V64" s="129"/>
      <c r="W64" s="129"/>
      <c r="X64" s="129"/>
      <c r="Y64" s="129"/>
      <c r="Z64" s="129"/>
    </row>
    <row r="65" spans="1:26" ht="9.75" customHeight="1">
      <c r="A65" s="158">
        <v>2010</v>
      </c>
      <c r="B65" s="161">
        <v>72.552045976151007</v>
      </c>
      <c r="C65" s="161">
        <v>72.971670511062001</v>
      </c>
      <c r="D65" s="161">
        <v>73.489725492434005</v>
      </c>
      <c r="E65" s="161">
        <v>73.255564640854004</v>
      </c>
      <c r="F65" s="161">
        <v>72.793977652452</v>
      </c>
      <c r="G65" s="161">
        <v>72.771183233271003</v>
      </c>
      <c r="H65" s="161">
        <v>72.929190002590005</v>
      </c>
      <c r="I65" s="161">
        <v>73.131749500306</v>
      </c>
      <c r="J65" s="161">
        <v>73.515110186520999</v>
      </c>
      <c r="K65" s="161">
        <v>73.968926350203006</v>
      </c>
      <c r="L65" s="161">
        <v>74.561581248891997</v>
      </c>
      <c r="M65" s="161">
        <v>74.930954450610002</v>
      </c>
      <c r="N65" s="129"/>
      <c r="O65" s="129"/>
      <c r="P65" s="129"/>
      <c r="Q65" s="129"/>
      <c r="R65" s="129"/>
      <c r="S65" s="129"/>
      <c r="T65" s="129"/>
      <c r="U65" s="129"/>
      <c r="V65" s="129"/>
      <c r="W65" s="129"/>
      <c r="X65" s="129"/>
      <c r="Y65" s="129"/>
      <c r="Z65" s="129"/>
    </row>
    <row r="66" spans="1:26" ht="9.75" customHeight="1">
      <c r="A66" s="158">
        <v>2011</v>
      </c>
      <c r="B66" s="162">
        <v>75.295991345633993</v>
      </c>
      <c r="C66" s="162">
        <v>75.578460244005001</v>
      </c>
      <c r="D66" s="162">
        <v>75.723450928540998</v>
      </c>
      <c r="E66" s="162">
        <v>75.717440951979995</v>
      </c>
      <c r="F66" s="162">
        <v>75.159264378868997</v>
      </c>
      <c r="G66" s="162">
        <v>75.155508143518006</v>
      </c>
      <c r="H66" s="162">
        <v>75.516106737184003</v>
      </c>
      <c r="I66" s="162">
        <v>75.635555021334994</v>
      </c>
      <c r="J66" s="162">
        <v>75.821113047658997</v>
      </c>
      <c r="K66" s="162">
        <v>76.332712302421996</v>
      </c>
      <c r="L66" s="162">
        <v>77.158332832501998</v>
      </c>
      <c r="M66" s="162">
        <v>77.792385359696993</v>
      </c>
      <c r="N66" s="129"/>
      <c r="O66" s="129"/>
      <c r="P66" s="129"/>
      <c r="Q66" s="129"/>
      <c r="R66" s="129"/>
      <c r="S66" s="129"/>
      <c r="T66" s="129"/>
      <c r="U66" s="129"/>
      <c r="V66" s="129"/>
      <c r="W66" s="129"/>
      <c r="X66" s="129"/>
      <c r="Y66" s="129"/>
      <c r="Z66" s="129"/>
    </row>
    <row r="67" spans="1:26" ht="9.75" customHeight="1">
      <c r="A67" s="158">
        <v>2012</v>
      </c>
      <c r="B67" s="162">
        <v>78.343049462107004</v>
      </c>
      <c r="C67" s="162">
        <v>78.502313840976001</v>
      </c>
      <c r="D67" s="162">
        <v>78.547388665184002</v>
      </c>
      <c r="E67" s="162">
        <v>78.300979626179995</v>
      </c>
      <c r="F67" s="162">
        <v>78.053819340104994</v>
      </c>
      <c r="G67" s="162">
        <v>78.413666686699997</v>
      </c>
      <c r="H67" s="162">
        <v>78.853897469800003</v>
      </c>
      <c r="I67" s="162">
        <v>79.090540296892996</v>
      </c>
      <c r="J67" s="162">
        <v>79.439118937436007</v>
      </c>
      <c r="K67" s="162">
        <v>79.841036119959</v>
      </c>
      <c r="L67" s="162">
        <v>80.383436504597995</v>
      </c>
      <c r="M67" s="162">
        <v>80.568243283851004</v>
      </c>
      <c r="N67" s="129"/>
      <c r="O67" s="129"/>
      <c r="P67" s="129"/>
      <c r="Q67" s="129"/>
      <c r="R67" s="129"/>
      <c r="S67" s="129"/>
      <c r="T67" s="129"/>
      <c r="U67" s="129"/>
      <c r="V67" s="129"/>
      <c r="W67" s="129"/>
      <c r="X67" s="129"/>
      <c r="Y67" s="129"/>
      <c r="Z67" s="129"/>
    </row>
    <row r="68" spans="1:26" ht="9.75" customHeight="1">
      <c r="A68" s="158">
        <v>2013</v>
      </c>
      <c r="B68" s="162">
        <v>80.892782018150001</v>
      </c>
      <c r="C68" s="162">
        <v>81.290942965322003</v>
      </c>
      <c r="D68" s="162">
        <v>81.887433139010994</v>
      </c>
      <c r="E68" s="162">
        <v>81.941522928061005</v>
      </c>
      <c r="F68" s="162">
        <v>81.668820241600997</v>
      </c>
      <c r="G68" s="163">
        <v>81.619237934972006</v>
      </c>
      <c r="H68" s="163">
        <v>81.592193040447</v>
      </c>
      <c r="I68" s="163">
        <v>81.824328385119003</v>
      </c>
      <c r="J68" s="163">
        <v>82.132339683875003</v>
      </c>
      <c r="K68" s="158">
        <v>82.522988160346003</v>
      </c>
      <c r="L68" s="163">
        <v>83.292265160165996</v>
      </c>
      <c r="M68" s="163">
        <v>83.770058296773001</v>
      </c>
      <c r="N68" s="129"/>
      <c r="O68" s="129"/>
      <c r="P68" s="129"/>
      <c r="Q68" s="129"/>
      <c r="R68" s="129"/>
      <c r="S68" s="129"/>
      <c r="T68" s="129"/>
      <c r="U68" s="129"/>
      <c r="V68" s="129"/>
      <c r="W68" s="129"/>
      <c r="X68" s="129"/>
      <c r="Y68" s="129"/>
      <c r="Z68" s="129"/>
    </row>
    <row r="69" spans="1:26" ht="9.75" customHeight="1">
      <c r="A69" s="158">
        <v>2014</v>
      </c>
      <c r="B69" s="162">
        <v>84.519051625699007</v>
      </c>
      <c r="C69" s="162">
        <v>84.733157040687999</v>
      </c>
      <c r="D69" s="162">
        <v>84.965292385360002</v>
      </c>
      <c r="E69" s="162">
        <v>84.806779253561004</v>
      </c>
      <c r="F69" s="164">
        <v>84.535579061242004</v>
      </c>
      <c r="G69" s="163">
        <v>84.682072239918</v>
      </c>
      <c r="H69" s="163">
        <v>84.914958831660996</v>
      </c>
      <c r="I69" s="163">
        <v>85.219965142136004</v>
      </c>
      <c r="J69" s="163">
        <v>85.596339924274005</v>
      </c>
      <c r="K69" s="158">
        <v>86.069625578460005</v>
      </c>
      <c r="L69" s="163">
        <v>86.763777871266001</v>
      </c>
      <c r="M69" s="163">
        <v>87.188983712964003</v>
      </c>
      <c r="N69" s="129"/>
      <c r="O69" s="129"/>
      <c r="P69" s="129"/>
      <c r="Q69" s="129"/>
      <c r="R69" s="129"/>
      <c r="S69" s="129"/>
      <c r="T69" s="129"/>
      <c r="U69" s="129"/>
      <c r="V69" s="129"/>
      <c r="W69" s="129"/>
      <c r="X69" s="129"/>
      <c r="Y69" s="129"/>
      <c r="Z69" s="129"/>
    </row>
    <row r="70" spans="1:26" ht="9.75" customHeight="1">
      <c r="A70" s="158">
        <v>2015</v>
      </c>
      <c r="B70" s="162">
        <v>87.110102770598999</v>
      </c>
      <c r="C70" s="162">
        <v>87.275377126028999</v>
      </c>
      <c r="D70" s="162">
        <v>87.630716990203993</v>
      </c>
      <c r="E70" s="162">
        <v>87.403840375022995</v>
      </c>
      <c r="F70" s="163">
        <v>86.967365827272999</v>
      </c>
      <c r="G70" s="163">
        <v>87.113107758880005</v>
      </c>
      <c r="H70" s="163">
        <v>87.240819760803006</v>
      </c>
      <c r="I70" s="163">
        <v>87.424875292986002</v>
      </c>
      <c r="J70" s="163">
        <v>87.752419015566005</v>
      </c>
      <c r="K70" s="158">
        <v>88.203918504718004</v>
      </c>
      <c r="L70" s="163">
        <v>88.685467876675006</v>
      </c>
      <c r="M70" s="163">
        <v>89.046817717411002</v>
      </c>
      <c r="N70" s="129"/>
      <c r="O70" s="129"/>
      <c r="P70" s="129"/>
      <c r="Q70" s="129"/>
      <c r="R70" s="129"/>
      <c r="S70" s="129"/>
      <c r="T70" s="129"/>
      <c r="U70" s="129"/>
      <c r="V70" s="129"/>
      <c r="W70" s="129"/>
      <c r="X70" s="129"/>
      <c r="Y70" s="129"/>
      <c r="Z70" s="129"/>
    </row>
    <row r="71" spans="1:26" ht="9.75" customHeight="1">
      <c r="A71" s="158">
        <v>2016</v>
      </c>
      <c r="B71" s="162">
        <v>89.386381393112998</v>
      </c>
      <c r="C71" s="162">
        <v>89.777781116653998</v>
      </c>
      <c r="D71" s="162">
        <v>89.910000600998004</v>
      </c>
      <c r="E71" s="162">
        <v>89.625277961416003</v>
      </c>
      <c r="F71" s="163">
        <v>89.225614520102994</v>
      </c>
      <c r="G71" s="163">
        <v>89.324027886291006</v>
      </c>
      <c r="H71" s="163">
        <v>89.556914478034003</v>
      </c>
      <c r="I71" s="163">
        <v>89.809333493598999</v>
      </c>
      <c r="J71" s="163">
        <v>90.357743854798997</v>
      </c>
      <c r="K71" s="158">
        <v>90.906154215998995</v>
      </c>
      <c r="L71" s="163">
        <v>91.616833944348002</v>
      </c>
      <c r="M71" s="163">
        <v>92.039034797764003</v>
      </c>
      <c r="N71" s="129"/>
      <c r="O71" s="129"/>
      <c r="P71" s="129"/>
      <c r="Q71" s="129"/>
      <c r="R71" s="129"/>
      <c r="S71" s="129"/>
      <c r="T71" s="129"/>
      <c r="U71" s="129"/>
      <c r="V71" s="129"/>
      <c r="W71" s="129"/>
      <c r="X71" s="129"/>
      <c r="Y71" s="129"/>
      <c r="Z71" s="129"/>
    </row>
    <row r="72" spans="1:26" ht="9.75" customHeight="1">
      <c r="A72" s="158">
        <v>2017</v>
      </c>
      <c r="B72" s="162">
        <v>93.603882444858996</v>
      </c>
      <c r="C72" s="162">
        <v>94.144780335356998</v>
      </c>
      <c r="D72" s="162">
        <v>94.722489332292</v>
      </c>
      <c r="E72" s="162">
        <v>94.838932628162993</v>
      </c>
      <c r="F72" s="163">
        <v>94.725494320571997</v>
      </c>
      <c r="G72" s="163">
        <v>94.963639641805003</v>
      </c>
      <c r="H72" s="163">
        <v>95.322735741331002</v>
      </c>
      <c r="I72" s="163">
        <v>95.793767654305995</v>
      </c>
      <c r="J72" s="163">
        <v>96.093515235290994</v>
      </c>
      <c r="K72" s="158">
        <v>96.698269126750006</v>
      </c>
      <c r="L72" s="163">
        <v>97.695173988822006</v>
      </c>
      <c r="M72" s="163">
        <v>98.272882985755999</v>
      </c>
      <c r="N72" s="129"/>
      <c r="O72" s="129"/>
      <c r="P72" s="129"/>
      <c r="Q72" s="129"/>
      <c r="R72" s="129"/>
      <c r="S72" s="129"/>
      <c r="T72" s="129"/>
      <c r="U72" s="129"/>
      <c r="V72" s="129"/>
      <c r="W72" s="129"/>
      <c r="X72" s="129"/>
      <c r="Y72" s="129"/>
      <c r="Z72" s="129"/>
    </row>
    <row r="73" spans="1:26" ht="9.75" customHeight="1">
      <c r="A73" s="158">
        <v>2018</v>
      </c>
      <c r="B73" s="162">
        <v>98.794999699501005</v>
      </c>
      <c r="C73" s="162">
        <v>99.171374481640001</v>
      </c>
      <c r="D73" s="162">
        <v>99.492156980588007</v>
      </c>
      <c r="E73" s="162">
        <v>99.154847046097004</v>
      </c>
      <c r="F73" s="163">
        <v>98.994080173086999</v>
      </c>
      <c r="G73" s="163">
        <v>99.376464931786998</v>
      </c>
      <c r="H73" s="163">
        <v>99.909099104513999</v>
      </c>
      <c r="I73" s="163">
        <v>100.492</v>
      </c>
      <c r="J73" s="163">
        <v>100.917</v>
      </c>
      <c r="K73" s="158">
        <v>101.44</v>
      </c>
      <c r="L73" s="163">
        <v>102.303</v>
      </c>
      <c r="M73" s="163">
        <v>103.02</v>
      </c>
      <c r="N73" s="129"/>
      <c r="O73" s="129"/>
      <c r="P73" s="129"/>
      <c r="Q73" s="129"/>
      <c r="R73" s="129"/>
      <c r="S73" s="129"/>
      <c r="T73" s="129"/>
      <c r="U73" s="129"/>
      <c r="V73" s="129"/>
      <c r="W73" s="129"/>
      <c r="X73" s="129"/>
      <c r="Y73" s="129"/>
      <c r="Z73" s="129"/>
    </row>
    <row r="74" spans="1:26" ht="9.75" customHeight="1">
      <c r="A74" s="158">
        <v>2019</v>
      </c>
      <c r="B74" s="162">
        <v>103.108</v>
      </c>
      <c r="C74" s="162">
        <v>103.07899999999999</v>
      </c>
      <c r="D74" s="162">
        <v>103.476</v>
      </c>
      <c r="E74" s="162">
        <v>103.53100000000001</v>
      </c>
      <c r="F74" s="163">
        <v>103.233</v>
      </c>
      <c r="G74" s="163">
        <v>103.29900000000001</v>
      </c>
      <c r="H74" s="163">
        <v>103.687</v>
      </c>
      <c r="I74" s="163">
        <v>103.67</v>
      </c>
      <c r="J74" s="163">
        <v>103.94199999999999</v>
      </c>
      <c r="K74" s="165">
        <v>104.503</v>
      </c>
      <c r="L74" s="165">
        <v>105.346</v>
      </c>
      <c r="M74" s="165">
        <v>105.934</v>
      </c>
      <c r="N74" s="129"/>
      <c r="O74" s="129"/>
      <c r="P74" s="129"/>
      <c r="Q74" s="129"/>
      <c r="R74" s="129"/>
      <c r="S74" s="129"/>
      <c r="T74" s="129"/>
      <c r="U74" s="129"/>
      <c r="V74" s="129"/>
      <c r="W74" s="129"/>
      <c r="X74" s="129"/>
      <c r="Y74" s="129"/>
      <c r="Z74" s="129"/>
    </row>
    <row r="75" spans="1:26" ht="9.75" customHeight="1">
      <c r="A75" s="158">
        <v>2020</v>
      </c>
      <c r="B75" s="162">
        <v>106.447</v>
      </c>
      <c r="C75" s="162">
        <v>106.889</v>
      </c>
      <c r="D75" s="162">
        <v>106.83799999999999</v>
      </c>
      <c r="E75" s="166">
        <v>105.755</v>
      </c>
      <c r="F75" s="162">
        <v>106.16200000000001</v>
      </c>
      <c r="G75" s="162">
        <v>106.74299999999999</v>
      </c>
      <c r="H75" s="162">
        <v>107.444</v>
      </c>
      <c r="I75" s="162">
        <v>107.867</v>
      </c>
      <c r="J75" s="162">
        <v>108.114</v>
      </c>
      <c r="K75" s="166">
        <v>108.774</v>
      </c>
      <c r="L75" s="166">
        <v>108.85599999999999</v>
      </c>
      <c r="M75" s="166">
        <v>109.271</v>
      </c>
      <c r="N75" s="129"/>
      <c r="O75" s="129"/>
      <c r="P75" s="129"/>
      <c r="Q75" s="129"/>
      <c r="R75" s="129"/>
      <c r="S75" s="129"/>
      <c r="T75" s="129"/>
      <c r="U75" s="129"/>
      <c r="V75" s="129"/>
      <c r="W75" s="129"/>
      <c r="X75" s="129"/>
      <c r="Y75" s="129"/>
      <c r="Z75" s="129"/>
    </row>
    <row r="76" spans="1:26" ht="9.75" customHeight="1">
      <c r="A76" s="158">
        <v>2021</v>
      </c>
      <c r="B76" s="162">
        <v>110.21</v>
      </c>
      <c r="C76" s="162">
        <v>110.907</v>
      </c>
      <c r="D76" s="162">
        <v>111.824</v>
      </c>
      <c r="E76" s="162">
        <v>112.19</v>
      </c>
      <c r="F76" s="162">
        <v>112.419</v>
      </c>
      <c r="G76" s="162">
        <v>113.018</v>
      </c>
      <c r="H76" s="162">
        <v>113.682</v>
      </c>
      <c r="I76" s="162">
        <v>113.899</v>
      </c>
      <c r="J76" s="162">
        <v>114.601</v>
      </c>
      <c r="K76" s="166">
        <v>115.56100000000001</v>
      </c>
      <c r="L76" s="166">
        <v>116.884</v>
      </c>
      <c r="M76" s="166">
        <v>117.30800000000001</v>
      </c>
      <c r="N76" s="129"/>
      <c r="O76" s="129"/>
      <c r="P76" s="129"/>
      <c r="Q76" s="129"/>
      <c r="R76" s="129"/>
      <c r="S76" s="129"/>
      <c r="T76" s="129"/>
      <c r="U76" s="129"/>
      <c r="V76" s="129"/>
      <c r="W76" s="129"/>
      <c r="X76" s="129"/>
      <c r="Y76" s="129"/>
      <c r="Z76" s="129"/>
    </row>
    <row r="77" spans="1:26" ht="9.75" customHeight="1">
      <c r="A77" s="158">
        <v>2022</v>
      </c>
      <c r="B77" s="162">
        <v>118.002</v>
      </c>
      <c r="C77" s="162">
        <v>118.98099999999999</v>
      </c>
      <c r="D77" s="162">
        <v>120.15900000000001</v>
      </c>
      <c r="E77" s="166">
        <v>120.809</v>
      </c>
      <c r="F77" s="162">
        <v>121.02200000000001</v>
      </c>
      <c r="G77" s="166">
        <v>122.044</v>
      </c>
      <c r="H77" s="166">
        <v>122.94799999999999</v>
      </c>
      <c r="I77" s="162">
        <v>123.803</v>
      </c>
      <c r="J77" s="162">
        <v>124.571</v>
      </c>
      <c r="K77" s="162">
        <v>125.276</v>
      </c>
      <c r="L77" s="166">
        <v>125.997</v>
      </c>
      <c r="M77" s="166">
        <v>126.47799999999999</v>
      </c>
      <c r="N77" s="129"/>
      <c r="O77" s="129"/>
      <c r="P77" s="129"/>
      <c r="Q77" s="129"/>
      <c r="R77" s="129"/>
      <c r="S77" s="129"/>
      <c r="T77" s="129"/>
      <c r="U77" s="129"/>
      <c r="V77" s="129"/>
      <c r="W77" s="129"/>
      <c r="X77" s="129"/>
      <c r="Y77" s="129"/>
      <c r="Z77" s="129"/>
    </row>
    <row r="78" spans="1:26" ht="9.75" customHeight="1">
      <c r="A78" s="158">
        <v>2023</v>
      </c>
      <c r="B78" s="162">
        <v>127.336</v>
      </c>
      <c r="C78" s="162">
        <v>128.04599999999999</v>
      </c>
      <c r="D78" s="162">
        <v>128.38900000000001</v>
      </c>
      <c r="E78" s="167">
        <v>128.363</v>
      </c>
      <c r="F78" s="166">
        <v>128.084</v>
      </c>
      <c r="G78" s="166">
        <v>128.214</v>
      </c>
      <c r="H78" s="162">
        <v>128.83199999999999</v>
      </c>
      <c r="I78" s="162" t="s">
        <v>757</v>
      </c>
      <c r="J78" s="162">
        <v>130.12</v>
      </c>
      <c r="K78" s="162">
        <v>130.60900000000001</v>
      </c>
      <c r="L78" s="162">
        <v>131.44499999999999</v>
      </c>
      <c r="M78" s="162">
        <v>132.37299999999999</v>
      </c>
      <c r="N78" s="129"/>
      <c r="O78" s="129"/>
      <c r="P78" s="129"/>
      <c r="Q78" s="129"/>
      <c r="R78" s="129"/>
      <c r="S78" s="129"/>
      <c r="T78" s="129"/>
      <c r="U78" s="129"/>
      <c r="V78" s="129"/>
      <c r="W78" s="129"/>
      <c r="X78" s="129"/>
      <c r="Y78" s="129"/>
      <c r="Z78" s="129"/>
    </row>
    <row r="79" spans="1:26" ht="9.75" customHeight="1">
      <c r="A79" s="158">
        <v>2024</v>
      </c>
      <c r="B79" s="162">
        <v>133.55500000000001</v>
      </c>
      <c r="C79" s="162">
        <v>133.68100000000001</v>
      </c>
      <c r="D79" s="162">
        <v>134.065</v>
      </c>
      <c r="E79" s="167">
        <v>134.33600000000001</v>
      </c>
      <c r="F79" s="166">
        <v>134.08699999999999</v>
      </c>
      <c r="G79" s="166">
        <v>134.59399999999999</v>
      </c>
      <c r="H79" s="166">
        <v>136.00299999999999</v>
      </c>
      <c r="I79" s="166">
        <v>136.01300000000001</v>
      </c>
      <c r="J79" s="166">
        <v>136.08000000000001</v>
      </c>
      <c r="K79" s="162">
        <v>136.828</v>
      </c>
      <c r="L79" s="162">
        <v>137.42400000000001</v>
      </c>
      <c r="M79" s="162">
        <v>137.94900000000001</v>
      </c>
      <c r="N79" s="129"/>
      <c r="O79" s="129"/>
      <c r="P79" s="129"/>
      <c r="Q79" s="129"/>
      <c r="R79" s="129"/>
      <c r="S79" s="129"/>
      <c r="T79" s="129"/>
      <c r="U79" s="129"/>
      <c r="V79" s="129"/>
      <c r="W79" s="129"/>
      <c r="X79" s="129"/>
      <c r="Y79" s="129"/>
      <c r="Z79" s="129"/>
    </row>
    <row r="80" spans="1:26" ht="9.75" customHeight="1">
      <c r="A80" s="129"/>
      <c r="B80" s="129"/>
      <c r="C80" s="129"/>
      <c r="D80" s="129"/>
      <c r="E80" s="129"/>
      <c r="F80" s="129"/>
      <c r="G80" s="129"/>
      <c r="H80" s="129"/>
      <c r="I80" s="129"/>
      <c r="J80" s="129"/>
      <c r="K80" s="129"/>
      <c r="L80" s="129"/>
      <c r="M80" s="129"/>
      <c r="N80" s="129"/>
      <c r="O80" s="129"/>
      <c r="P80" s="129"/>
      <c r="Q80" s="129"/>
      <c r="R80" s="129"/>
      <c r="S80" s="129"/>
      <c r="T80" s="129"/>
      <c r="U80" s="129"/>
      <c r="V80" s="129"/>
      <c r="W80" s="129"/>
      <c r="X80" s="129"/>
      <c r="Y80" s="129"/>
      <c r="Z80" s="129"/>
    </row>
    <row r="81" spans="1:26" ht="9.75" customHeight="1">
      <c r="A81" s="168"/>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row>
    <row r="82" spans="1:26" ht="9.75" customHeight="1">
      <c r="A82" s="169"/>
      <c r="B82" s="170"/>
      <c r="C82" s="129"/>
      <c r="D82" s="129"/>
      <c r="E82" s="129"/>
      <c r="F82" s="129"/>
      <c r="G82" s="129"/>
      <c r="H82" s="129"/>
      <c r="I82" s="129"/>
      <c r="J82" s="129"/>
      <c r="K82" s="129"/>
      <c r="L82" s="129"/>
      <c r="M82" s="129"/>
      <c r="N82" s="129"/>
      <c r="O82" s="129"/>
      <c r="P82" s="129"/>
      <c r="Q82" s="129"/>
      <c r="R82" s="129"/>
      <c r="S82" s="129"/>
      <c r="T82" s="129"/>
      <c r="U82" s="129"/>
      <c r="V82" s="129"/>
      <c r="W82" s="129"/>
      <c r="X82" s="129"/>
      <c r="Y82" s="129"/>
      <c r="Z82" s="129"/>
    </row>
    <row r="83" spans="1:26" ht="9.75" customHeight="1">
      <c r="A83" s="129"/>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row>
    <row r="84" spans="1:26" ht="9.75" customHeight="1">
      <c r="A84" s="129"/>
      <c r="B84" s="129"/>
      <c r="C84" s="129"/>
      <c r="D84" s="129"/>
      <c r="E84" s="129"/>
      <c r="F84" s="129"/>
      <c r="G84" s="129"/>
      <c r="H84" s="129"/>
      <c r="I84" s="129"/>
      <c r="J84" s="129"/>
      <c r="K84" s="129"/>
      <c r="L84" s="129"/>
      <c r="M84" s="129"/>
      <c r="N84" s="129"/>
      <c r="O84" s="129"/>
      <c r="P84" s="129"/>
      <c r="Q84" s="129"/>
      <c r="R84" s="129"/>
      <c r="S84" s="129"/>
      <c r="T84" s="129"/>
      <c r="U84" s="129"/>
      <c r="V84" s="129"/>
      <c r="W84" s="129"/>
      <c r="X84" s="129"/>
      <c r="Y84" s="129"/>
      <c r="Z84" s="129"/>
    </row>
    <row r="85" spans="1:26" ht="9.75" customHeight="1">
      <c r="A85" s="129"/>
      <c r="B85" s="129"/>
      <c r="C85" s="129"/>
      <c r="D85" s="129"/>
      <c r="E85" s="129"/>
      <c r="F85" s="129"/>
      <c r="G85" s="129"/>
      <c r="H85" s="129"/>
      <c r="I85" s="129"/>
      <c r="J85" s="129"/>
      <c r="K85" s="129"/>
      <c r="L85" s="129"/>
      <c r="M85" s="129"/>
      <c r="N85" s="129"/>
      <c r="O85" s="129"/>
      <c r="P85" s="129"/>
      <c r="Q85" s="129"/>
      <c r="R85" s="129"/>
      <c r="S85" s="129"/>
      <c r="T85" s="129"/>
      <c r="U85" s="129"/>
      <c r="V85" s="129"/>
      <c r="W85" s="129"/>
      <c r="X85" s="129"/>
      <c r="Y85" s="129"/>
      <c r="Z85" s="129"/>
    </row>
    <row r="86" spans="1:26" ht="9.75" customHeight="1">
      <c r="A86" s="129"/>
      <c r="B86" s="129"/>
      <c r="C86" s="129"/>
      <c r="D86" s="129"/>
      <c r="E86" s="129"/>
      <c r="F86" s="129"/>
      <c r="G86" s="129"/>
      <c r="H86" s="129"/>
      <c r="I86" s="129"/>
      <c r="J86" s="129"/>
      <c r="K86" s="129"/>
      <c r="L86" s="129"/>
      <c r="M86" s="129"/>
      <c r="N86" s="129"/>
      <c r="O86" s="129"/>
      <c r="P86" s="129"/>
      <c r="Q86" s="129"/>
      <c r="R86" s="129"/>
      <c r="S86" s="129"/>
      <c r="T86" s="129"/>
      <c r="U86" s="129"/>
      <c r="V86" s="129"/>
      <c r="W86" s="129"/>
      <c r="X86" s="129"/>
      <c r="Y86" s="129"/>
      <c r="Z86" s="129"/>
    </row>
    <row r="87" spans="1:26" ht="9.75" customHeight="1">
      <c r="A87" s="129"/>
      <c r="B87" s="129"/>
      <c r="C87" s="129"/>
      <c r="D87" s="129"/>
      <c r="E87" s="129"/>
      <c r="F87" s="129"/>
      <c r="G87" s="129"/>
      <c r="H87" s="129"/>
      <c r="I87" s="129"/>
      <c r="J87" s="129"/>
      <c r="K87" s="129"/>
      <c r="L87" s="129"/>
      <c r="M87" s="129"/>
      <c r="N87" s="129"/>
      <c r="O87" s="129"/>
      <c r="P87" s="129"/>
      <c r="Q87" s="129"/>
      <c r="R87" s="129"/>
      <c r="S87" s="129"/>
      <c r="T87" s="129"/>
      <c r="U87" s="129"/>
      <c r="V87" s="129"/>
      <c r="W87" s="129"/>
      <c r="X87" s="129"/>
      <c r="Y87" s="129"/>
      <c r="Z87" s="129"/>
    </row>
    <row r="88" spans="1:26" ht="9.75" customHeight="1">
      <c r="A88" s="12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row>
    <row r="89" spans="1:26" ht="9.75" customHeight="1">
      <c r="A89" s="129"/>
      <c r="B89" s="129"/>
      <c r="C89" s="129"/>
      <c r="D89" s="129"/>
      <c r="E89" s="129"/>
      <c r="F89" s="129"/>
      <c r="G89" s="129"/>
      <c r="H89" s="129"/>
      <c r="I89" s="129"/>
      <c r="J89" s="129"/>
      <c r="K89" s="129"/>
      <c r="L89" s="129"/>
      <c r="M89" s="129"/>
      <c r="N89" s="129"/>
      <c r="O89" s="129"/>
      <c r="P89" s="129"/>
      <c r="Q89" s="129"/>
      <c r="R89" s="129"/>
      <c r="S89" s="129"/>
      <c r="T89" s="129"/>
      <c r="U89" s="129"/>
      <c r="V89" s="129"/>
      <c r="W89" s="129"/>
      <c r="X89" s="129"/>
      <c r="Y89" s="129"/>
      <c r="Z89" s="129"/>
    </row>
    <row r="90" spans="1:26" ht="9.75" customHeight="1">
      <c r="A90" s="129"/>
      <c r="B90" s="129"/>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row>
    <row r="91" spans="1:26" ht="9.75" customHeight="1">
      <c r="A91" s="129"/>
      <c r="B91" s="129"/>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row>
    <row r="92" spans="1:26" ht="9.75" customHeight="1">
      <c r="A92" s="129"/>
      <c r="B92" s="129"/>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row>
    <row r="93" spans="1:26" ht="9.75" customHeight="1">
      <c r="A93" s="129"/>
      <c r="B93" s="129"/>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row>
    <row r="94" spans="1:26" ht="9.75" customHeight="1">
      <c r="A94" s="129"/>
      <c r="B94" s="129"/>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row>
    <row r="95" spans="1:26" ht="9.75" customHeight="1">
      <c r="A95" s="129"/>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row>
    <row r="96" spans="1:26" ht="9.75" customHeight="1">
      <c r="A96" s="129"/>
      <c r="B96" s="129"/>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row>
    <row r="97" spans="1:26" ht="9.75" customHeight="1">
      <c r="A97" s="129"/>
      <c r="B97" s="129"/>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row>
    <row r="98" spans="1:26" ht="9.75" customHeight="1">
      <c r="A98" s="129"/>
      <c r="B98" s="129"/>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row>
    <row r="99" spans="1:26" ht="9.75" customHeight="1">
      <c r="A99" s="129"/>
      <c r="B99" s="129"/>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row>
    <row r="100" spans="1:26" ht="9.75" customHeight="1">
      <c r="A100" s="129"/>
      <c r="B100" s="129"/>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9.75" customHeight="1">
      <c r="A101" s="129"/>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9.75" customHeight="1">
      <c r="A102" s="129"/>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9.75" customHeight="1">
      <c r="A103" s="129"/>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9.75" customHeight="1">
      <c r="A104" s="129"/>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9.75" customHeight="1">
      <c r="A105" s="129"/>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9.75" customHeight="1">
      <c r="A106" s="129"/>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9.75" customHeight="1">
      <c r="A107" s="129"/>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9.75" customHeight="1">
      <c r="A108" s="129"/>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9.75" customHeight="1">
      <c r="A109" s="129"/>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9.75" customHeight="1">
      <c r="A110" s="129"/>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9.75" customHeight="1">
      <c r="A111" s="129"/>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9.75" customHeight="1">
      <c r="A112" s="129"/>
      <c r="B112" s="129"/>
      <c r="C112" s="129"/>
      <c r="D112" s="129"/>
      <c r="E112" s="129"/>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9.75" customHeight="1">
      <c r="A113" s="129"/>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9.75" customHeight="1">
      <c r="A114" s="129"/>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75" customHeight="1">
      <c r="A115" s="129"/>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9.75" customHeight="1">
      <c r="A116" s="129"/>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9.75" customHeight="1">
      <c r="A117" s="129"/>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9.75" customHeight="1">
      <c r="A118" s="129"/>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9.75" customHeight="1">
      <c r="A119" s="129"/>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9.75" customHeight="1">
      <c r="A120" s="129"/>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9.75" customHeight="1">
      <c r="A121" s="129"/>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9.75" customHeight="1">
      <c r="A122" s="129"/>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9.75" customHeight="1">
      <c r="A123" s="129"/>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9.75" customHeight="1">
      <c r="A124" s="129"/>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9.75" customHeight="1">
      <c r="A125" s="129"/>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9.75" customHeight="1">
      <c r="A126" s="129"/>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9.75" customHeight="1">
      <c r="A127" s="129"/>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9.75" customHeight="1">
      <c r="A128" s="129"/>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9.75" customHeight="1">
      <c r="A129" s="129"/>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9.75" customHeight="1">
      <c r="A130" s="129"/>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9.75" customHeight="1">
      <c r="A131" s="129"/>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9.75" customHeight="1">
      <c r="A132" s="129"/>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9.75" customHeight="1">
      <c r="A133" s="129"/>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9.75" customHeight="1">
      <c r="A134" s="129"/>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9.75" customHeight="1">
      <c r="A135" s="129"/>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9.75" customHeight="1">
      <c r="A136" s="129"/>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9.75" customHeight="1">
      <c r="A137" s="129"/>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9.75" customHeight="1">
      <c r="A138" s="129"/>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9.75" customHeight="1">
      <c r="A139" s="129"/>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9.75" customHeight="1">
      <c r="A140" s="129"/>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9.75" customHeight="1">
      <c r="A141" s="129"/>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9.75" customHeight="1">
      <c r="A142" s="129"/>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9.75" customHeight="1">
      <c r="A143" s="129"/>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9.75" customHeight="1">
      <c r="A144" s="129"/>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9.75" customHeight="1">
      <c r="A145" s="129"/>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9.75" customHeight="1">
      <c r="A146" s="129"/>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9.75" customHeight="1">
      <c r="A147" s="129"/>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9.75" customHeight="1">
      <c r="A148" s="129"/>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9.75" customHeight="1">
      <c r="A149" s="129"/>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9.75" customHeight="1">
      <c r="A150" s="129"/>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9.75" customHeight="1">
      <c r="A151" s="129"/>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9.75" customHeight="1">
      <c r="A152" s="129"/>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9.75" customHeight="1">
      <c r="A153" s="129"/>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9.75" customHeight="1">
      <c r="A154" s="129"/>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9.75" customHeight="1">
      <c r="A155" s="129"/>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9.75" customHeight="1">
      <c r="A156" s="129"/>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9.75" customHeight="1">
      <c r="A157" s="129"/>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9.75" customHeight="1">
      <c r="A158" s="129"/>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9.75" customHeight="1">
      <c r="A159" s="129"/>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9.75" customHeight="1">
      <c r="A160" s="129"/>
      <c r="B160" s="129"/>
      <c r="C160" s="129"/>
      <c r="D160" s="129"/>
      <c r="E160" s="129"/>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9.75" customHeight="1">
      <c r="A161" s="129"/>
      <c r="B161" s="129"/>
      <c r="C161" s="129"/>
      <c r="D161" s="129"/>
      <c r="E161" s="129"/>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9.75" customHeight="1">
      <c r="A162" s="129"/>
      <c r="B162" s="129"/>
      <c r="C162" s="129"/>
      <c r="D162" s="129"/>
      <c r="E162" s="129"/>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9.75" customHeight="1">
      <c r="A163" s="129"/>
      <c r="B163" s="129"/>
      <c r="C163" s="129"/>
      <c r="D163" s="129"/>
      <c r="E163" s="129"/>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9.75" customHeight="1">
      <c r="A164" s="129"/>
      <c r="B164" s="129"/>
      <c r="C164" s="129"/>
      <c r="D164" s="129"/>
      <c r="E164" s="129"/>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9.75" customHeight="1">
      <c r="A165" s="129"/>
      <c r="B165" s="129"/>
      <c r="C165" s="129"/>
      <c r="D165" s="129"/>
      <c r="E165" s="129"/>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9.75" customHeight="1">
      <c r="A166" s="129"/>
      <c r="B166" s="129"/>
      <c r="C166" s="129"/>
      <c r="D166" s="129"/>
      <c r="E166" s="129"/>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9.75" customHeight="1">
      <c r="A167" s="129"/>
      <c r="B167" s="129"/>
      <c r="C167" s="129"/>
      <c r="D167" s="129"/>
      <c r="E167" s="129"/>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9.75" customHeight="1">
      <c r="A168" s="129"/>
      <c r="B168" s="129"/>
      <c r="C168" s="129"/>
      <c r="D168" s="129"/>
      <c r="E168" s="129"/>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9.75" customHeight="1">
      <c r="A169" s="129"/>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9.75" customHeight="1">
      <c r="A170" s="129"/>
      <c r="B170" s="129"/>
      <c r="C170" s="129"/>
      <c r="D170" s="129"/>
      <c r="E170" s="129"/>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9.75" customHeight="1">
      <c r="A171" s="129"/>
      <c r="B171" s="129"/>
      <c r="C171" s="129"/>
      <c r="D171" s="129"/>
      <c r="E171" s="129"/>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9.75" customHeight="1">
      <c r="A172" s="129"/>
      <c r="B172" s="129"/>
      <c r="C172" s="129"/>
      <c r="D172" s="129"/>
      <c r="E172" s="129"/>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9.75" customHeight="1">
      <c r="A173" s="129"/>
      <c r="B173" s="129"/>
      <c r="C173" s="129"/>
      <c r="D173" s="129"/>
      <c r="E173" s="129"/>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9.75" customHeight="1">
      <c r="A174" s="129"/>
      <c r="B174" s="129"/>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9.75" customHeight="1">
      <c r="A175" s="129"/>
      <c r="B175" s="129"/>
      <c r="C175" s="129"/>
      <c r="D175" s="129"/>
      <c r="E175" s="129"/>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9.75" customHeight="1">
      <c r="A176" s="129"/>
      <c r="B176" s="129"/>
      <c r="C176" s="129"/>
      <c r="D176" s="129"/>
      <c r="E176" s="129"/>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9.75" customHeight="1">
      <c r="A177" s="129"/>
      <c r="B177" s="129"/>
      <c r="C177" s="129"/>
      <c r="D177" s="129"/>
      <c r="E177" s="129"/>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9.75" customHeight="1">
      <c r="A178" s="129"/>
      <c r="B178" s="129"/>
      <c r="C178" s="129"/>
      <c r="D178" s="129"/>
      <c r="E178" s="129"/>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9.75" customHeight="1">
      <c r="A179" s="129"/>
      <c r="B179" s="129"/>
      <c r="C179" s="129"/>
      <c r="D179" s="129"/>
      <c r="E179" s="129"/>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9.75" customHeight="1">
      <c r="A180" s="129"/>
      <c r="B180" s="129"/>
      <c r="C180" s="129"/>
      <c r="D180" s="129"/>
      <c r="E180" s="129"/>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9.75" customHeight="1">
      <c r="A181" s="129"/>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9.75" customHeight="1">
      <c r="A182" s="129"/>
      <c r="B182" s="129"/>
      <c r="C182" s="129"/>
      <c r="D182" s="129"/>
      <c r="E182" s="129"/>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9.75" customHeight="1">
      <c r="A183" s="129"/>
      <c r="B183" s="129"/>
      <c r="C183" s="129"/>
      <c r="D183" s="129"/>
      <c r="E183" s="129"/>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9.75" customHeight="1">
      <c r="A184" s="129"/>
      <c r="B184" s="129"/>
      <c r="C184" s="129"/>
      <c r="D184" s="129"/>
      <c r="E184" s="129"/>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9.75" customHeight="1">
      <c r="A185" s="129"/>
      <c r="B185" s="129"/>
      <c r="C185" s="129"/>
      <c r="D185" s="129"/>
      <c r="E185" s="129"/>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9.75" customHeight="1">
      <c r="A186" s="129"/>
      <c r="B186" s="129"/>
      <c r="C186" s="129"/>
      <c r="D186" s="129"/>
      <c r="E186" s="129"/>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9.75" customHeight="1">
      <c r="A187" s="129"/>
      <c r="B187" s="129"/>
      <c r="C187" s="129"/>
      <c r="D187" s="129"/>
      <c r="E187" s="129"/>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9.75" customHeight="1">
      <c r="A188" s="129"/>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9.75" customHeight="1">
      <c r="A189" s="129"/>
      <c r="B189" s="129"/>
      <c r="C189" s="129"/>
      <c r="D189" s="129"/>
      <c r="E189" s="129"/>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9.75" customHeight="1">
      <c r="A190" s="129"/>
      <c r="B190" s="129"/>
      <c r="C190" s="129"/>
      <c r="D190" s="129"/>
      <c r="E190" s="129"/>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9.75" customHeight="1">
      <c r="A191" s="129"/>
      <c r="B191" s="129"/>
      <c r="C191" s="129"/>
      <c r="D191" s="129"/>
      <c r="E191" s="129"/>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9.75" customHeight="1">
      <c r="A192" s="129"/>
      <c r="B192" s="129"/>
      <c r="C192" s="129"/>
      <c r="D192" s="129"/>
      <c r="E192" s="129"/>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9.75" customHeight="1">
      <c r="A193" s="129"/>
      <c r="B193" s="129"/>
      <c r="C193" s="129"/>
      <c r="D193" s="129"/>
      <c r="E193" s="129"/>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9.75" customHeight="1">
      <c r="A194" s="129"/>
      <c r="B194" s="129"/>
      <c r="C194" s="129"/>
      <c r="D194" s="129"/>
      <c r="E194" s="129"/>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9.75" customHeight="1">
      <c r="A195" s="129"/>
      <c r="B195" s="129"/>
      <c r="C195" s="129"/>
      <c r="D195" s="129"/>
      <c r="E195" s="129"/>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9.75" customHeight="1">
      <c r="A196" s="129"/>
      <c r="B196" s="129"/>
      <c r="C196" s="129"/>
      <c r="D196" s="129"/>
      <c r="E196" s="129"/>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9.75" customHeight="1">
      <c r="A197" s="129"/>
      <c r="B197" s="129"/>
      <c r="C197" s="129"/>
      <c r="D197" s="129"/>
      <c r="E197" s="129"/>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9.75" customHeight="1">
      <c r="A198" s="129"/>
      <c r="B198" s="129"/>
      <c r="C198" s="129"/>
      <c r="D198" s="129"/>
      <c r="E198" s="129"/>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9.75" customHeight="1">
      <c r="A199" s="129"/>
      <c r="B199" s="129"/>
      <c r="C199" s="129"/>
      <c r="D199" s="129"/>
      <c r="E199" s="129"/>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9.75" customHeight="1">
      <c r="A200" s="129"/>
      <c r="B200" s="129"/>
      <c r="C200" s="129"/>
      <c r="D200" s="129"/>
      <c r="E200" s="129"/>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9.75" customHeight="1">
      <c r="A201" s="129"/>
      <c r="B201" s="129"/>
      <c r="C201" s="129"/>
      <c r="D201" s="129"/>
      <c r="E201" s="129"/>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9.75" customHeight="1">
      <c r="A202" s="129"/>
      <c r="B202" s="129"/>
      <c r="C202" s="129"/>
      <c r="D202" s="129"/>
      <c r="E202" s="129"/>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9.75" customHeight="1">
      <c r="A203" s="129"/>
      <c r="B203" s="129"/>
      <c r="C203" s="129"/>
      <c r="D203" s="129"/>
      <c r="E203" s="129"/>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9.75" customHeight="1">
      <c r="A204" s="129"/>
      <c r="B204" s="129"/>
      <c r="C204" s="129"/>
      <c r="D204" s="129"/>
      <c r="E204" s="129"/>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9.75" customHeight="1">
      <c r="A205" s="129"/>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9.75" customHeight="1">
      <c r="A206" s="129"/>
      <c r="B206" s="129"/>
      <c r="C206" s="129"/>
      <c r="D206" s="129"/>
      <c r="E206" s="129"/>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9.75" customHeight="1">
      <c r="A207" s="129"/>
      <c r="B207" s="129"/>
      <c r="C207" s="129"/>
      <c r="D207" s="129"/>
      <c r="E207" s="129"/>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9.75" customHeight="1">
      <c r="A208" s="129"/>
      <c r="B208" s="129"/>
      <c r="C208" s="129"/>
      <c r="D208" s="129"/>
      <c r="E208" s="129"/>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9.75" customHeight="1">
      <c r="A209" s="129"/>
      <c r="B209" s="129"/>
      <c r="C209" s="129"/>
      <c r="D209" s="129"/>
      <c r="E209" s="129"/>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9.75" customHeight="1">
      <c r="A210" s="129"/>
      <c r="B210" s="129"/>
      <c r="C210" s="129"/>
      <c r="D210" s="129"/>
      <c r="E210" s="129"/>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9.75" customHeight="1">
      <c r="A211" s="129"/>
      <c r="B211" s="129"/>
      <c r="C211" s="129"/>
      <c r="D211" s="129"/>
      <c r="E211" s="129"/>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9.75" customHeight="1">
      <c r="A212" s="129"/>
      <c r="B212" s="129"/>
      <c r="C212" s="129"/>
      <c r="D212" s="129"/>
      <c r="E212" s="129"/>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9.75" customHeight="1">
      <c r="A213" s="129"/>
      <c r="B213" s="129"/>
      <c r="C213" s="129"/>
      <c r="D213" s="129"/>
      <c r="E213" s="129"/>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9.75" customHeight="1">
      <c r="A214" s="129"/>
      <c r="B214" s="129"/>
      <c r="C214" s="129"/>
      <c r="D214" s="129"/>
      <c r="E214" s="129"/>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9.75" customHeight="1">
      <c r="A215" s="129"/>
      <c r="B215" s="129"/>
      <c r="C215" s="129"/>
      <c r="D215" s="129"/>
      <c r="E215" s="129"/>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9.75" customHeight="1">
      <c r="A216" s="129"/>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9.75" customHeight="1">
      <c r="A217" s="129"/>
      <c r="B217" s="129"/>
      <c r="C217" s="129"/>
      <c r="D217" s="129"/>
      <c r="E217" s="129"/>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9.75" customHeight="1">
      <c r="A218" s="129"/>
      <c r="B218" s="129"/>
      <c r="C218" s="129"/>
      <c r="D218" s="129"/>
      <c r="E218" s="129"/>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9.75" customHeight="1">
      <c r="A219" s="129"/>
      <c r="B219" s="129"/>
      <c r="C219" s="129"/>
      <c r="D219" s="129"/>
      <c r="E219" s="129"/>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9.75" customHeight="1">
      <c r="A220" s="129"/>
      <c r="B220" s="129"/>
      <c r="C220" s="129"/>
      <c r="D220" s="129"/>
      <c r="E220" s="129"/>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9.75" customHeight="1">
      <c r="A221" s="129"/>
      <c r="B221" s="129"/>
      <c r="C221" s="129"/>
      <c r="D221" s="129"/>
      <c r="E221" s="129"/>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9.75" customHeight="1">
      <c r="A222" s="129"/>
      <c r="B222" s="129"/>
      <c r="C222" s="129"/>
      <c r="D222" s="129"/>
      <c r="E222" s="129"/>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9.75" customHeight="1">
      <c r="A223" s="129"/>
      <c r="B223" s="129"/>
      <c r="C223" s="129"/>
      <c r="D223" s="129"/>
      <c r="E223" s="129"/>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9.75" customHeight="1">
      <c r="A224" s="129"/>
      <c r="B224" s="129"/>
      <c r="C224" s="129"/>
      <c r="D224" s="129"/>
      <c r="E224" s="129"/>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9.75" customHeight="1">
      <c r="A225" s="129"/>
      <c r="B225" s="129"/>
      <c r="C225" s="129"/>
      <c r="D225" s="129"/>
      <c r="E225" s="129"/>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9.75" customHeight="1">
      <c r="A226" s="129"/>
      <c r="B226" s="129"/>
      <c r="C226" s="129"/>
      <c r="D226" s="129"/>
      <c r="E226" s="129"/>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9.75" customHeight="1">
      <c r="A227" s="129"/>
      <c r="B227" s="129"/>
      <c r="C227" s="129"/>
      <c r="D227" s="129"/>
      <c r="E227" s="129"/>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9.75" customHeight="1">
      <c r="A228" s="129"/>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9.75" customHeight="1">
      <c r="A229" s="129"/>
      <c r="B229" s="129"/>
      <c r="C229" s="129"/>
      <c r="D229" s="129"/>
      <c r="E229" s="129"/>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9.75" customHeight="1">
      <c r="A230" s="129"/>
      <c r="B230" s="129"/>
      <c r="C230" s="129"/>
      <c r="D230" s="129"/>
      <c r="E230" s="129"/>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9.75" customHeight="1">
      <c r="A231" s="129"/>
      <c r="B231" s="129"/>
      <c r="C231" s="129"/>
      <c r="D231" s="129"/>
      <c r="E231" s="129"/>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9.75" customHeight="1">
      <c r="A232" s="129"/>
      <c r="B232" s="129"/>
      <c r="C232" s="129"/>
      <c r="D232" s="129"/>
      <c r="E232" s="129"/>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9.75" customHeight="1">
      <c r="A233" s="129"/>
      <c r="B233" s="129"/>
      <c r="C233" s="129"/>
      <c r="D233" s="129"/>
      <c r="E233" s="129"/>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9.75" customHeight="1">
      <c r="A234" s="129"/>
      <c r="B234" s="129"/>
      <c r="C234" s="129"/>
      <c r="D234" s="129"/>
      <c r="E234" s="129"/>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9.75" customHeight="1">
      <c r="A235" s="129"/>
      <c r="B235" s="129"/>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9.75" customHeight="1">
      <c r="A236" s="129"/>
      <c r="B236" s="129"/>
      <c r="C236" s="129"/>
      <c r="D236" s="129"/>
      <c r="E236" s="129"/>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9.75" customHeight="1">
      <c r="A237" s="129"/>
      <c r="B237" s="129"/>
      <c r="C237" s="129"/>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9.75" customHeight="1">
      <c r="A238" s="129"/>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9.75" customHeight="1">
      <c r="A239" s="129"/>
      <c r="B239" s="129"/>
      <c r="C239" s="129"/>
      <c r="D239" s="129"/>
      <c r="E239" s="129"/>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9.75" customHeight="1">
      <c r="A240" s="129"/>
      <c r="B240" s="129"/>
      <c r="C240" s="129"/>
      <c r="D240" s="129"/>
      <c r="E240" s="129"/>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9.75" customHeight="1">
      <c r="A241" s="129"/>
      <c r="B241" s="129"/>
      <c r="C241" s="129"/>
      <c r="D241" s="129"/>
      <c r="E241" s="129"/>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9.75" customHeight="1">
      <c r="A242" s="129"/>
      <c r="B242" s="129"/>
      <c r="C242" s="129"/>
      <c r="D242" s="129"/>
      <c r="E242" s="129"/>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9.75" customHeight="1">
      <c r="A243" s="129"/>
      <c r="B243" s="129"/>
      <c r="C243" s="129"/>
      <c r="D243" s="129"/>
      <c r="E243" s="129"/>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9.75" customHeight="1">
      <c r="A244" s="129"/>
      <c r="B244" s="129"/>
      <c r="C244" s="129"/>
      <c r="D244" s="129"/>
      <c r="E244" s="129"/>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9.75" customHeight="1">
      <c r="A245" s="129"/>
      <c r="B245" s="129"/>
      <c r="C245" s="129"/>
      <c r="D245" s="129"/>
      <c r="E245" s="129"/>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9.75" customHeight="1">
      <c r="A246" s="129"/>
      <c r="B246" s="129"/>
      <c r="C246" s="129"/>
      <c r="D246" s="129"/>
      <c r="E246" s="129"/>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9.75" customHeight="1">
      <c r="A247" s="129"/>
      <c r="B247" s="129"/>
      <c r="C247" s="129"/>
      <c r="D247" s="129"/>
      <c r="E247" s="129"/>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9.75" customHeight="1">
      <c r="A248" s="129"/>
      <c r="B248" s="129"/>
      <c r="C248" s="129"/>
      <c r="D248" s="129"/>
      <c r="E248" s="129"/>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9.75" customHeight="1">
      <c r="A249" s="129"/>
      <c r="B249" s="129"/>
      <c r="C249" s="129"/>
      <c r="D249" s="129"/>
      <c r="E249" s="129"/>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9.75" customHeight="1">
      <c r="A250" s="129"/>
      <c r="B250" s="129"/>
      <c r="C250" s="129"/>
      <c r="D250" s="129"/>
      <c r="E250" s="129"/>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9.75" customHeight="1">
      <c r="A251" s="129"/>
      <c r="B251" s="129"/>
      <c r="C251" s="129"/>
      <c r="D251" s="129"/>
      <c r="E251" s="129"/>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9.75" customHeight="1">
      <c r="A252" s="129"/>
      <c r="B252" s="129"/>
      <c r="C252" s="129"/>
      <c r="D252" s="129"/>
      <c r="E252" s="129"/>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9.75" customHeight="1">
      <c r="A253" s="129"/>
      <c r="B253" s="129"/>
      <c r="C253" s="129"/>
      <c r="D253" s="129"/>
      <c r="E253" s="129"/>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9.75" customHeight="1">
      <c r="A254" s="129"/>
      <c r="B254" s="129"/>
      <c r="C254" s="129"/>
      <c r="D254" s="129"/>
      <c r="E254" s="129"/>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9.75" customHeight="1">
      <c r="A255" s="129"/>
      <c r="B255" s="129"/>
      <c r="C255" s="129"/>
      <c r="D255" s="129"/>
      <c r="E255" s="129"/>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9.75" customHeight="1">
      <c r="A256" s="129"/>
      <c r="B256" s="129"/>
      <c r="C256" s="129"/>
      <c r="D256" s="129"/>
      <c r="E256" s="129"/>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9.75" customHeight="1">
      <c r="A257" s="129"/>
      <c r="B257" s="129"/>
      <c r="C257" s="129"/>
      <c r="D257" s="129"/>
      <c r="E257" s="129"/>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9.75" customHeight="1">
      <c r="A258" s="129"/>
      <c r="B258" s="129"/>
      <c r="C258" s="129"/>
      <c r="D258" s="129"/>
      <c r="E258" s="129"/>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9.75" customHeight="1">
      <c r="A259" s="129"/>
      <c r="B259" s="129"/>
      <c r="C259" s="129"/>
      <c r="D259" s="129"/>
      <c r="E259" s="129"/>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9.75" customHeight="1">
      <c r="A260" s="129"/>
      <c r="B260" s="129"/>
      <c r="C260" s="129"/>
      <c r="D260" s="129"/>
      <c r="E260" s="129"/>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9.75" customHeight="1">
      <c r="A261" s="129"/>
      <c r="B261" s="129"/>
      <c r="C261" s="129"/>
      <c r="D261" s="129"/>
      <c r="E261" s="129"/>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9.75" customHeight="1">
      <c r="A262" s="129"/>
      <c r="B262" s="129"/>
      <c r="C262" s="129"/>
      <c r="D262" s="129"/>
      <c r="E262" s="129"/>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9.75" customHeight="1">
      <c r="A263" s="129"/>
      <c r="B263" s="129"/>
      <c r="C263" s="129"/>
      <c r="D263" s="129"/>
      <c r="E263" s="129"/>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9.75" customHeight="1">
      <c r="A264" s="129"/>
      <c r="B264" s="129"/>
      <c r="C264" s="129"/>
      <c r="D264" s="129"/>
      <c r="E264" s="129"/>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9.75" customHeight="1">
      <c r="A265" s="129"/>
      <c r="B265" s="129"/>
      <c r="C265" s="129"/>
      <c r="D265" s="129"/>
      <c r="E265" s="129"/>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9.75" customHeight="1">
      <c r="A266" s="129"/>
      <c r="B266" s="129"/>
      <c r="C266" s="129"/>
      <c r="D266" s="129"/>
      <c r="E266" s="129"/>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9.75" customHeight="1">
      <c r="A267" s="129"/>
      <c r="B267" s="129"/>
      <c r="C267" s="129"/>
      <c r="D267" s="129"/>
      <c r="E267" s="129"/>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9.75" customHeight="1">
      <c r="A268" s="129"/>
      <c r="B268" s="129"/>
      <c r="C268" s="129"/>
      <c r="D268" s="129"/>
      <c r="E268" s="129"/>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9.75" customHeight="1">
      <c r="A269" s="129"/>
      <c r="B269" s="129"/>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9.75" customHeight="1">
      <c r="A270" s="129"/>
      <c r="B270" s="129"/>
      <c r="C270" s="129"/>
      <c r="D270" s="129"/>
      <c r="E270" s="129"/>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9.75" customHeight="1">
      <c r="A271" s="129"/>
      <c r="B271" s="129"/>
      <c r="C271" s="129"/>
      <c r="D271" s="129"/>
      <c r="E271" s="129"/>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9.75" customHeight="1">
      <c r="A272" s="129"/>
      <c r="B272" s="129"/>
      <c r="C272" s="129"/>
      <c r="D272" s="129"/>
      <c r="E272" s="129"/>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9.75" customHeight="1">
      <c r="A273" s="129"/>
      <c r="B273" s="129"/>
      <c r="C273" s="129"/>
      <c r="D273" s="129"/>
      <c r="E273" s="129"/>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9.75" customHeight="1">
      <c r="A274" s="129"/>
      <c r="B274" s="129"/>
      <c r="C274" s="129"/>
      <c r="D274" s="129"/>
      <c r="E274" s="129"/>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9.75" customHeight="1">
      <c r="A275" s="129"/>
      <c r="B275" s="129"/>
      <c r="C275" s="129"/>
      <c r="D275" s="129"/>
      <c r="E275" s="129"/>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9.75" customHeight="1">
      <c r="A276" s="129"/>
      <c r="B276" s="129"/>
      <c r="C276" s="129"/>
      <c r="D276" s="129"/>
      <c r="E276" s="129"/>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9.75" customHeight="1">
      <c r="A277" s="129"/>
      <c r="B277" s="129"/>
      <c r="C277" s="129"/>
      <c r="D277" s="129"/>
      <c r="E277" s="129"/>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9.75" customHeight="1">
      <c r="A278" s="129"/>
      <c r="B278" s="129"/>
      <c r="C278" s="129"/>
      <c r="D278" s="129"/>
      <c r="E278" s="129"/>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9.75" customHeight="1">
      <c r="A279" s="129"/>
      <c r="B279" s="129"/>
      <c r="C279" s="129"/>
      <c r="D279" s="129"/>
      <c r="E279" s="129"/>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9.75" customHeight="1">
      <c r="A280" s="129"/>
      <c r="B280" s="129"/>
      <c r="C280" s="129"/>
      <c r="D280" s="129"/>
      <c r="E280" s="129"/>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9.75" customHeight="1">
      <c r="A281" s="129"/>
      <c r="B281" s="129"/>
      <c r="C281" s="129"/>
      <c r="D281" s="129"/>
      <c r="E281" s="129"/>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9.75" customHeight="1">
      <c r="A282" s="129"/>
      <c r="B282" s="129"/>
      <c r="C282" s="129"/>
      <c r="D282" s="129"/>
      <c r="E282" s="129"/>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9.75" customHeight="1">
      <c r="A283" s="129"/>
      <c r="B283" s="129"/>
      <c r="C283" s="129"/>
      <c r="D283" s="129"/>
      <c r="E283" s="129"/>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9.75" customHeight="1">
      <c r="A284" s="129"/>
      <c r="B284" s="129"/>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9.75" customHeight="1">
      <c r="A285" s="129"/>
      <c r="B285" s="129"/>
      <c r="C285" s="129"/>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9.75" customHeight="1">
      <c r="A286" s="129"/>
      <c r="B286" s="129"/>
      <c r="C286" s="129"/>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9.75" customHeight="1">
      <c r="A287" s="129"/>
      <c r="B287" s="129"/>
      <c r="C287" s="129"/>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9.75" customHeight="1">
      <c r="A288" s="129"/>
      <c r="B288" s="129"/>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9.75" customHeight="1">
      <c r="A289" s="129"/>
      <c r="B289" s="129"/>
      <c r="C289" s="129"/>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9.75" customHeight="1">
      <c r="A290" s="129"/>
      <c r="B290" s="129"/>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9.75" customHeight="1">
      <c r="A291" s="129"/>
      <c r="B291" s="129"/>
      <c r="C291" s="129"/>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9.75" customHeight="1">
      <c r="A292" s="129"/>
      <c r="B292" s="129"/>
      <c r="C292" s="129"/>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9.75" customHeight="1">
      <c r="A293" s="129"/>
      <c r="B293" s="129"/>
      <c r="C293" s="129"/>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9.75" customHeight="1">
      <c r="A294" s="129"/>
      <c r="B294" s="129"/>
      <c r="C294" s="129"/>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9.75" customHeight="1">
      <c r="A295" s="129"/>
      <c r="B295" s="129"/>
      <c r="C295" s="129"/>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9.75" customHeight="1">
      <c r="A296" s="129"/>
      <c r="B296" s="129"/>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9.75" customHeight="1">
      <c r="A297" s="129"/>
      <c r="B297" s="129"/>
      <c r="C297" s="129"/>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9.75" customHeight="1">
      <c r="A298" s="129"/>
      <c r="B298" s="129"/>
      <c r="C298" s="129"/>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9.75" customHeight="1">
      <c r="A299" s="129"/>
      <c r="B299" s="129"/>
      <c r="C299" s="129"/>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9.75" customHeight="1">
      <c r="A300" s="129"/>
      <c r="B300" s="129"/>
      <c r="C300" s="129"/>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9.75" customHeight="1">
      <c r="A301" s="129"/>
      <c r="B301" s="129"/>
      <c r="C301" s="129"/>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9.75" customHeight="1">
      <c r="A302" s="129"/>
      <c r="B302" s="129"/>
      <c r="C302" s="129"/>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9.75" customHeight="1">
      <c r="A303" s="129"/>
      <c r="B303" s="129"/>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9.75" customHeight="1">
      <c r="A304" s="129"/>
      <c r="B304" s="129"/>
      <c r="C304" s="129"/>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9.75" customHeight="1">
      <c r="A305" s="129"/>
      <c r="B305" s="129"/>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9.75" customHeight="1">
      <c r="A306" s="129"/>
      <c r="B306" s="129"/>
      <c r="C306" s="129"/>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9.75" customHeight="1">
      <c r="A307" s="129"/>
      <c r="B307" s="129"/>
      <c r="C307" s="129"/>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9.75" customHeight="1">
      <c r="A308" s="129"/>
      <c r="B308" s="129"/>
      <c r="C308" s="129"/>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9.75" customHeight="1">
      <c r="A309" s="129"/>
      <c r="B309" s="129"/>
      <c r="C309" s="129"/>
      <c r="D309" s="129"/>
      <c r="E309" s="129"/>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9.75" customHeight="1">
      <c r="A310" s="129"/>
      <c r="B310" s="129"/>
      <c r="C310" s="129"/>
      <c r="D310" s="129"/>
      <c r="E310" s="129"/>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9.75" customHeight="1">
      <c r="A311" s="129"/>
      <c r="B311" s="129"/>
      <c r="C311" s="129"/>
      <c r="D311" s="129"/>
      <c r="E311" s="129"/>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9.75" customHeight="1">
      <c r="A312" s="129"/>
      <c r="B312" s="129"/>
      <c r="C312" s="129"/>
      <c r="D312" s="129"/>
      <c r="E312" s="129"/>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9.75" customHeight="1">
      <c r="A313" s="129"/>
      <c r="B313" s="129"/>
      <c r="C313" s="129"/>
      <c r="D313" s="129"/>
      <c r="E313" s="129"/>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9.75" customHeight="1">
      <c r="A314" s="129"/>
      <c r="B314" s="129"/>
      <c r="C314" s="129"/>
      <c r="D314" s="129"/>
      <c r="E314" s="129"/>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9.75" customHeight="1">
      <c r="A315" s="129"/>
      <c r="B315" s="129"/>
      <c r="C315" s="129"/>
      <c r="D315" s="129"/>
      <c r="E315" s="129"/>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9.75" customHeight="1">
      <c r="A316" s="129"/>
      <c r="B316" s="129"/>
      <c r="C316" s="129"/>
      <c r="D316" s="129"/>
      <c r="E316" s="129"/>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9.75" customHeight="1">
      <c r="A317" s="129"/>
      <c r="B317" s="129"/>
      <c r="C317" s="129"/>
      <c r="D317" s="129"/>
      <c r="E317" s="129"/>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9.75" customHeight="1">
      <c r="A318" s="129"/>
      <c r="B318" s="129"/>
      <c r="C318" s="129"/>
      <c r="D318" s="129"/>
      <c r="E318" s="129"/>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9.75" customHeight="1">
      <c r="A319" s="129"/>
      <c r="B319" s="129"/>
      <c r="C319" s="129"/>
      <c r="D319" s="129"/>
      <c r="E319" s="129"/>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9.75" customHeight="1">
      <c r="A320" s="129"/>
      <c r="B320" s="129"/>
      <c r="C320" s="129"/>
      <c r="D320" s="129"/>
      <c r="E320" s="129"/>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9.75" customHeight="1">
      <c r="A321" s="129"/>
      <c r="B321" s="129"/>
      <c r="C321" s="129"/>
      <c r="D321" s="129"/>
      <c r="E321" s="129"/>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9.75" customHeight="1">
      <c r="A322" s="129"/>
      <c r="B322" s="129"/>
      <c r="C322" s="129"/>
      <c r="D322" s="129"/>
      <c r="E322" s="129"/>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9.75" customHeight="1">
      <c r="A323" s="129"/>
      <c r="B323" s="129"/>
      <c r="C323" s="129"/>
      <c r="D323" s="129"/>
      <c r="E323" s="129"/>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9.75" customHeight="1">
      <c r="A324" s="129"/>
      <c r="B324" s="129"/>
      <c r="C324" s="129"/>
      <c r="D324" s="129"/>
      <c r="E324" s="129"/>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9.75" customHeight="1">
      <c r="A325" s="129"/>
      <c r="B325" s="129"/>
      <c r="C325" s="129"/>
      <c r="D325" s="129"/>
      <c r="E325" s="129"/>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9.75" customHeight="1">
      <c r="A326" s="129"/>
      <c r="B326" s="129"/>
      <c r="C326" s="129"/>
      <c r="D326" s="129"/>
      <c r="E326" s="129"/>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9.75" customHeight="1">
      <c r="A327" s="129"/>
      <c r="B327" s="129"/>
      <c r="C327" s="129"/>
      <c r="D327" s="129"/>
      <c r="E327" s="129"/>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9.75" customHeight="1">
      <c r="A328" s="129"/>
      <c r="B328" s="129"/>
      <c r="C328" s="129"/>
      <c r="D328" s="129"/>
      <c r="E328" s="129"/>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9.75" customHeight="1">
      <c r="A329" s="129"/>
      <c r="B329" s="129"/>
      <c r="C329" s="129"/>
      <c r="D329" s="129"/>
      <c r="E329" s="129"/>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9.75" customHeight="1">
      <c r="A330" s="129"/>
      <c r="B330" s="129"/>
      <c r="C330" s="129"/>
      <c r="D330" s="129"/>
      <c r="E330" s="129"/>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9.75" customHeight="1">
      <c r="A331" s="129"/>
      <c r="B331" s="129"/>
      <c r="C331" s="129"/>
      <c r="D331" s="129"/>
      <c r="E331" s="129"/>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9.75" customHeight="1">
      <c r="A332" s="129"/>
      <c r="B332" s="129"/>
      <c r="C332" s="129"/>
      <c r="D332" s="129"/>
      <c r="E332" s="129"/>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9.75" customHeight="1">
      <c r="A333" s="129"/>
      <c r="B333" s="129"/>
      <c r="C333" s="129"/>
      <c r="D333" s="129"/>
      <c r="E333" s="129"/>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9.75" customHeight="1">
      <c r="A334" s="129"/>
      <c r="B334" s="129"/>
      <c r="C334" s="129"/>
      <c r="D334" s="129"/>
      <c r="E334" s="129"/>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9.75" customHeight="1">
      <c r="A335" s="129"/>
      <c r="B335" s="129"/>
      <c r="C335" s="129"/>
      <c r="D335" s="129"/>
      <c r="E335" s="129"/>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9.75" customHeight="1">
      <c r="A336" s="129"/>
      <c r="B336" s="129"/>
      <c r="C336" s="129"/>
      <c r="D336" s="129"/>
      <c r="E336" s="129"/>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9.75" customHeight="1">
      <c r="A337" s="129"/>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9.75" customHeight="1">
      <c r="A338" s="129"/>
      <c r="B338" s="129"/>
      <c r="C338" s="129"/>
      <c r="D338" s="129"/>
      <c r="E338" s="129"/>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9.75" customHeight="1">
      <c r="A339" s="129"/>
      <c r="B339" s="129"/>
      <c r="C339" s="129"/>
      <c r="D339" s="129"/>
      <c r="E339" s="129"/>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9.75" customHeight="1">
      <c r="A340" s="129"/>
      <c r="B340" s="129"/>
      <c r="C340" s="129"/>
      <c r="D340" s="129"/>
      <c r="E340" s="129"/>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9.75" customHeight="1">
      <c r="A341" s="129"/>
      <c r="B341" s="129"/>
      <c r="C341" s="129"/>
      <c r="D341" s="129"/>
      <c r="E341" s="129"/>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9.75" customHeight="1">
      <c r="A342" s="129"/>
      <c r="B342" s="129"/>
      <c r="C342" s="129"/>
      <c r="D342" s="129"/>
      <c r="E342" s="129"/>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9.75" customHeight="1">
      <c r="A343" s="129"/>
      <c r="B343" s="129"/>
      <c r="C343" s="129"/>
      <c r="D343" s="129"/>
      <c r="E343" s="129"/>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9.75" customHeight="1">
      <c r="A344" s="129"/>
      <c r="B344" s="129"/>
      <c r="C344" s="129"/>
      <c r="D344" s="129"/>
      <c r="E344" s="129"/>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9.75" customHeight="1">
      <c r="A345" s="129"/>
      <c r="B345" s="129"/>
      <c r="C345" s="129"/>
      <c r="D345" s="129"/>
      <c r="E345" s="129"/>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9.75" customHeight="1">
      <c r="A346" s="129"/>
      <c r="B346" s="129"/>
      <c r="C346" s="129"/>
      <c r="D346" s="129"/>
      <c r="E346" s="129"/>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9.75" customHeight="1">
      <c r="A347" s="129"/>
      <c r="B347" s="129"/>
      <c r="C347" s="129"/>
      <c r="D347" s="129"/>
      <c r="E347" s="129"/>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9.75" customHeight="1">
      <c r="A348" s="129"/>
      <c r="B348" s="129"/>
      <c r="C348" s="129"/>
      <c r="D348" s="129"/>
      <c r="E348" s="129"/>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9.75" customHeight="1">
      <c r="A349" s="129"/>
      <c r="B349" s="129"/>
      <c r="C349" s="129"/>
      <c r="D349" s="129"/>
      <c r="E349" s="129"/>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9.75" customHeight="1">
      <c r="A350" s="129"/>
      <c r="B350" s="129"/>
      <c r="C350" s="129"/>
      <c r="D350" s="129"/>
      <c r="E350" s="129"/>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9.75" customHeight="1">
      <c r="A351" s="129"/>
      <c r="B351" s="129"/>
      <c r="C351" s="129"/>
      <c r="D351" s="129"/>
      <c r="E351" s="129"/>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9.75" customHeight="1">
      <c r="A352" s="129"/>
      <c r="B352" s="129"/>
      <c r="C352" s="129"/>
      <c r="D352" s="129"/>
      <c r="E352" s="129"/>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9.75" customHeight="1">
      <c r="A353" s="129"/>
      <c r="B353" s="129"/>
      <c r="C353" s="129"/>
      <c r="D353" s="129"/>
      <c r="E353" s="129"/>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9.75" customHeight="1">
      <c r="A354" s="129"/>
      <c r="B354" s="129"/>
      <c r="C354" s="129"/>
      <c r="D354" s="129"/>
      <c r="E354" s="129"/>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9.75" customHeight="1">
      <c r="A355" s="129"/>
      <c r="B355" s="129"/>
      <c r="C355" s="129"/>
      <c r="D355" s="129"/>
      <c r="E355" s="129"/>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9.75" customHeight="1">
      <c r="A356" s="129"/>
      <c r="B356" s="129"/>
      <c r="C356" s="129"/>
      <c r="D356" s="129"/>
      <c r="E356" s="129"/>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9.75" customHeight="1">
      <c r="A357" s="129"/>
      <c r="B357" s="129"/>
      <c r="C357" s="129"/>
      <c r="D357" s="129"/>
      <c r="E357" s="129"/>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9.75" customHeight="1">
      <c r="A358" s="129"/>
      <c r="B358" s="129"/>
      <c r="C358" s="129"/>
      <c r="D358" s="129"/>
      <c r="E358" s="129"/>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9.75" customHeight="1">
      <c r="A359" s="129"/>
      <c r="B359" s="129"/>
      <c r="C359" s="129"/>
      <c r="D359" s="129"/>
      <c r="E359" s="129"/>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9.75" customHeight="1">
      <c r="A360" s="129"/>
      <c r="B360" s="129"/>
      <c r="C360" s="129"/>
      <c r="D360" s="129"/>
      <c r="E360" s="129"/>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9.75" customHeight="1">
      <c r="A361" s="129"/>
      <c r="B361" s="129"/>
      <c r="C361" s="129"/>
      <c r="D361" s="129"/>
      <c r="E361" s="129"/>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9.75" customHeight="1">
      <c r="A362" s="129"/>
      <c r="B362" s="129"/>
      <c r="C362" s="129"/>
      <c r="D362" s="129"/>
      <c r="E362" s="129"/>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9.75" customHeight="1">
      <c r="A363" s="129"/>
      <c r="B363" s="129"/>
      <c r="C363" s="129"/>
      <c r="D363" s="129"/>
      <c r="E363" s="129"/>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9.75" customHeight="1">
      <c r="A364" s="129"/>
      <c r="B364" s="129"/>
      <c r="C364" s="129"/>
      <c r="D364" s="129"/>
      <c r="E364" s="129"/>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9.75" customHeight="1">
      <c r="A365" s="129"/>
      <c r="B365" s="129"/>
      <c r="C365" s="129"/>
      <c r="D365" s="129"/>
      <c r="E365" s="129"/>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9.75" customHeight="1">
      <c r="A366" s="129"/>
      <c r="B366" s="129"/>
      <c r="C366" s="129"/>
      <c r="D366" s="129"/>
      <c r="E366" s="129"/>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9.75" customHeight="1">
      <c r="A367" s="129"/>
      <c r="B367" s="129"/>
      <c r="C367" s="129"/>
      <c r="D367" s="129"/>
      <c r="E367" s="129"/>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9.75" customHeight="1">
      <c r="A368" s="129"/>
      <c r="B368" s="129"/>
      <c r="C368" s="129"/>
      <c r="D368" s="129"/>
      <c r="E368" s="129"/>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9.75" customHeight="1">
      <c r="A369" s="129"/>
      <c r="B369" s="129"/>
      <c r="C369" s="129"/>
      <c r="D369" s="129"/>
      <c r="E369" s="129"/>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9.75" customHeight="1">
      <c r="A370" s="129"/>
      <c r="B370" s="129"/>
      <c r="C370" s="129"/>
      <c r="D370" s="129"/>
      <c r="E370" s="129"/>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9.75" customHeight="1">
      <c r="A371" s="129"/>
      <c r="B371" s="129"/>
      <c r="C371" s="129"/>
      <c r="D371" s="129"/>
      <c r="E371" s="129"/>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9.75" customHeight="1">
      <c r="A372" s="129"/>
      <c r="B372" s="129"/>
      <c r="C372" s="129"/>
      <c r="D372" s="129"/>
      <c r="E372" s="129"/>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9.75" customHeight="1">
      <c r="A373" s="129"/>
      <c r="B373" s="129"/>
      <c r="C373" s="129"/>
      <c r="D373" s="129"/>
      <c r="E373" s="129"/>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9.75" customHeight="1">
      <c r="A374" s="129"/>
      <c r="B374" s="129"/>
      <c r="C374" s="129"/>
      <c r="D374" s="129"/>
      <c r="E374" s="129"/>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9.75" customHeight="1">
      <c r="A375" s="129"/>
      <c r="B375" s="129"/>
      <c r="C375" s="129"/>
      <c r="D375" s="129"/>
      <c r="E375" s="129"/>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9.75" customHeight="1">
      <c r="A376" s="129"/>
      <c r="B376" s="129"/>
      <c r="C376" s="129"/>
      <c r="D376" s="129"/>
      <c r="E376" s="129"/>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9.75" customHeight="1">
      <c r="A377" s="129"/>
      <c r="B377" s="129"/>
      <c r="C377" s="129"/>
      <c r="D377" s="129"/>
      <c r="E377" s="129"/>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9.75" customHeight="1">
      <c r="A378" s="129"/>
      <c r="B378" s="129"/>
      <c r="C378" s="129"/>
      <c r="D378" s="129"/>
      <c r="E378" s="129"/>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9.75" customHeight="1">
      <c r="A379" s="129"/>
      <c r="B379" s="129"/>
      <c r="C379" s="129"/>
      <c r="D379" s="129"/>
      <c r="E379" s="129"/>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9.75" customHeight="1">
      <c r="A380" s="129"/>
      <c r="B380" s="129"/>
      <c r="C380" s="129"/>
      <c r="D380" s="129"/>
      <c r="E380" s="129"/>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9.75" customHeight="1">
      <c r="A381" s="129"/>
      <c r="B381" s="129"/>
      <c r="C381" s="129"/>
      <c r="D381" s="129"/>
      <c r="E381" s="129"/>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9.75" customHeight="1">
      <c r="A382" s="129"/>
      <c r="B382" s="129"/>
      <c r="C382" s="129"/>
      <c r="D382" s="129"/>
      <c r="E382" s="129"/>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9.75" customHeight="1">
      <c r="A383" s="129"/>
      <c r="B383" s="129"/>
      <c r="C383" s="129"/>
      <c r="D383" s="129"/>
      <c r="E383" s="129"/>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9.75" customHeight="1">
      <c r="A384" s="129"/>
      <c r="B384" s="129"/>
      <c r="C384" s="129"/>
      <c r="D384" s="129"/>
      <c r="E384" s="129"/>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9.75" customHeight="1">
      <c r="A385" s="129"/>
      <c r="B385" s="129"/>
      <c r="C385" s="129"/>
      <c r="D385" s="129"/>
      <c r="E385" s="129"/>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9.75" customHeight="1">
      <c r="A386" s="129"/>
      <c r="B386" s="129"/>
      <c r="C386" s="129"/>
      <c r="D386" s="129"/>
      <c r="E386" s="129"/>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9.75" customHeight="1">
      <c r="A387" s="129"/>
      <c r="B387" s="129"/>
      <c r="C387" s="129"/>
      <c r="D387" s="129"/>
      <c r="E387" s="129"/>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9.75" customHeight="1">
      <c r="A388" s="129"/>
      <c r="B388" s="129"/>
      <c r="C388" s="129"/>
      <c r="D388" s="129"/>
      <c r="E388" s="129"/>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9.75" customHeight="1">
      <c r="A389" s="129"/>
      <c r="B389" s="129"/>
      <c r="C389" s="129"/>
      <c r="D389" s="129"/>
      <c r="E389" s="129"/>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9.75" customHeight="1">
      <c r="A390" s="129"/>
      <c r="B390" s="129"/>
      <c r="C390" s="129"/>
      <c r="D390" s="129"/>
      <c r="E390" s="129"/>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9.75" customHeight="1">
      <c r="A391" s="129"/>
      <c r="B391" s="129"/>
      <c r="C391" s="129"/>
      <c r="D391" s="129"/>
      <c r="E391" s="129"/>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9.75" customHeight="1">
      <c r="A392" s="129"/>
      <c r="B392" s="129"/>
      <c r="C392" s="129"/>
      <c r="D392" s="129"/>
      <c r="E392" s="129"/>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9.75" customHeight="1">
      <c r="A393" s="129"/>
      <c r="B393" s="129"/>
      <c r="C393" s="129"/>
      <c r="D393" s="129"/>
      <c r="E393" s="129"/>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9.75" customHeight="1">
      <c r="A394" s="129"/>
      <c r="B394" s="129"/>
      <c r="C394" s="129"/>
      <c r="D394" s="129"/>
      <c r="E394" s="129"/>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9.75" customHeight="1">
      <c r="A395" s="129"/>
      <c r="B395" s="129"/>
      <c r="C395" s="129"/>
      <c r="D395" s="129"/>
      <c r="E395" s="129"/>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9.75" customHeight="1">
      <c r="A396" s="129"/>
      <c r="B396" s="129"/>
      <c r="C396" s="129"/>
      <c r="D396" s="129"/>
      <c r="E396" s="129"/>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9.75" customHeight="1">
      <c r="A397" s="129"/>
      <c r="B397" s="129"/>
      <c r="C397" s="129"/>
      <c r="D397" s="129"/>
      <c r="E397" s="129"/>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9.75" customHeight="1">
      <c r="A398" s="129"/>
      <c r="B398" s="129"/>
      <c r="C398" s="129"/>
      <c r="D398" s="129"/>
      <c r="E398" s="129"/>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9.75" customHeight="1">
      <c r="A399" s="129"/>
      <c r="B399" s="129"/>
      <c r="C399" s="129"/>
      <c r="D399" s="129"/>
      <c r="E399" s="129"/>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9.75" customHeight="1">
      <c r="A400" s="129"/>
      <c r="B400" s="129"/>
      <c r="C400" s="129"/>
      <c r="D400" s="129"/>
      <c r="E400" s="129"/>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9.75" customHeight="1">
      <c r="A401" s="129"/>
      <c r="B401" s="129"/>
      <c r="C401" s="129"/>
      <c r="D401" s="129"/>
      <c r="E401" s="129"/>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9.75" customHeight="1">
      <c r="A402" s="129"/>
      <c r="B402" s="129"/>
      <c r="C402" s="129"/>
      <c r="D402" s="129"/>
      <c r="E402" s="129"/>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9.75" customHeight="1">
      <c r="A403" s="129"/>
      <c r="B403" s="129"/>
      <c r="C403" s="129"/>
      <c r="D403" s="129"/>
      <c r="E403" s="129"/>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9.75" customHeight="1">
      <c r="A404" s="129"/>
      <c r="B404" s="129"/>
      <c r="C404" s="129"/>
      <c r="D404" s="129"/>
      <c r="E404" s="129"/>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9.75" customHeight="1">
      <c r="A405" s="129"/>
      <c r="B405" s="129"/>
      <c r="C405" s="129"/>
      <c r="D405" s="129"/>
      <c r="E405" s="129"/>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9.75" customHeight="1">
      <c r="A406" s="129"/>
      <c r="B406" s="129"/>
      <c r="C406" s="129"/>
      <c r="D406" s="129"/>
      <c r="E406" s="129"/>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9.75" customHeight="1">
      <c r="A407" s="129"/>
      <c r="B407" s="129"/>
      <c r="C407" s="129"/>
      <c r="D407" s="129"/>
      <c r="E407" s="129"/>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9.75" customHeight="1">
      <c r="A408" s="129"/>
      <c r="B408" s="129"/>
      <c r="C408" s="129"/>
      <c r="D408" s="129"/>
      <c r="E408" s="129"/>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9.75" customHeight="1">
      <c r="A409" s="129"/>
      <c r="B409" s="129"/>
      <c r="C409" s="129"/>
      <c r="D409" s="129"/>
      <c r="E409" s="129"/>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9.75" customHeight="1">
      <c r="A410" s="129"/>
      <c r="B410" s="129"/>
      <c r="C410" s="129"/>
      <c r="D410" s="129"/>
      <c r="E410" s="129"/>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9.75" customHeight="1">
      <c r="A411" s="129"/>
      <c r="B411" s="129"/>
      <c r="C411" s="129"/>
      <c r="D411" s="129"/>
      <c r="E411" s="129"/>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9.75" customHeight="1">
      <c r="A412" s="129"/>
      <c r="B412" s="129"/>
      <c r="C412" s="129"/>
      <c r="D412" s="129"/>
      <c r="E412" s="129"/>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9.75" customHeight="1">
      <c r="A413" s="129"/>
      <c r="B413" s="129"/>
      <c r="C413" s="129"/>
      <c r="D413" s="129"/>
      <c r="E413" s="129"/>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9.75" customHeight="1">
      <c r="A414" s="129"/>
      <c r="B414" s="129"/>
      <c r="C414" s="129"/>
      <c r="D414" s="129"/>
      <c r="E414" s="129"/>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9.75" customHeight="1">
      <c r="A415" s="129"/>
      <c r="B415" s="129"/>
      <c r="C415" s="129"/>
      <c r="D415" s="129"/>
      <c r="E415" s="129"/>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9.75" customHeight="1">
      <c r="A416" s="129"/>
      <c r="B416" s="129"/>
      <c r="C416" s="129"/>
      <c r="D416" s="129"/>
      <c r="E416" s="129"/>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9.75" customHeight="1">
      <c r="A417" s="129"/>
      <c r="B417" s="129"/>
      <c r="C417" s="129"/>
      <c r="D417" s="129"/>
      <c r="E417" s="129"/>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9.75" customHeight="1">
      <c r="A418" s="129"/>
      <c r="B418" s="129"/>
      <c r="C418" s="129"/>
      <c r="D418" s="129"/>
      <c r="E418" s="129"/>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9.75" customHeight="1">
      <c r="A419" s="129"/>
      <c r="B419" s="129"/>
      <c r="C419" s="129"/>
      <c r="D419" s="129"/>
      <c r="E419" s="129"/>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9.75" customHeight="1">
      <c r="A420" s="129"/>
      <c r="B420" s="129"/>
      <c r="C420" s="129"/>
      <c r="D420" s="129"/>
      <c r="E420" s="129"/>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9.75" customHeight="1">
      <c r="A421" s="129"/>
      <c r="B421" s="129"/>
      <c r="C421" s="129"/>
      <c r="D421" s="129"/>
      <c r="E421" s="129"/>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9.75" customHeight="1">
      <c r="A422" s="129"/>
      <c r="B422" s="129"/>
      <c r="C422" s="129"/>
      <c r="D422" s="129"/>
      <c r="E422" s="129"/>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9.75" customHeight="1">
      <c r="A423" s="129"/>
      <c r="B423" s="129"/>
      <c r="C423" s="129"/>
      <c r="D423" s="129"/>
      <c r="E423" s="129"/>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9.75" customHeight="1">
      <c r="A424" s="129"/>
      <c r="B424" s="129"/>
      <c r="C424" s="129"/>
      <c r="D424" s="129"/>
      <c r="E424" s="129"/>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9.75" customHeight="1">
      <c r="A425" s="129"/>
      <c r="B425" s="129"/>
      <c r="C425" s="129"/>
      <c r="D425" s="129"/>
      <c r="E425" s="129"/>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9.75" customHeight="1">
      <c r="A426" s="129"/>
      <c r="B426" s="129"/>
      <c r="C426" s="129"/>
      <c r="D426" s="129"/>
      <c r="E426" s="129"/>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9.75" customHeight="1">
      <c r="A427" s="129"/>
      <c r="B427" s="129"/>
      <c r="C427" s="129"/>
      <c r="D427" s="129"/>
      <c r="E427" s="129"/>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9.75" customHeight="1">
      <c r="A428" s="129"/>
      <c r="B428" s="129"/>
      <c r="C428" s="129"/>
      <c r="D428" s="129"/>
      <c r="E428" s="129"/>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9.75" customHeight="1">
      <c r="A429" s="129"/>
      <c r="B429" s="129"/>
      <c r="C429" s="129"/>
      <c r="D429" s="129"/>
      <c r="E429" s="129"/>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9.75" customHeight="1">
      <c r="A430" s="129"/>
      <c r="B430" s="129"/>
      <c r="C430" s="129"/>
      <c r="D430" s="129"/>
      <c r="E430" s="129"/>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9.75" customHeight="1">
      <c r="A431" s="129"/>
      <c r="B431" s="129"/>
      <c r="C431" s="129"/>
      <c r="D431" s="129"/>
      <c r="E431" s="129"/>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9.75" customHeight="1">
      <c r="A432" s="129"/>
      <c r="B432" s="129"/>
      <c r="C432" s="129"/>
      <c r="D432" s="129"/>
      <c r="E432" s="129"/>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9.75" customHeight="1">
      <c r="A433" s="129"/>
      <c r="B433" s="129"/>
      <c r="C433" s="129"/>
      <c r="D433" s="129"/>
      <c r="E433" s="129"/>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9.75" customHeight="1">
      <c r="A434" s="129"/>
      <c r="B434" s="129"/>
      <c r="C434" s="129"/>
      <c r="D434" s="129"/>
      <c r="E434" s="129"/>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9.75" customHeight="1">
      <c r="A435" s="129"/>
      <c r="B435" s="129"/>
      <c r="C435" s="129"/>
      <c r="D435" s="129"/>
      <c r="E435" s="129"/>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9.75" customHeight="1">
      <c r="A436" s="129"/>
      <c r="B436" s="129"/>
      <c r="C436" s="129"/>
      <c r="D436" s="129"/>
      <c r="E436" s="129"/>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9.75" customHeight="1">
      <c r="A437" s="129"/>
      <c r="B437" s="129"/>
      <c r="C437" s="129"/>
      <c r="D437" s="129"/>
      <c r="E437" s="129"/>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9.75" customHeight="1">
      <c r="A438" s="129"/>
      <c r="B438" s="129"/>
      <c r="C438" s="129"/>
      <c r="D438" s="129"/>
      <c r="E438" s="129"/>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9.75" customHeight="1">
      <c r="A439" s="129"/>
      <c r="B439" s="129"/>
      <c r="C439" s="129"/>
      <c r="D439" s="129"/>
      <c r="E439" s="129"/>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9.75" customHeight="1">
      <c r="A440" s="129"/>
      <c r="B440" s="129"/>
      <c r="C440" s="129"/>
      <c r="D440" s="129"/>
      <c r="E440" s="129"/>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9.75" customHeight="1">
      <c r="A441" s="129"/>
      <c r="B441" s="129"/>
      <c r="C441" s="129"/>
      <c r="D441" s="129"/>
      <c r="E441" s="129"/>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9.75" customHeight="1">
      <c r="A442" s="129"/>
      <c r="B442" s="129"/>
      <c r="C442" s="129"/>
      <c r="D442" s="129"/>
      <c r="E442" s="129"/>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9.75" customHeight="1">
      <c r="A443" s="129"/>
      <c r="B443" s="129"/>
      <c r="C443" s="129"/>
      <c r="D443" s="129"/>
      <c r="E443" s="129"/>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9.75" customHeight="1">
      <c r="A444" s="129"/>
      <c r="B444" s="129"/>
      <c r="C444" s="129"/>
      <c r="D444" s="129"/>
      <c r="E444" s="129"/>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9.75" customHeight="1">
      <c r="A445" s="129"/>
      <c r="B445" s="129"/>
      <c r="C445" s="129"/>
      <c r="D445" s="129"/>
      <c r="E445" s="129"/>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9.75" customHeight="1">
      <c r="A446" s="129"/>
      <c r="B446" s="129"/>
      <c r="C446" s="129"/>
      <c r="D446" s="129"/>
      <c r="E446" s="129"/>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9.75" customHeight="1">
      <c r="A447" s="129"/>
      <c r="B447" s="129"/>
      <c r="C447" s="129"/>
      <c r="D447" s="129"/>
      <c r="E447" s="129"/>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9.75" customHeight="1">
      <c r="A448" s="129"/>
      <c r="B448" s="129"/>
      <c r="C448" s="129"/>
      <c r="D448" s="129"/>
      <c r="E448" s="129"/>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9.75" customHeight="1">
      <c r="A449" s="129"/>
      <c r="B449" s="129"/>
      <c r="C449" s="129"/>
      <c r="D449" s="129"/>
      <c r="E449" s="129"/>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9.75" customHeight="1">
      <c r="A450" s="129"/>
      <c r="B450" s="129"/>
      <c r="C450" s="129"/>
      <c r="D450" s="129"/>
      <c r="E450" s="129"/>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9.75" customHeight="1">
      <c r="A451" s="129"/>
      <c r="B451" s="129"/>
      <c r="C451" s="129"/>
      <c r="D451" s="129"/>
      <c r="E451" s="129"/>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9.75" customHeight="1">
      <c r="A452" s="129"/>
      <c r="B452" s="129"/>
      <c r="C452" s="129"/>
      <c r="D452" s="129"/>
      <c r="E452" s="129"/>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9.75" customHeight="1">
      <c r="A453" s="129"/>
      <c r="B453" s="129"/>
      <c r="C453" s="129"/>
      <c r="D453" s="129"/>
      <c r="E453" s="129"/>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9.75" customHeight="1">
      <c r="A454" s="129"/>
      <c r="B454" s="129"/>
      <c r="C454" s="129"/>
      <c r="D454" s="129"/>
      <c r="E454" s="129"/>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9.75" customHeight="1">
      <c r="A455" s="129"/>
      <c r="B455" s="129"/>
      <c r="C455" s="129"/>
      <c r="D455" s="129"/>
      <c r="E455" s="129"/>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9.75" customHeight="1">
      <c r="A456" s="129"/>
      <c r="B456" s="129"/>
      <c r="C456" s="129"/>
      <c r="D456" s="129"/>
      <c r="E456" s="129"/>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9.75" customHeight="1">
      <c r="A457" s="129"/>
      <c r="B457" s="129"/>
      <c r="C457" s="129"/>
      <c r="D457" s="129"/>
      <c r="E457" s="129"/>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9.75" customHeight="1">
      <c r="A458" s="129"/>
      <c r="B458" s="129"/>
      <c r="C458" s="129"/>
      <c r="D458" s="129"/>
      <c r="E458" s="129"/>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9.75" customHeight="1">
      <c r="A459" s="129"/>
      <c r="B459" s="129"/>
      <c r="C459" s="129"/>
      <c r="D459" s="129"/>
      <c r="E459" s="129"/>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9.75" customHeight="1">
      <c r="A460" s="129"/>
      <c r="B460" s="129"/>
      <c r="C460" s="129"/>
      <c r="D460" s="129"/>
      <c r="E460" s="129"/>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9.75" customHeight="1">
      <c r="A461" s="129"/>
      <c r="B461" s="129"/>
      <c r="C461" s="129"/>
      <c r="D461" s="129"/>
      <c r="E461" s="129"/>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9.75" customHeight="1">
      <c r="A462" s="129"/>
      <c r="B462" s="129"/>
      <c r="C462" s="129"/>
      <c r="D462" s="129"/>
      <c r="E462" s="129"/>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9.75" customHeight="1">
      <c r="A463" s="129"/>
      <c r="B463" s="129"/>
      <c r="C463" s="129"/>
      <c r="D463" s="129"/>
      <c r="E463" s="129"/>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9.75" customHeight="1">
      <c r="A464" s="129"/>
      <c r="B464" s="129"/>
      <c r="C464" s="129"/>
      <c r="D464" s="129"/>
      <c r="E464" s="129"/>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9.75" customHeight="1">
      <c r="A465" s="129"/>
      <c r="B465" s="129"/>
      <c r="C465" s="129"/>
      <c r="D465" s="129"/>
      <c r="E465" s="129"/>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9.75" customHeight="1">
      <c r="A466" s="129"/>
      <c r="B466" s="129"/>
      <c r="C466" s="129"/>
      <c r="D466" s="129"/>
      <c r="E466" s="129"/>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9.75" customHeight="1">
      <c r="A467" s="129"/>
      <c r="B467" s="129"/>
      <c r="C467" s="129"/>
      <c r="D467" s="129"/>
      <c r="E467" s="129"/>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9.75" customHeight="1">
      <c r="A468" s="129"/>
      <c r="B468" s="129"/>
      <c r="C468" s="129"/>
      <c r="D468" s="129"/>
      <c r="E468" s="129"/>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9.75" customHeight="1">
      <c r="A469" s="129"/>
      <c r="B469" s="129"/>
      <c r="C469" s="129"/>
      <c r="D469" s="129"/>
      <c r="E469" s="129"/>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9.75" customHeight="1">
      <c r="A470" s="129"/>
      <c r="B470" s="129"/>
      <c r="C470" s="129"/>
      <c r="D470" s="129"/>
      <c r="E470" s="129"/>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9.75" customHeight="1">
      <c r="A471" s="129"/>
      <c r="B471" s="129"/>
      <c r="C471" s="129"/>
      <c r="D471" s="129"/>
      <c r="E471" s="129"/>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9.75" customHeight="1">
      <c r="A472" s="129"/>
      <c r="B472" s="129"/>
      <c r="C472" s="129"/>
      <c r="D472" s="129"/>
      <c r="E472" s="129"/>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9.75" customHeight="1">
      <c r="A473" s="129"/>
      <c r="B473" s="129"/>
      <c r="C473" s="129"/>
      <c r="D473" s="129"/>
      <c r="E473" s="129"/>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9.75" customHeight="1">
      <c r="A474" s="129"/>
      <c r="B474" s="129"/>
      <c r="C474" s="129"/>
      <c r="D474" s="129"/>
      <c r="E474" s="129"/>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9.75" customHeight="1">
      <c r="A475" s="129"/>
      <c r="B475" s="129"/>
      <c r="C475" s="129"/>
      <c r="D475" s="129"/>
      <c r="E475" s="129"/>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9.75" customHeight="1">
      <c r="A476" s="129"/>
      <c r="B476" s="129"/>
      <c r="C476" s="129"/>
      <c r="D476" s="129"/>
      <c r="E476" s="129"/>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9.75" customHeight="1">
      <c r="A477" s="129"/>
      <c r="B477" s="129"/>
      <c r="C477" s="129"/>
      <c r="D477" s="129"/>
      <c r="E477" s="129"/>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9.75" customHeight="1">
      <c r="A478" s="129"/>
      <c r="B478" s="129"/>
      <c r="C478" s="129"/>
      <c r="D478" s="129"/>
      <c r="E478" s="129"/>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9.75" customHeight="1">
      <c r="A479" s="129"/>
      <c r="B479" s="129"/>
      <c r="C479" s="129"/>
      <c r="D479" s="129"/>
      <c r="E479" s="129"/>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9.75" customHeight="1">
      <c r="A480" s="129"/>
      <c r="B480" s="129"/>
      <c r="C480" s="129"/>
      <c r="D480" s="129"/>
      <c r="E480" s="129"/>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9.75" customHeight="1">
      <c r="A481" s="129"/>
      <c r="B481" s="129"/>
      <c r="C481" s="129"/>
      <c r="D481" s="129"/>
      <c r="E481" s="129"/>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9.75" customHeight="1">
      <c r="A482" s="129"/>
      <c r="B482" s="129"/>
      <c r="C482" s="129"/>
      <c r="D482" s="129"/>
      <c r="E482" s="129"/>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9.75" customHeight="1">
      <c r="A483" s="129"/>
      <c r="B483" s="129"/>
      <c r="C483" s="129"/>
      <c r="D483" s="129"/>
      <c r="E483" s="129"/>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9.75" customHeight="1">
      <c r="A484" s="129"/>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9.75" customHeight="1">
      <c r="A485" s="129"/>
      <c r="B485" s="129"/>
      <c r="C485" s="129"/>
      <c r="D485" s="129"/>
      <c r="E485" s="129"/>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9.75" customHeight="1">
      <c r="A486" s="129"/>
      <c r="B486" s="129"/>
      <c r="C486" s="129"/>
      <c r="D486" s="129"/>
      <c r="E486" s="129"/>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9.75" customHeight="1">
      <c r="A487" s="129"/>
      <c r="B487" s="129"/>
      <c r="C487" s="129"/>
      <c r="D487" s="129"/>
      <c r="E487" s="129"/>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9.75" customHeight="1">
      <c r="A488" s="129"/>
      <c r="B488" s="129"/>
      <c r="C488" s="129"/>
      <c r="D488" s="129"/>
      <c r="E488" s="129"/>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9.75" customHeight="1">
      <c r="A489" s="129"/>
      <c r="B489" s="129"/>
      <c r="C489" s="129"/>
      <c r="D489" s="129"/>
      <c r="E489" s="129"/>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9.75" customHeight="1">
      <c r="A490" s="129"/>
      <c r="B490" s="129"/>
      <c r="C490" s="129"/>
      <c r="D490" s="129"/>
      <c r="E490" s="129"/>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9.75" customHeight="1">
      <c r="A491" s="129"/>
      <c r="B491" s="129"/>
      <c r="C491" s="129"/>
      <c r="D491" s="129"/>
      <c r="E491" s="129"/>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9.75" customHeight="1">
      <c r="A492" s="129"/>
      <c r="B492" s="129"/>
      <c r="C492" s="129"/>
      <c r="D492" s="129"/>
      <c r="E492" s="129"/>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9.75" customHeight="1">
      <c r="A493" s="129"/>
      <c r="B493" s="129"/>
      <c r="C493" s="129"/>
      <c r="D493" s="129"/>
      <c r="E493" s="129"/>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9.75" customHeight="1">
      <c r="A494" s="129"/>
      <c r="B494" s="129"/>
      <c r="C494" s="129"/>
      <c r="D494" s="129"/>
      <c r="E494" s="129"/>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9.75" customHeight="1">
      <c r="A495" s="129"/>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9.75" customHeight="1">
      <c r="A496" s="129"/>
      <c r="B496" s="129"/>
      <c r="C496" s="129"/>
      <c r="D496" s="129"/>
      <c r="E496" s="129"/>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9.75" customHeight="1">
      <c r="A497" s="129"/>
      <c r="B497" s="129"/>
      <c r="C497" s="129"/>
      <c r="D497" s="129"/>
      <c r="E497" s="129"/>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9.75" customHeight="1">
      <c r="A498" s="129"/>
      <c r="B498" s="129"/>
      <c r="C498" s="129"/>
      <c r="D498" s="129"/>
      <c r="E498" s="129"/>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9.75" customHeight="1">
      <c r="A499" s="129"/>
      <c r="B499" s="129"/>
      <c r="C499" s="129"/>
      <c r="D499" s="129"/>
      <c r="E499" s="129"/>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9.75" customHeight="1">
      <c r="A500" s="129"/>
      <c r="B500" s="129"/>
      <c r="C500" s="129"/>
      <c r="D500" s="129"/>
      <c r="E500" s="129"/>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9.75" customHeight="1">
      <c r="A501" s="129"/>
      <c r="B501" s="129"/>
      <c r="C501" s="129"/>
      <c r="D501" s="129"/>
      <c r="E501" s="129"/>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9.75" customHeight="1">
      <c r="A502" s="129"/>
      <c r="B502" s="129"/>
      <c r="C502" s="129"/>
      <c r="D502" s="129"/>
      <c r="E502" s="129"/>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9.75" customHeight="1">
      <c r="A503" s="129"/>
      <c r="B503" s="129"/>
      <c r="C503" s="129"/>
      <c r="D503" s="129"/>
      <c r="E503" s="129"/>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9.75" customHeight="1">
      <c r="A504" s="129"/>
      <c r="B504" s="129"/>
      <c r="C504" s="129"/>
      <c r="D504" s="129"/>
      <c r="E504" s="129"/>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9.75" customHeight="1">
      <c r="A505" s="129"/>
      <c r="B505" s="129"/>
      <c r="C505" s="129"/>
      <c r="D505" s="129"/>
      <c r="E505" s="129"/>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9.75" customHeight="1">
      <c r="A506" s="129"/>
      <c r="B506" s="129"/>
      <c r="C506" s="129"/>
      <c r="D506" s="129"/>
      <c r="E506" s="129"/>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9.75" customHeight="1">
      <c r="A507" s="129"/>
      <c r="B507" s="129"/>
      <c r="C507" s="129"/>
      <c r="D507" s="129"/>
      <c r="E507" s="129"/>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9.75" customHeight="1">
      <c r="A508" s="129"/>
      <c r="B508" s="129"/>
      <c r="C508" s="129"/>
      <c r="D508" s="129"/>
      <c r="E508" s="129"/>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9.75" customHeight="1">
      <c r="A509" s="129"/>
      <c r="B509" s="129"/>
      <c r="C509" s="129"/>
      <c r="D509" s="129"/>
      <c r="E509" s="129"/>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9.75" customHeight="1">
      <c r="A510" s="129"/>
      <c r="B510" s="129"/>
      <c r="C510" s="129"/>
      <c r="D510" s="129"/>
      <c r="E510" s="129"/>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9.75" customHeight="1">
      <c r="A511" s="129"/>
      <c r="B511" s="129"/>
      <c r="C511" s="129"/>
      <c r="D511" s="129"/>
      <c r="E511" s="129"/>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9.75" customHeight="1">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9.75" customHeight="1">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9.75" customHeight="1">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9.75" customHeight="1">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9.75" customHeight="1">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9.75" customHeight="1">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9.75" customHeight="1">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9.75" customHeight="1">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9.75" customHeight="1">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9.75" customHeight="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9.75" customHeight="1">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9.75" customHeight="1">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9.75" customHeight="1">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9.75" customHeight="1">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9.75" customHeight="1">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9.75" customHeight="1">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9.75" customHeight="1">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9.75" customHeight="1">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9.75" customHeight="1">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9.75" customHeight="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9.75" customHeight="1">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9.75" customHeight="1">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9.75" customHeight="1">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9.75" customHeight="1">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9.75" customHeight="1">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9.75" customHeight="1">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9.75" customHeight="1">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9.75" customHeight="1">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9.75" customHeight="1">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9.75" customHeight="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9.75" customHeight="1">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9.75" customHeight="1">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9.75" customHeight="1">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9.75" customHeight="1">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9.75" customHeight="1">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9.75" customHeight="1">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9.75" customHeight="1">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9.75" customHeight="1">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9.75" customHeight="1">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9.75" customHeight="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9.75" customHeight="1">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9.75" customHeight="1">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9.75" customHeight="1">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9.75" customHeight="1">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9.75" customHeight="1">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9.75" customHeight="1">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9.75" customHeight="1">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9.75" customHeight="1">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9.75" customHeight="1">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9.75" customHeight="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9.75" customHeight="1">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9.75" customHeight="1">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9.75" customHeight="1">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9.75" customHeight="1">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9.75" customHeight="1">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9.75" customHeight="1">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9.75" customHeight="1">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9.75" customHeight="1">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9.75" customHeight="1">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9.75" customHeight="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9.75" customHeight="1">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9.75" customHeight="1">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9.75" customHeight="1">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9.75" customHeight="1">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9.75" customHeight="1">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9.75" customHeight="1">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9.75" customHeight="1">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9.75" customHeight="1">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9.75" customHeight="1">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9.75" customHeight="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9.75" customHeight="1">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9.75" customHeight="1">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9.75" customHeight="1">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9.75" customHeight="1">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9.75" customHeight="1">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9.75" customHeight="1">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9.75" customHeight="1">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9.75" customHeight="1">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9.75" customHeight="1">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9.75" customHeight="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9.75" customHeight="1">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9.75" customHeight="1">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9.75" customHeight="1">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9.75" customHeight="1">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9.75" customHeight="1">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9.75" customHeight="1">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9.75" customHeight="1">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9.75" customHeight="1">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9.75" customHeight="1">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9.75" customHeight="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9.75" customHeight="1">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9.75" customHeight="1">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9.75" customHeight="1">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9.75" customHeight="1">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9.75" customHeight="1">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9.75" customHeight="1">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9.75" customHeight="1">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9.75" customHeight="1">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9.75" customHeight="1">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9.75" customHeight="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9.75" customHeight="1">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9.75" customHeight="1">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9.75" customHeight="1">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9.75" customHeight="1">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9.75" customHeight="1">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9.75" customHeight="1">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9.75" customHeight="1">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9.75" customHeight="1">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9.75" customHeight="1">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9.75" customHeight="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9.75" customHeight="1">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9.75" customHeight="1">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9.75" customHeight="1">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9.75" customHeight="1">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9.75" customHeight="1">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9.75" customHeight="1">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9.75" customHeight="1">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9.75" customHeight="1">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9.75" customHeight="1">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9.75" customHeight="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9.75" customHeight="1">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9.75" customHeight="1">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9.75" customHeight="1">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9.75" customHeight="1">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9.75" customHeight="1">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9.75" customHeight="1">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9.75" customHeight="1">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9.75" customHeight="1">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9.75" customHeight="1">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9.75" customHeight="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9.75" customHeight="1">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9.75" customHeight="1">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9.75" customHeight="1">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9.75" customHeight="1">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9.75" customHeight="1">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9.75" customHeight="1">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9.75" customHeight="1">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9.75" customHeight="1">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9.75" customHeight="1">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9.75" customHeight="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9.75" customHeight="1">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9.75" customHeight="1">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9.75" customHeight="1">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9.75" customHeight="1">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9.75" customHeight="1">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9.75" customHeight="1">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9.75" customHeight="1">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9.75" customHeight="1">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9.75" customHeight="1">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9.75" customHeight="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9.75" customHeight="1">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9.75" customHeight="1">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9.75" customHeight="1">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9.75" customHeight="1">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9.75" customHeight="1">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9.75" customHeight="1">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9.75" customHeight="1">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9.75" customHeight="1">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9.75" customHeight="1">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9.75" customHeight="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9.75" customHeight="1">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9.75" customHeight="1">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9.75" customHeight="1">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9.75" customHeight="1">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9.75" customHeight="1">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9.75" customHeight="1">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9.75" customHeight="1">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9.75" customHeight="1">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9.75" customHeight="1">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9.75" customHeight="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9.75" customHeight="1">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9.75" customHeight="1">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9.75" customHeight="1">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9.75" customHeight="1">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9.75" customHeight="1">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9.75" customHeight="1">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9.75" customHeight="1">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9.75" customHeight="1">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9.75" customHeight="1">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9.75" customHeight="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9.75" customHeight="1">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9.75" customHeight="1">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9.75" customHeight="1">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9.75" customHeight="1">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9.75" customHeight="1">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9.75" customHeight="1">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9.75" customHeight="1">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9.75" customHeight="1">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9.75" customHeight="1">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9.75" customHeight="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9.75" customHeight="1">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9.75" customHeight="1">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9.75" customHeight="1">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9.75" customHeight="1">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9.75" customHeight="1">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9.75" customHeight="1">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9.75" customHeight="1">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9.75" customHeight="1">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9.75" customHeight="1">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9.75" customHeight="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9.75" customHeight="1">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9.75" customHeight="1">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9.75" customHeight="1">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9.75" customHeight="1">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9.75" customHeight="1">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9.75" customHeight="1">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9.75" customHeight="1">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9.75" customHeight="1">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9.75" customHeight="1">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9.75" customHeight="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9.75" customHeight="1">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9.75" customHeight="1">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9.75" customHeight="1">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9.75" customHeight="1">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9.75" customHeight="1">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9.75" customHeight="1">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9.75" customHeight="1">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9.75" customHeight="1">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9.75" customHeight="1">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9.75" customHeight="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9.75" customHeight="1">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9.75" customHeight="1">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9.75" customHeight="1">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9.75" customHeight="1">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9.75" customHeight="1">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9.75" customHeight="1">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9.75" customHeight="1">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9.75" customHeight="1">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9.75" customHeight="1">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9.75" customHeight="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9.75" customHeight="1">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9.75" customHeight="1">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9.75" customHeight="1">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9.75" customHeight="1">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9.75" customHeight="1">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9.75" customHeight="1">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9.75" customHeight="1">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9.75" customHeight="1">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9.75" customHeight="1">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9.75" customHeight="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9.75" customHeight="1">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9.75" customHeight="1">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9.75" customHeight="1">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9.75" customHeight="1">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9.75" customHeight="1">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9.75" customHeight="1">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9.75" customHeight="1">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9.75" customHeight="1">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9.75" customHeight="1">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9.75" customHeight="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9.75" customHeight="1">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9.75" customHeight="1">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9.75" customHeight="1">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9.75" customHeight="1">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9.75" customHeight="1">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9.75" customHeight="1">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9.75" customHeight="1">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9.75" customHeight="1">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9.75" customHeight="1">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9.75" customHeight="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9.75" customHeight="1">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9.75" customHeight="1">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9.75" customHeight="1">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9.75" customHeight="1">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9.75" customHeight="1">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9.75" customHeight="1">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9.75" customHeight="1">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9.75" customHeight="1">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9.75" customHeight="1">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9.75" customHeight="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9.75" customHeight="1">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9.75" customHeight="1">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9.75" customHeight="1">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9.75" customHeight="1">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9.75" customHeight="1">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9.75" customHeight="1">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9.75" customHeight="1">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9.75" customHeight="1">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9.75" customHeight="1">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9.75" customHeight="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9.75" customHeight="1">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9.75" customHeight="1">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9.75" customHeight="1">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9.75" customHeight="1">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9.75" customHeight="1">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9.75" customHeight="1">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9.75" customHeight="1">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9.75" customHeight="1">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9.75" customHeight="1">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9.75" customHeight="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9.75" customHeight="1">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9.75" customHeight="1">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9.75" customHeight="1">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9.75" customHeight="1">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9.75" customHeight="1">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9.75" customHeight="1">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9.75" customHeight="1">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9.75" customHeight="1">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9.75" customHeight="1">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9.75" customHeight="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9.75" customHeight="1">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9.75" customHeight="1">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9.75" customHeight="1">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9.75" customHeight="1">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9.75" customHeight="1">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9.75" customHeight="1">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9.75" customHeight="1">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9.75" customHeight="1">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9.75" customHeight="1">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9.75" customHeight="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9.75" customHeight="1">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9.75" customHeight="1">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9.75" customHeight="1">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9.75" customHeight="1">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9.75" customHeight="1">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9.75" customHeight="1">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9.75" customHeight="1">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9.75" customHeight="1">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9.75" customHeight="1">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9.75" customHeight="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9.75" customHeight="1">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9.75" customHeight="1">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9.75" customHeight="1">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9.75" customHeight="1">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9.75" customHeight="1">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9.75" customHeight="1">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9.75" customHeight="1">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9.75" customHeight="1">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9.75" customHeight="1">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9.75" customHeight="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9.75" customHeight="1">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9.75" customHeight="1">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9.75" customHeight="1">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9.75" customHeight="1">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9.75" customHeight="1">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9.75" customHeight="1">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9.75" customHeight="1">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9.75" customHeight="1">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9.75" customHeight="1">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9.75" customHeight="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9.75" customHeight="1">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9.75" customHeight="1">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9.75" customHeight="1">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9.75" customHeight="1">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9.75" customHeight="1">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9.75" customHeight="1">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9.75" customHeight="1">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9.75" customHeight="1">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9.75" customHeight="1">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9.75" customHeight="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9.75" customHeight="1">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9.75" customHeight="1">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9.75" customHeight="1">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9.75" customHeight="1">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9.75" customHeight="1">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9.75" customHeight="1">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9.75" customHeight="1">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9.75" customHeight="1">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9.75" customHeight="1">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9.75" customHeight="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9.75" customHeight="1">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9.75" customHeight="1">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9.75" customHeight="1">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9.75" customHeight="1">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9.75" customHeight="1">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9.75" customHeight="1">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9.75" customHeight="1">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9.75" customHeight="1">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9.75" customHeight="1">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9.75" customHeight="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9.75" customHeight="1">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9.75" customHeight="1">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9.75" customHeight="1">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9.75" customHeight="1">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9.75" customHeight="1">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9.75" customHeight="1">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9.75" customHeight="1">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9.75" customHeight="1">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9.75" customHeight="1">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9.75" customHeight="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9.75" customHeight="1">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9.75" customHeight="1">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9.75" customHeight="1">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9.75" customHeight="1">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9.75" customHeight="1">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9.75" customHeight="1">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9.75" customHeight="1">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9.75" customHeight="1">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9.75" customHeight="1">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9.75" customHeight="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9.75" customHeight="1">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9.75" customHeight="1">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9.75" customHeight="1">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9.75" customHeight="1">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9.75" customHeight="1">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9.75" customHeight="1">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9.75" customHeight="1">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9.75" customHeight="1">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9.75" customHeight="1">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9.75" customHeight="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9.75" customHeight="1">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9.75" customHeight="1">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9.75" customHeight="1">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9.75" customHeight="1">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9.75" customHeight="1">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9.75" customHeight="1">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9.75" customHeight="1">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9.75" customHeight="1">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9.75" customHeight="1">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9.75" customHeight="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9.75" customHeight="1">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9.75" customHeight="1">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9.75" customHeight="1">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9.75" customHeight="1">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9.75" customHeight="1">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9.75" customHeight="1">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9.75" customHeight="1">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9.75" customHeight="1">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9.75" customHeight="1">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9.75" customHeight="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9.75" customHeight="1">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9.75" customHeight="1">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9.75" customHeight="1">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9.75" customHeight="1">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9.75" customHeight="1">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9.75" customHeight="1">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9.75" customHeight="1">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9.75" customHeight="1">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9.75" customHeight="1">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9.75" customHeight="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9.75" customHeight="1">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9.75" customHeight="1">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9.75" customHeight="1">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9.75" customHeight="1">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9.75" customHeight="1">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9.75" customHeight="1">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9.75" customHeight="1">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9.75" customHeight="1">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9.75" customHeight="1">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9.75" customHeight="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9.75" customHeight="1">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9.75" customHeight="1">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9.75" customHeight="1">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9.75" customHeight="1">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9.75" customHeight="1">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9.75" customHeight="1">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9.75" customHeight="1">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9.75" customHeight="1">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9.75" customHeight="1">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9.75" customHeight="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9.75" customHeight="1">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9.75" customHeight="1">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9.75" customHeight="1">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9.75" customHeight="1">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9.75" customHeight="1">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9.75" customHeight="1">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9.75" customHeight="1">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9.75" customHeight="1">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9.75" customHeight="1">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9.75" customHeight="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9.75" customHeight="1">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9.75" customHeight="1">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9.75" customHeight="1">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9.75" customHeight="1">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9.75" customHeight="1">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9.75" customHeight="1">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9.75" customHeight="1">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9.75" customHeight="1">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9.75" customHeight="1">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9.75" customHeight="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9.75" customHeight="1">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9.75" customHeight="1">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9.75" customHeight="1">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9.75" customHeight="1">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9.75" customHeight="1">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9.75" customHeight="1">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9.75" customHeight="1">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9.75" customHeight="1">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9.75" customHeight="1">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9.75" customHeight="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9.75" customHeight="1">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9.75" customHeight="1">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9.75" customHeight="1">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9.75" customHeight="1">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9.75" customHeight="1">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9.75" customHeight="1">
      <c r="A997" s="129"/>
      <c r="B997" s="129"/>
      <c r="C997" s="129"/>
      <c r="D997" s="129"/>
      <c r="E997" s="129"/>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9.75" customHeight="1">
      <c r="A998" s="129"/>
      <c r="B998" s="129"/>
      <c r="C998" s="129"/>
      <c r="D998" s="129"/>
      <c r="E998" s="129"/>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9.75" customHeight="1">
      <c r="A999" s="129"/>
      <c r="B999" s="129"/>
      <c r="C999" s="129"/>
      <c r="D999" s="129"/>
      <c r="E999" s="129"/>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9.75" customHeight="1">
      <c r="A1000" s="129"/>
      <c r="B1000" s="129"/>
      <c r="C1000" s="129"/>
      <c r="D1000" s="129"/>
      <c r="E1000" s="129"/>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sheetData>
  <mergeCells count="2">
    <mergeCell ref="A1:M1"/>
    <mergeCell ref="A2:M2"/>
  </mergeCells>
  <pageMargins left="0.75" right="0.75" top="1" bottom="1"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baseColWidth="10" defaultColWidth="14.44140625" defaultRowHeight="15" customHeight="1" outlineLevelRow="1"/>
  <cols>
    <col min="1" max="1" width="61.44140625" customWidth="1"/>
    <col min="2" max="2" width="47" customWidth="1"/>
    <col min="3" max="3" width="16.5546875" customWidth="1"/>
    <col min="4" max="4" width="14.88671875" customWidth="1"/>
    <col min="5" max="5" width="14.33203125" customWidth="1"/>
    <col min="6" max="6" width="15.109375" customWidth="1"/>
    <col min="7" max="26" width="11.44140625" customWidth="1"/>
  </cols>
  <sheetData>
    <row r="1" spans="1:26" ht="12.75" customHeight="1">
      <c r="A1" s="20"/>
      <c r="B1" s="2"/>
      <c r="C1" s="19"/>
      <c r="D1" s="2"/>
      <c r="E1" s="2"/>
      <c r="F1" s="2"/>
      <c r="G1" s="2"/>
      <c r="H1" s="2"/>
      <c r="I1" s="2"/>
      <c r="J1" s="2"/>
      <c r="K1" s="2"/>
      <c r="L1" s="2"/>
      <c r="M1" s="2"/>
      <c r="N1" s="2"/>
      <c r="O1" s="2"/>
      <c r="P1" s="2"/>
      <c r="Q1" s="2"/>
      <c r="R1" s="2"/>
      <c r="S1" s="2"/>
      <c r="T1" s="2"/>
      <c r="U1" s="2"/>
      <c r="V1" s="2"/>
      <c r="W1" s="2"/>
      <c r="X1" s="2"/>
      <c r="Y1" s="2"/>
      <c r="Z1" s="2"/>
    </row>
    <row r="2" spans="1:26" ht="12.75" customHeight="1">
      <c r="A2" s="5" t="s">
        <v>603</v>
      </c>
      <c r="B2" s="5"/>
      <c r="C2" s="19"/>
      <c r="D2" s="2"/>
      <c r="E2" s="2"/>
      <c r="F2" s="2"/>
      <c r="G2" s="2"/>
      <c r="H2" s="2"/>
      <c r="I2" s="2"/>
      <c r="J2" s="2"/>
      <c r="K2" s="2"/>
      <c r="L2" s="2"/>
      <c r="M2" s="2"/>
      <c r="N2" s="2"/>
      <c r="O2" s="2"/>
      <c r="P2" s="2"/>
      <c r="Q2" s="2"/>
      <c r="R2" s="2"/>
      <c r="S2" s="2"/>
      <c r="T2" s="2"/>
      <c r="U2" s="2"/>
      <c r="V2" s="2"/>
      <c r="W2" s="2"/>
      <c r="X2" s="2"/>
      <c r="Y2" s="2"/>
      <c r="Z2" s="2"/>
    </row>
    <row r="3" spans="1:26" ht="12.75" customHeight="1">
      <c r="A3" s="5" t="s">
        <v>758</v>
      </c>
      <c r="B3" s="5"/>
      <c r="C3" s="19"/>
      <c r="D3" s="2"/>
      <c r="E3" s="2"/>
      <c r="F3" s="2"/>
      <c r="G3" s="2"/>
      <c r="H3" s="2"/>
      <c r="I3" s="2"/>
      <c r="J3" s="2"/>
      <c r="K3" s="2"/>
      <c r="L3" s="2"/>
      <c r="M3" s="2"/>
      <c r="N3" s="2"/>
      <c r="O3" s="2"/>
      <c r="P3" s="2"/>
      <c r="Q3" s="2"/>
      <c r="R3" s="2"/>
      <c r="S3" s="2"/>
      <c r="T3" s="2"/>
      <c r="U3" s="2"/>
      <c r="V3" s="2"/>
      <c r="W3" s="2"/>
      <c r="X3" s="2"/>
      <c r="Y3" s="2"/>
      <c r="Z3" s="2"/>
    </row>
    <row r="4" spans="1:26" ht="12.75" customHeight="1">
      <c r="A4" s="5" t="s">
        <v>759</v>
      </c>
      <c r="B4" s="5"/>
      <c r="C4" s="19"/>
      <c r="D4" s="2"/>
      <c r="E4" s="2"/>
      <c r="F4" s="2"/>
      <c r="G4" s="2"/>
      <c r="H4" s="2"/>
      <c r="I4" s="2"/>
      <c r="J4" s="2"/>
      <c r="K4" s="2"/>
      <c r="L4" s="2"/>
      <c r="M4" s="2"/>
      <c r="N4" s="2"/>
      <c r="O4" s="2"/>
      <c r="P4" s="2"/>
      <c r="Q4" s="2"/>
      <c r="R4" s="2"/>
      <c r="S4" s="2"/>
      <c r="T4" s="2"/>
      <c r="U4" s="2"/>
      <c r="V4" s="2"/>
      <c r="W4" s="2"/>
      <c r="X4" s="2"/>
      <c r="Y4" s="2"/>
      <c r="Z4" s="2"/>
    </row>
    <row r="5" spans="1:26" ht="12.75" customHeight="1">
      <c r="A5" s="171" t="s">
        <v>760</v>
      </c>
      <c r="B5" s="5"/>
      <c r="C5" s="19"/>
      <c r="D5" s="2"/>
      <c r="E5" s="2"/>
      <c r="F5" s="2"/>
      <c r="G5" s="2"/>
      <c r="H5" s="2"/>
      <c r="I5" s="2"/>
      <c r="J5" s="2"/>
      <c r="K5" s="2"/>
      <c r="L5" s="2"/>
      <c r="M5" s="2"/>
      <c r="N5" s="2"/>
      <c r="O5" s="2"/>
      <c r="P5" s="2"/>
      <c r="Q5" s="2"/>
      <c r="R5" s="2"/>
      <c r="S5" s="2"/>
      <c r="T5" s="2"/>
      <c r="U5" s="2"/>
      <c r="V5" s="2"/>
      <c r="W5" s="2"/>
      <c r="X5" s="2"/>
      <c r="Y5" s="2"/>
      <c r="Z5" s="2"/>
    </row>
    <row r="6" spans="1:26" ht="12.75" customHeight="1">
      <c r="A6" s="20"/>
      <c r="B6" s="2"/>
      <c r="C6" s="19"/>
      <c r="D6" s="2"/>
      <c r="E6" s="2"/>
      <c r="F6" s="2"/>
      <c r="G6" s="2"/>
      <c r="H6" s="2"/>
      <c r="I6" s="2"/>
      <c r="J6" s="2"/>
      <c r="K6" s="2"/>
      <c r="L6" s="2"/>
      <c r="M6" s="2"/>
      <c r="N6" s="2"/>
      <c r="O6" s="2"/>
      <c r="P6" s="2"/>
      <c r="Q6" s="2"/>
      <c r="R6" s="2"/>
      <c r="S6" s="2"/>
      <c r="T6" s="2"/>
      <c r="U6" s="2"/>
      <c r="V6" s="2"/>
      <c r="W6" s="2"/>
      <c r="X6" s="2"/>
      <c r="Y6" s="2"/>
      <c r="Z6" s="2"/>
    </row>
    <row r="7" spans="1:26" ht="12.75" customHeight="1">
      <c r="A7" s="20"/>
      <c r="B7" s="2"/>
      <c r="C7" s="19"/>
      <c r="D7" s="2"/>
      <c r="E7" s="2"/>
      <c r="F7" s="2"/>
      <c r="G7" s="2"/>
      <c r="H7" s="2"/>
      <c r="I7" s="2"/>
      <c r="J7" s="2"/>
      <c r="K7" s="2"/>
      <c r="L7" s="2"/>
      <c r="M7" s="2"/>
      <c r="N7" s="2"/>
      <c r="O7" s="2"/>
      <c r="P7" s="2"/>
      <c r="Q7" s="2"/>
      <c r="R7" s="2"/>
      <c r="S7" s="2"/>
      <c r="T7" s="2"/>
      <c r="U7" s="2"/>
      <c r="V7" s="2"/>
      <c r="W7" s="2"/>
      <c r="X7" s="2"/>
      <c r="Y7" s="2"/>
      <c r="Z7" s="2"/>
    </row>
    <row r="8" spans="1:26" ht="12.75" customHeight="1">
      <c r="A8" s="7" t="s">
        <v>761</v>
      </c>
      <c r="B8" s="2"/>
      <c r="C8" s="172">
        <f>SUM(C9:C37)+C38+C39</f>
        <v>146844474.51485851</v>
      </c>
      <c r="D8" s="2"/>
      <c r="E8" s="2"/>
      <c r="F8" s="2"/>
      <c r="G8" s="2"/>
      <c r="H8" s="2"/>
      <c r="I8" s="2"/>
      <c r="J8" s="2"/>
      <c r="K8" s="2"/>
      <c r="L8" s="2"/>
      <c r="M8" s="2"/>
      <c r="N8" s="2"/>
      <c r="O8" s="2"/>
      <c r="P8" s="2"/>
      <c r="Q8" s="2"/>
      <c r="R8" s="2"/>
      <c r="S8" s="2"/>
      <c r="T8" s="2"/>
      <c r="U8" s="2"/>
      <c r="V8" s="2"/>
      <c r="W8" s="2"/>
      <c r="X8" s="2"/>
      <c r="Y8" s="2"/>
      <c r="Z8" s="2"/>
    </row>
    <row r="9" spans="1:26" ht="12.75" customHeight="1" outlineLevel="1">
      <c r="A9" s="66" t="s">
        <v>168</v>
      </c>
      <c r="B9" s="4"/>
      <c r="C9" s="19">
        <f>+SUMIF(BZ!$E:$E,A9,BZ!$K:$K)</f>
        <v>7520.4</v>
      </c>
      <c r="D9" s="2"/>
      <c r="E9" s="2"/>
      <c r="F9" s="2"/>
      <c r="G9" s="2"/>
      <c r="H9" s="2"/>
      <c r="I9" s="2"/>
      <c r="J9" s="2"/>
      <c r="K9" s="2"/>
      <c r="L9" s="2"/>
      <c r="M9" s="2"/>
      <c r="N9" s="2"/>
      <c r="O9" s="2"/>
      <c r="P9" s="2"/>
      <c r="Q9" s="2"/>
      <c r="R9" s="2"/>
      <c r="S9" s="2"/>
      <c r="T9" s="2"/>
      <c r="U9" s="2"/>
      <c r="V9" s="2"/>
      <c r="W9" s="2"/>
      <c r="X9" s="2"/>
      <c r="Y9" s="2"/>
      <c r="Z9" s="2"/>
    </row>
    <row r="10" spans="1:26" ht="12.75" customHeight="1" outlineLevel="1">
      <c r="A10" s="66" t="s">
        <v>408</v>
      </c>
      <c r="B10" s="4"/>
      <c r="C10" s="19">
        <f>+SUMIF(BZ!$E:$E,A10,BZ!$K:$K)</f>
        <v>38973.57</v>
      </c>
      <c r="D10" s="2"/>
      <c r="E10" s="2"/>
      <c r="F10" s="2"/>
      <c r="G10" s="2"/>
      <c r="H10" s="2"/>
      <c r="I10" s="2"/>
      <c r="J10" s="2"/>
      <c r="K10" s="2"/>
      <c r="L10" s="2"/>
      <c r="M10" s="2"/>
      <c r="N10" s="2"/>
      <c r="O10" s="2"/>
      <c r="P10" s="2"/>
      <c r="Q10" s="2"/>
      <c r="R10" s="2"/>
      <c r="S10" s="2"/>
      <c r="T10" s="2"/>
      <c r="U10" s="2"/>
      <c r="V10" s="2"/>
      <c r="W10" s="2"/>
      <c r="X10" s="2"/>
      <c r="Y10" s="2"/>
      <c r="Z10" s="2"/>
    </row>
    <row r="11" spans="1:26" ht="12.75" customHeight="1" outlineLevel="1">
      <c r="A11" s="66" t="s">
        <v>427</v>
      </c>
      <c r="B11" s="4"/>
      <c r="C11" s="19">
        <f>+SUMIF(BZ!$E:$E,A11,BZ!$K:$K)</f>
        <v>0</v>
      </c>
      <c r="D11" s="2"/>
      <c r="E11" s="2"/>
      <c r="F11" s="2"/>
      <c r="G11" s="2"/>
      <c r="H11" s="2"/>
      <c r="I11" s="2"/>
      <c r="J11" s="2"/>
      <c r="K11" s="2"/>
      <c r="L11" s="2"/>
      <c r="M11" s="2"/>
      <c r="N11" s="2"/>
      <c r="O11" s="2"/>
      <c r="P11" s="2"/>
      <c r="Q11" s="2"/>
      <c r="R11" s="2"/>
      <c r="S11" s="2"/>
      <c r="T11" s="2"/>
      <c r="U11" s="2"/>
      <c r="V11" s="2"/>
      <c r="W11" s="2"/>
      <c r="X11" s="2"/>
      <c r="Y11" s="2"/>
      <c r="Z11" s="2"/>
    </row>
    <row r="12" spans="1:26" ht="12.75" customHeight="1" outlineLevel="1">
      <c r="A12" s="66" t="s">
        <v>430</v>
      </c>
      <c r="B12" s="4"/>
      <c r="C12" s="19">
        <f>+SUMIF(BZ!$E:$E,A12,BZ!$K:$K)</f>
        <v>0</v>
      </c>
      <c r="D12" s="2"/>
      <c r="E12" s="2"/>
      <c r="F12" s="2"/>
      <c r="G12" s="2"/>
      <c r="H12" s="2"/>
      <c r="I12" s="2"/>
      <c r="J12" s="2"/>
      <c r="K12" s="2"/>
      <c r="L12" s="2"/>
      <c r="M12" s="2"/>
      <c r="N12" s="2"/>
      <c r="O12" s="2"/>
      <c r="P12" s="2"/>
      <c r="Q12" s="2"/>
      <c r="R12" s="2"/>
      <c r="S12" s="2"/>
      <c r="T12" s="2"/>
      <c r="U12" s="2"/>
      <c r="V12" s="2"/>
      <c r="W12" s="2"/>
      <c r="X12" s="2"/>
      <c r="Y12" s="2"/>
      <c r="Z12" s="2"/>
    </row>
    <row r="13" spans="1:26" ht="12.75" customHeight="1" outlineLevel="1">
      <c r="A13" s="66" t="s">
        <v>432</v>
      </c>
      <c r="B13" s="4"/>
      <c r="C13" s="19">
        <f>+SUMIF(BZ!$E:$E,A13,BZ!$K:$K)</f>
        <v>0</v>
      </c>
      <c r="D13" s="2"/>
      <c r="E13" s="2"/>
      <c r="F13" s="2"/>
      <c r="G13" s="2"/>
      <c r="H13" s="2"/>
      <c r="I13" s="2"/>
      <c r="J13" s="2"/>
      <c r="K13" s="2"/>
      <c r="L13" s="2"/>
      <c r="M13" s="2"/>
      <c r="N13" s="2"/>
      <c r="O13" s="2"/>
      <c r="P13" s="2"/>
      <c r="Q13" s="2"/>
      <c r="R13" s="2"/>
      <c r="S13" s="2"/>
      <c r="T13" s="2"/>
      <c r="U13" s="2"/>
      <c r="V13" s="2"/>
      <c r="W13" s="2"/>
      <c r="X13" s="2"/>
      <c r="Y13" s="2"/>
      <c r="Z13" s="2"/>
    </row>
    <row r="14" spans="1:26" ht="12.75" customHeight="1" outlineLevel="1">
      <c r="A14" s="66" t="s">
        <v>436</v>
      </c>
      <c r="B14" s="4"/>
      <c r="C14" s="19">
        <f>+SUMIF(BZ!$E:$E,A14,BZ!$K:$K)</f>
        <v>0</v>
      </c>
      <c r="D14" s="2"/>
      <c r="E14" s="2"/>
      <c r="F14" s="2"/>
      <c r="G14" s="2"/>
      <c r="H14" s="2"/>
      <c r="I14" s="2"/>
      <c r="J14" s="2"/>
      <c r="K14" s="2"/>
      <c r="L14" s="2"/>
      <c r="M14" s="2"/>
      <c r="N14" s="2"/>
      <c r="O14" s="2"/>
      <c r="P14" s="2"/>
      <c r="Q14" s="2"/>
      <c r="R14" s="2"/>
      <c r="S14" s="2"/>
      <c r="T14" s="2"/>
      <c r="U14" s="2"/>
      <c r="V14" s="2"/>
      <c r="W14" s="2"/>
      <c r="X14" s="2"/>
      <c r="Y14" s="2"/>
      <c r="Z14" s="2"/>
    </row>
    <row r="15" spans="1:26" ht="12.75" customHeight="1" outlineLevel="1">
      <c r="A15" s="66" t="s">
        <v>439</v>
      </c>
      <c r="B15" s="4"/>
      <c r="C15" s="19">
        <f>+SUMIF(BZ!$E:$E,A15,BZ!$K:$K)</f>
        <v>0</v>
      </c>
      <c r="D15" s="2"/>
      <c r="E15" s="2"/>
      <c r="F15" s="2"/>
      <c r="G15" s="2"/>
      <c r="H15" s="2"/>
      <c r="I15" s="2"/>
      <c r="J15" s="2"/>
      <c r="K15" s="2"/>
      <c r="L15" s="2"/>
      <c r="M15" s="2"/>
      <c r="N15" s="2"/>
      <c r="O15" s="2"/>
      <c r="P15" s="2"/>
      <c r="Q15" s="2"/>
      <c r="R15" s="2"/>
      <c r="S15" s="2"/>
      <c r="T15" s="2"/>
      <c r="U15" s="2"/>
      <c r="V15" s="2"/>
      <c r="W15" s="2"/>
      <c r="X15" s="2"/>
      <c r="Y15" s="2"/>
      <c r="Z15" s="2"/>
    </row>
    <row r="16" spans="1:26" ht="12.75" customHeight="1" outlineLevel="1">
      <c r="A16" s="66" t="s">
        <v>442</v>
      </c>
      <c r="B16" s="4"/>
      <c r="C16" s="19">
        <f>+SUMIF(BZ!$E:$E,A16,BZ!$K:$K)</f>
        <v>0</v>
      </c>
      <c r="D16" s="2"/>
      <c r="E16" s="2"/>
      <c r="F16" s="2"/>
      <c r="G16" s="2"/>
      <c r="H16" s="2"/>
      <c r="I16" s="2"/>
      <c r="J16" s="2"/>
      <c r="K16" s="2"/>
      <c r="L16" s="2"/>
      <c r="M16" s="2"/>
      <c r="N16" s="2"/>
      <c r="O16" s="2"/>
      <c r="P16" s="2"/>
      <c r="Q16" s="2"/>
      <c r="R16" s="2"/>
      <c r="S16" s="2"/>
      <c r="T16" s="2"/>
      <c r="U16" s="2"/>
      <c r="V16" s="2"/>
      <c r="W16" s="2"/>
      <c r="X16" s="2"/>
      <c r="Y16" s="2"/>
      <c r="Z16" s="2"/>
    </row>
    <row r="17" spans="1:26" ht="12.75" customHeight="1" outlineLevel="1">
      <c r="A17" s="66" t="s">
        <v>445</v>
      </c>
      <c r="B17" s="4"/>
      <c r="C17" s="19">
        <f>+SUMIF(BZ!$E:$E,A17,BZ!$K:$K)</f>
        <v>0</v>
      </c>
      <c r="D17" s="2"/>
      <c r="E17" s="2"/>
      <c r="F17" s="2"/>
      <c r="G17" s="2"/>
      <c r="H17" s="2"/>
      <c r="I17" s="2"/>
      <c r="J17" s="2"/>
      <c r="K17" s="2"/>
      <c r="L17" s="2"/>
      <c r="M17" s="2"/>
      <c r="N17" s="2"/>
      <c r="O17" s="2"/>
      <c r="P17" s="2"/>
      <c r="Q17" s="2"/>
      <c r="R17" s="2"/>
      <c r="S17" s="2"/>
      <c r="T17" s="2"/>
      <c r="U17" s="2"/>
      <c r="V17" s="2"/>
      <c r="W17" s="2"/>
      <c r="X17" s="2"/>
      <c r="Y17" s="2"/>
      <c r="Z17" s="2"/>
    </row>
    <row r="18" spans="1:26" ht="12.75" customHeight="1" outlineLevel="1">
      <c r="A18" s="66" t="s">
        <v>411</v>
      </c>
      <c r="B18" s="4"/>
      <c r="C18" s="19">
        <f>+SUMIF(BZ!$E:$E,A18,BZ!$K:$K)</f>
        <v>1605.15</v>
      </c>
      <c r="D18" s="2"/>
      <c r="E18" s="2"/>
      <c r="F18" s="2"/>
      <c r="G18" s="2"/>
      <c r="H18" s="2"/>
      <c r="I18" s="2"/>
      <c r="J18" s="2"/>
      <c r="K18" s="2"/>
      <c r="L18" s="2"/>
      <c r="M18" s="2"/>
      <c r="N18" s="2"/>
      <c r="O18" s="2"/>
      <c r="P18" s="2"/>
      <c r="Q18" s="2"/>
      <c r="R18" s="2"/>
      <c r="S18" s="2"/>
      <c r="T18" s="2"/>
      <c r="U18" s="2"/>
      <c r="V18" s="2"/>
      <c r="W18" s="2"/>
      <c r="X18" s="2"/>
      <c r="Y18" s="2"/>
      <c r="Z18" s="2"/>
    </row>
    <row r="19" spans="1:26" ht="12.75" customHeight="1" outlineLevel="1">
      <c r="A19" s="66" t="s">
        <v>449</v>
      </c>
      <c r="B19" s="4"/>
      <c r="C19" s="19">
        <f>+SUMIF(BZ!$E:$E,A19,BZ!$K:$K)</f>
        <v>0</v>
      </c>
      <c r="D19" s="2"/>
      <c r="E19" s="2"/>
      <c r="F19" s="2"/>
      <c r="G19" s="2"/>
      <c r="H19" s="2"/>
      <c r="I19" s="2"/>
      <c r="J19" s="2"/>
      <c r="K19" s="2"/>
      <c r="L19" s="2"/>
      <c r="M19" s="2"/>
      <c r="N19" s="2"/>
      <c r="O19" s="2"/>
      <c r="P19" s="2"/>
      <c r="Q19" s="2"/>
      <c r="R19" s="2"/>
      <c r="S19" s="2"/>
      <c r="T19" s="2"/>
      <c r="U19" s="2"/>
      <c r="V19" s="2"/>
      <c r="W19" s="2"/>
      <c r="X19" s="2"/>
      <c r="Y19" s="2"/>
      <c r="Z19" s="2"/>
    </row>
    <row r="20" spans="1:26" ht="12.75" customHeight="1" outlineLevel="1">
      <c r="A20" s="66" t="s">
        <v>452</v>
      </c>
      <c r="B20" s="4"/>
      <c r="C20" s="19">
        <f>+SUMIF(BZ!$E:$E,A20,BZ!$K:$K)</f>
        <v>0</v>
      </c>
      <c r="D20" s="2"/>
      <c r="E20" s="2"/>
      <c r="F20" s="2"/>
      <c r="G20" s="2"/>
      <c r="H20" s="2"/>
      <c r="I20" s="2"/>
      <c r="J20" s="2"/>
      <c r="K20" s="2"/>
      <c r="L20" s="2"/>
      <c r="M20" s="2"/>
      <c r="N20" s="2"/>
      <c r="O20" s="2"/>
      <c r="P20" s="2"/>
      <c r="Q20" s="2"/>
      <c r="R20" s="2"/>
      <c r="S20" s="2"/>
      <c r="T20" s="2"/>
      <c r="U20" s="2"/>
      <c r="V20" s="2"/>
      <c r="W20" s="2"/>
      <c r="X20" s="2"/>
      <c r="Y20" s="2"/>
      <c r="Z20" s="2"/>
    </row>
    <row r="21" spans="1:26" ht="12.75" customHeight="1" outlineLevel="1">
      <c r="A21" s="66" t="s">
        <v>455</v>
      </c>
      <c r="B21" s="4"/>
      <c r="C21" s="19">
        <f>+SUMIF(BZ!$E:$E,A21,BZ!$K:$K)</f>
        <v>0</v>
      </c>
      <c r="D21" s="2"/>
      <c r="E21" s="2"/>
      <c r="F21" s="2"/>
      <c r="G21" s="2"/>
      <c r="H21" s="2"/>
      <c r="I21" s="2"/>
      <c r="J21" s="2"/>
      <c r="K21" s="2"/>
      <c r="L21" s="2"/>
      <c r="M21" s="2"/>
      <c r="N21" s="2"/>
      <c r="O21" s="2"/>
      <c r="P21" s="2"/>
      <c r="Q21" s="2"/>
      <c r="R21" s="2"/>
      <c r="S21" s="2"/>
      <c r="T21" s="2"/>
      <c r="U21" s="2"/>
      <c r="V21" s="2"/>
      <c r="W21" s="2"/>
      <c r="X21" s="2"/>
      <c r="Y21" s="2"/>
      <c r="Z21" s="2"/>
    </row>
    <row r="22" spans="1:26" ht="12.75" customHeight="1" outlineLevel="1">
      <c r="A22" s="66" t="s">
        <v>456</v>
      </c>
      <c r="B22" s="4"/>
      <c r="C22" s="19">
        <f>+SUMIF(BZ!$E:$E,A22,BZ!$K:$K)</f>
        <v>0</v>
      </c>
      <c r="D22" s="2"/>
      <c r="E22" s="2"/>
      <c r="F22" s="2"/>
      <c r="G22" s="2"/>
      <c r="H22" s="2"/>
      <c r="I22" s="2"/>
      <c r="J22" s="2"/>
      <c r="K22" s="2"/>
      <c r="L22" s="2"/>
      <c r="M22" s="2"/>
      <c r="N22" s="2"/>
      <c r="O22" s="2"/>
      <c r="P22" s="2"/>
      <c r="Q22" s="2"/>
      <c r="R22" s="2"/>
      <c r="S22" s="2"/>
      <c r="T22" s="2"/>
      <c r="U22" s="2"/>
      <c r="V22" s="2"/>
      <c r="W22" s="2"/>
      <c r="X22" s="2"/>
      <c r="Y22" s="2"/>
      <c r="Z22" s="2"/>
    </row>
    <row r="23" spans="1:26" ht="12.75" customHeight="1" outlineLevel="1">
      <c r="A23" s="66" t="s">
        <v>458</v>
      </c>
      <c r="B23" s="4"/>
      <c r="C23" s="19">
        <f>+SUMIF(BZ!$E:$E,A23,BZ!$K:$K)</f>
        <v>0</v>
      </c>
      <c r="D23" s="2"/>
      <c r="E23" s="2"/>
      <c r="F23" s="2"/>
      <c r="G23" s="2"/>
      <c r="H23" s="2"/>
      <c r="I23" s="2"/>
      <c r="J23" s="2"/>
      <c r="K23" s="2"/>
      <c r="L23" s="2"/>
      <c r="M23" s="2"/>
      <c r="N23" s="2"/>
      <c r="O23" s="2"/>
      <c r="P23" s="2"/>
      <c r="Q23" s="2"/>
      <c r="R23" s="2"/>
      <c r="S23" s="2"/>
      <c r="T23" s="2"/>
      <c r="U23" s="2"/>
      <c r="V23" s="2"/>
      <c r="W23" s="2"/>
      <c r="X23" s="2"/>
      <c r="Y23" s="2"/>
      <c r="Z23" s="2"/>
    </row>
    <row r="24" spans="1:26" ht="12.75" customHeight="1" outlineLevel="1">
      <c r="A24" s="66" t="s">
        <v>459</v>
      </c>
      <c r="B24" s="4"/>
      <c r="C24" s="19">
        <f>+SUMIF(BZ!$E:$E,A24,BZ!$K:$K)</f>
        <v>0</v>
      </c>
      <c r="D24" s="2"/>
      <c r="E24" s="2"/>
      <c r="F24" s="2"/>
      <c r="G24" s="2"/>
      <c r="H24" s="2"/>
      <c r="I24" s="2"/>
      <c r="J24" s="2"/>
      <c r="K24" s="2"/>
      <c r="L24" s="2"/>
      <c r="M24" s="2"/>
      <c r="N24" s="2"/>
      <c r="O24" s="2"/>
      <c r="P24" s="2"/>
      <c r="Q24" s="2"/>
      <c r="R24" s="2"/>
      <c r="S24" s="2"/>
      <c r="T24" s="2"/>
      <c r="U24" s="2"/>
      <c r="V24" s="2"/>
      <c r="W24" s="2"/>
      <c r="X24" s="2"/>
      <c r="Y24" s="2"/>
      <c r="Z24" s="2"/>
    </row>
    <row r="25" spans="1:26" ht="12.75" customHeight="1" outlineLevel="1">
      <c r="A25" s="66" t="s">
        <v>461</v>
      </c>
      <c r="B25" s="4"/>
      <c r="C25" s="19">
        <f>+SUMIF(BZ!$E:$E,A25,BZ!$K:$K)</f>
        <v>0</v>
      </c>
      <c r="D25" s="2"/>
      <c r="E25" s="2"/>
      <c r="F25" s="2"/>
      <c r="G25" s="2"/>
      <c r="H25" s="2"/>
      <c r="I25" s="2"/>
      <c r="J25" s="2"/>
      <c r="K25" s="2"/>
      <c r="L25" s="2"/>
      <c r="M25" s="2"/>
      <c r="N25" s="2"/>
      <c r="O25" s="2"/>
      <c r="P25" s="2"/>
      <c r="Q25" s="2"/>
      <c r="R25" s="2"/>
      <c r="S25" s="2"/>
      <c r="T25" s="2"/>
      <c r="U25" s="2"/>
      <c r="V25" s="2"/>
      <c r="W25" s="2"/>
      <c r="X25" s="2"/>
      <c r="Y25" s="2"/>
      <c r="Z25" s="2"/>
    </row>
    <row r="26" spans="1:26" ht="12.75" customHeight="1" outlineLevel="1">
      <c r="A26" s="66" t="s">
        <v>462</v>
      </c>
      <c r="B26" s="4"/>
      <c r="C26" s="19">
        <f>+SUMIF(BZ!$E:$E,A26,BZ!$K:$K)</f>
        <v>0</v>
      </c>
      <c r="D26" s="2"/>
      <c r="E26" s="2"/>
      <c r="F26" s="2"/>
      <c r="G26" s="2"/>
      <c r="H26" s="2"/>
      <c r="I26" s="2"/>
      <c r="J26" s="2"/>
      <c r="K26" s="2"/>
      <c r="L26" s="2"/>
      <c r="M26" s="2"/>
      <c r="N26" s="2"/>
      <c r="O26" s="2"/>
      <c r="P26" s="2"/>
      <c r="Q26" s="2"/>
      <c r="R26" s="2"/>
      <c r="S26" s="2"/>
      <c r="T26" s="2"/>
      <c r="U26" s="2"/>
      <c r="V26" s="2"/>
      <c r="W26" s="2"/>
      <c r="X26" s="2"/>
      <c r="Y26" s="2"/>
      <c r="Z26" s="2"/>
    </row>
    <row r="27" spans="1:26" ht="12.75" customHeight="1" outlineLevel="1">
      <c r="A27" s="66" t="s">
        <v>463</v>
      </c>
      <c r="B27" s="4"/>
      <c r="C27" s="19">
        <f>+SUMIF(BZ!$E:$E,A27,BZ!$K:$K)</f>
        <v>0</v>
      </c>
      <c r="D27" s="2"/>
      <c r="E27" s="2"/>
      <c r="F27" s="2"/>
      <c r="G27" s="2"/>
      <c r="H27" s="2"/>
      <c r="I27" s="2"/>
      <c r="J27" s="2"/>
      <c r="K27" s="2"/>
      <c r="L27" s="2"/>
      <c r="M27" s="2"/>
      <c r="N27" s="2"/>
      <c r="O27" s="2"/>
      <c r="P27" s="2"/>
      <c r="Q27" s="2"/>
      <c r="R27" s="2"/>
      <c r="S27" s="2"/>
      <c r="T27" s="2"/>
      <c r="U27" s="2"/>
      <c r="V27" s="2"/>
      <c r="W27" s="2"/>
      <c r="X27" s="2"/>
      <c r="Y27" s="2"/>
      <c r="Z27" s="2"/>
    </row>
    <row r="28" spans="1:26" ht="12.75" customHeight="1" outlineLevel="1">
      <c r="A28" s="66" t="s">
        <v>465</v>
      </c>
      <c r="B28" s="4"/>
      <c r="C28" s="19">
        <f>+SUMIF(BZ!$E:$E,A28,BZ!$K:$K)</f>
        <v>0</v>
      </c>
      <c r="D28" s="2"/>
      <c r="E28" s="2"/>
      <c r="F28" s="2"/>
      <c r="G28" s="2"/>
      <c r="H28" s="2"/>
      <c r="I28" s="2"/>
      <c r="J28" s="2"/>
      <c r="K28" s="2"/>
      <c r="L28" s="2"/>
      <c r="M28" s="2"/>
      <c r="N28" s="2"/>
      <c r="O28" s="2"/>
      <c r="P28" s="2"/>
      <c r="Q28" s="2"/>
      <c r="R28" s="2"/>
      <c r="S28" s="2"/>
      <c r="T28" s="2"/>
      <c r="U28" s="2"/>
      <c r="V28" s="2"/>
      <c r="W28" s="2"/>
      <c r="X28" s="2"/>
      <c r="Y28" s="2"/>
      <c r="Z28" s="2"/>
    </row>
    <row r="29" spans="1:26" ht="12.75" customHeight="1" outlineLevel="1">
      <c r="A29" s="66" t="s">
        <v>466</v>
      </c>
      <c r="B29" s="4"/>
      <c r="C29" s="19">
        <f>+SUMIF(BZ!$E:$E,A29,BZ!$K:$K)</f>
        <v>0</v>
      </c>
      <c r="D29" s="2"/>
      <c r="E29" s="2"/>
      <c r="F29" s="2"/>
      <c r="G29" s="2"/>
      <c r="H29" s="2"/>
      <c r="I29" s="2"/>
      <c r="J29" s="2"/>
      <c r="K29" s="2"/>
      <c r="L29" s="2"/>
      <c r="M29" s="2"/>
      <c r="N29" s="2"/>
      <c r="O29" s="2"/>
      <c r="P29" s="2"/>
      <c r="Q29" s="2"/>
      <c r="R29" s="2"/>
      <c r="S29" s="2"/>
      <c r="T29" s="2"/>
      <c r="U29" s="2"/>
      <c r="V29" s="2"/>
      <c r="W29" s="2"/>
      <c r="X29" s="2"/>
      <c r="Y29" s="2"/>
      <c r="Z29" s="2"/>
    </row>
    <row r="30" spans="1:26" ht="12.75" customHeight="1" outlineLevel="1">
      <c r="A30" s="66" t="s">
        <v>242</v>
      </c>
      <c r="B30" s="4"/>
      <c r="C30" s="19">
        <f>+SUMIF(BZ!$E:$E,A30,BZ!$K:$K)</f>
        <v>146763888.64000002</v>
      </c>
      <c r="D30" s="2"/>
      <c r="E30" s="2"/>
      <c r="F30" s="2"/>
      <c r="G30" s="2"/>
      <c r="H30" s="2"/>
      <c r="I30" s="2"/>
      <c r="J30" s="2"/>
      <c r="K30" s="2"/>
      <c r="L30" s="2"/>
      <c r="M30" s="2"/>
      <c r="N30" s="2"/>
      <c r="O30" s="2"/>
      <c r="P30" s="2"/>
      <c r="Q30" s="2"/>
      <c r="R30" s="2"/>
      <c r="S30" s="2"/>
      <c r="T30" s="2"/>
      <c r="U30" s="2"/>
      <c r="V30" s="2"/>
      <c r="W30" s="2"/>
      <c r="X30" s="2"/>
      <c r="Y30" s="2"/>
      <c r="Z30" s="2"/>
    </row>
    <row r="31" spans="1:26" ht="12.75" customHeight="1" outlineLevel="1">
      <c r="A31" s="66" t="s">
        <v>469</v>
      </c>
      <c r="B31" s="4"/>
      <c r="C31" s="19">
        <f>+SUMIF(BZ!$E:$E,A31,BZ!$K:$K)</f>
        <v>0</v>
      </c>
      <c r="D31" s="2"/>
      <c r="E31" s="2"/>
      <c r="F31" s="2"/>
      <c r="G31" s="2"/>
      <c r="H31" s="2"/>
      <c r="I31" s="2"/>
      <c r="J31" s="2"/>
      <c r="K31" s="2"/>
      <c r="L31" s="2"/>
      <c r="M31" s="2"/>
      <c r="N31" s="2"/>
      <c r="O31" s="2"/>
      <c r="P31" s="2"/>
      <c r="Q31" s="2"/>
      <c r="R31" s="2"/>
      <c r="S31" s="2"/>
      <c r="T31" s="2"/>
      <c r="U31" s="2"/>
      <c r="V31" s="2"/>
      <c r="W31" s="2"/>
      <c r="X31" s="2"/>
      <c r="Y31" s="2"/>
      <c r="Z31" s="2"/>
    </row>
    <row r="32" spans="1:26" ht="12.75" customHeight="1" outlineLevel="1">
      <c r="A32" s="66" t="s">
        <v>470</v>
      </c>
      <c r="B32" s="4"/>
      <c r="C32" s="19">
        <f>+SUMIF(BZ!$E:$E,A32,BZ!$K:$K)</f>
        <v>0</v>
      </c>
      <c r="D32" s="2"/>
      <c r="E32" s="2"/>
      <c r="F32" s="2"/>
      <c r="G32" s="2"/>
      <c r="H32" s="2"/>
      <c r="I32" s="2"/>
      <c r="J32" s="2"/>
      <c r="K32" s="2"/>
      <c r="L32" s="2"/>
      <c r="M32" s="2"/>
      <c r="N32" s="2"/>
      <c r="O32" s="2"/>
      <c r="P32" s="2"/>
      <c r="Q32" s="2"/>
      <c r="R32" s="2"/>
      <c r="S32" s="2"/>
      <c r="T32" s="2"/>
      <c r="U32" s="2"/>
      <c r="V32" s="2"/>
      <c r="W32" s="2"/>
      <c r="X32" s="2"/>
      <c r="Y32" s="2"/>
      <c r="Z32" s="2"/>
    </row>
    <row r="33" spans="1:26" ht="12.75" customHeight="1" outlineLevel="1">
      <c r="A33" s="66" t="s">
        <v>472</v>
      </c>
      <c r="B33" s="4"/>
      <c r="C33" s="19">
        <f>+SUMIF(BZ!$E:$E,A33,BZ!$K:$K)</f>
        <v>0</v>
      </c>
      <c r="D33" s="2"/>
      <c r="E33" s="2"/>
      <c r="F33" s="2"/>
      <c r="G33" s="2"/>
      <c r="H33" s="2"/>
      <c r="I33" s="2"/>
      <c r="J33" s="2"/>
      <c r="K33" s="2"/>
      <c r="L33" s="2"/>
      <c r="M33" s="2"/>
      <c r="N33" s="2"/>
      <c r="O33" s="2"/>
      <c r="P33" s="2"/>
      <c r="Q33" s="2"/>
      <c r="R33" s="2"/>
      <c r="S33" s="2"/>
      <c r="T33" s="2"/>
      <c r="U33" s="2"/>
      <c r="V33" s="2"/>
      <c r="W33" s="2"/>
      <c r="X33" s="2"/>
      <c r="Y33" s="2"/>
      <c r="Z33" s="2"/>
    </row>
    <row r="34" spans="1:26" ht="12.75" customHeight="1" outlineLevel="1">
      <c r="A34" s="66" t="s">
        <v>473</v>
      </c>
      <c r="B34" s="4"/>
      <c r="C34" s="19">
        <f>+SUMIF(BZ!$E:$E,A34,BZ!$K:$K)</f>
        <v>0</v>
      </c>
      <c r="D34" s="2"/>
      <c r="E34" s="2"/>
      <c r="F34" s="2"/>
      <c r="G34" s="2"/>
      <c r="H34" s="2"/>
      <c r="I34" s="2"/>
      <c r="J34" s="2"/>
      <c r="K34" s="2"/>
      <c r="L34" s="2"/>
      <c r="M34" s="2"/>
      <c r="N34" s="2"/>
      <c r="O34" s="2"/>
      <c r="P34" s="2"/>
      <c r="Q34" s="2"/>
      <c r="R34" s="2"/>
      <c r="S34" s="2"/>
      <c r="T34" s="2"/>
      <c r="U34" s="2"/>
      <c r="V34" s="2"/>
      <c r="W34" s="2"/>
      <c r="X34" s="2"/>
      <c r="Y34" s="2"/>
      <c r="Z34" s="2"/>
    </row>
    <row r="35" spans="1:26" ht="12.75" customHeight="1" outlineLevel="1">
      <c r="A35" s="66" t="s">
        <v>475</v>
      </c>
      <c r="B35" s="4"/>
      <c r="C35" s="19">
        <f>+SUMIF(BZ!$E:$E,A35,BZ!$K:$K)</f>
        <v>0</v>
      </c>
      <c r="D35" s="2"/>
      <c r="E35" s="2"/>
      <c r="F35" s="2"/>
      <c r="G35" s="2"/>
      <c r="H35" s="2"/>
      <c r="I35" s="2"/>
      <c r="J35" s="2"/>
      <c r="K35" s="2"/>
      <c r="L35" s="2"/>
      <c r="M35" s="2"/>
      <c r="N35" s="2"/>
      <c r="O35" s="2"/>
      <c r="P35" s="2"/>
      <c r="Q35" s="2"/>
      <c r="R35" s="2"/>
      <c r="S35" s="2"/>
      <c r="T35" s="2"/>
      <c r="U35" s="2"/>
      <c r="V35" s="2"/>
      <c r="W35" s="2"/>
      <c r="X35" s="2"/>
      <c r="Y35" s="2"/>
      <c r="Z35" s="2"/>
    </row>
    <row r="36" spans="1:26" ht="12.75" customHeight="1" outlineLevel="1">
      <c r="A36" s="66" t="s">
        <v>476</v>
      </c>
      <c r="B36" s="4"/>
      <c r="C36" s="19">
        <f>+SUMIF(BZ!$E:$E,A36,BZ!$K:$K)</f>
        <v>0</v>
      </c>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t="s">
        <v>762</v>
      </c>
      <c r="B37" s="2"/>
      <c r="C37" s="19">
        <f>'AAXI '!D15</f>
        <v>32486.754858499931</v>
      </c>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t="s">
        <v>763</v>
      </c>
      <c r="B38" s="4"/>
      <c r="C38" s="19"/>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t="s">
        <v>764</v>
      </c>
      <c r="B39" s="4"/>
      <c r="C39" s="173"/>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4"/>
      <c r="C40" s="19"/>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0"/>
      <c r="B41" s="2"/>
      <c r="C41" s="19"/>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59"/>
      <c r="B42" s="7"/>
      <c r="C42" s="19"/>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59" t="s">
        <v>765</v>
      </c>
      <c r="B43" s="7"/>
      <c r="C43" s="174"/>
      <c r="D43" s="19"/>
      <c r="E43" s="2"/>
      <c r="F43" s="2"/>
      <c r="G43" s="2"/>
      <c r="H43" s="2"/>
      <c r="I43" s="2"/>
      <c r="J43" s="2"/>
      <c r="K43" s="2"/>
      <c r="L43" s="2"/>
      <c r="M43" s="2"/>
      <c r="N43" s="2"/>
      <c r="O43" s="2"/>
      <c r="P43" s="2"/>
      <c r="Q43" s="2"/>
      <c r="R43" s="2"/>
      <c r="S43" s="2"/>
      <c r="T43" s="2"/>
      <c r="U43" s="2"/>
      <c r="V43" s="2"/>
      <c r="W43" s="2"/>
      <c r="X43" s="2"/>
      <c r="Y43" s="2"/>
      <c r="Z43" s="2"/>
    </row>
    <row r="44" spans="1:26" ht="12.75" customHeight="1">
      <c r="A44" s="25" t="s">
        <v>766</v>
      </c>
      <c r="B44" s="17"/>
      <c r="C44" s="175">
        <f>SUM(C45:C103)</f>
        <v>26124106.620000001</v>
      </c>
      <c r="D44" s="46"/>
      <c r="E44" s="2"/>
      <c r="F44" s="2"/>
      <c r="G44" s="2"/>
      <c r="H44" s="2"/>
      <c r="I44" s="2"/>
      <c r="J44" s="2"/>
      <c r="K44" s="2"/>
      <c r="L44" s="2"/>
      <c r="M44" s="2"/>
      <c r="N44" s="2"/>
      <c r="O44" s="2"/>
      <c r="P44" s="2"/>
      <c r="Q44" s="2"/>
      <c r="R44" s="2"/>
      <c r="S44" s="2"/>
      <c r="T44" s="2"/>
      <c r="U44" s="2"/>
      <c r="V44" s="2"/>
      <c r="W44" s="2"/>
      <c r="X44" s="2"/>
      <c r="Y44" s="2"/>
      <c r="Z44" s="2"/>
    </row>
    <row r="45" spans="1:26" ht="12.75" customHeight="1" outlineLevel="1">
      <c r="A45" s="20" t="s">
        <v>767</v>
      </c>
      <c r="B45" s="2"/>
      <c r="C45" s="19"/>
      <c r="D45" s="2"/>
      <c r="E45" s="2"/>
      <c r="F45" s="2"/>
      <c r="G45" s="2"/>
      <c r="H45" s="2"/>
      <c r="I45" s="2"/>
      <c r="J45" s="2"/>
      <c r="K45" s="2"/>
      <c r="L45" s="2"/>
      <c r="M45" s="2"/>
      <c r="N45" s="2"/>
      <c r="O45" s="2"/>
      <c r="P45" s="2"/>
      <c r="Q45" s="2"/>
      <c r="R45" s="2"/>
      <c r="S45" s="2"/>
      <c r="T45" s="2"/>
      <c r="U45" s="2"/>
      <c r="V45" s="2"/>
      <c r="W45" s="2"/>
      <c r="X45" s="2"/>
      <c r="Y45" s="2"/>
      <c r="Z45" s="2"/>
    </row>
    <row r="46" spans="1:26" ht="12.75" customHeight="1" outlineLevel="1">
      <c r="A46" s="20" t="s">
        <v>333</v>
      </c>
      <c r="B46" s="2"/>
      <c r="C46" s="19">
        <f>+SUMIF(BZ!$E:$E,A46,BZ!$K:$K)</f>
        <v>726161.24</v>
      </c>
      <c r="D46" s="2"/>
      <c r="E46" s="2"/>
      <c r="F46" s="2"/>
      <c r="G46" s="2"/>
      <c r="H46" s="2"/>
      <c r="I46" s="2"/>
      <c r="J46" s="2"/>
      <c r="K46" s="2"/>
      <c r="L46" s="2"/>
      <c r="M46" s="2"/>
      <c r="N46" s="2"/>
      <c r="O46" s="2"/>
      <c r="P46" s="2"/>
      <c r="Q46" s="2"/>
      <c r="R46" s="2"/>
      <c r="S46" s="2"/>
      <c r="T46" s="2"/>
      <c r="U46" s="2"/>
      <c r="V46" s="2"/>
      <c r="W46" s="2"/>
      <c r="X46" s="2"/>
      <c r="Y46" s="2"/>
      <c r="Z46" s="2"/>
    </row>
    <row r="47" spans="1:26" ht="12.75" customHeight="1" outlineLevel="1">
      <c r="A47" s="20" t="s">
        <v>324</v>
      </c>
      <c r="B47" s="2"/>
      <c r="C47" s="19">
        <f>+SUMIF(BZ!$E:$E,A47,BZ!$K:$K)</f>
        <v>3448.28</v>
      </c>
      <c r="D47" s="2"/>
      <c r="E47" s="2"/>
      <c r="F47" s="2"/>
      <c r="G47" s="2"/>
      <c r="H47" s="2"/>
      <c r="I47" s="2"/>
      <c r="J47" s="2"/>
      <c r="K47" s="2"/>
      <c r="L47" s="2"/>
      <c r="M47" s="2"/>
      <c r="N47" s="2"/>
      <c r="O47" s="2"/>
      <c r="P47" s="2"/>
      <c r="Q47" s="2"/>
      <c r="R47" s="2"/>
      <c r="S47" s="2"/>
      <c r="T47" s="2"/>
      <c r="U47" s="2"/>
      <c r="V47" s="2"/>
      <c r="W47" s="2"/>
      <c r="X47" s="2"/>
      <c r="Y47" s="2"/>
      <c r="Z47" s="2"/>
    </row>
    <row r="48" spans="1:26" ht="12.75" customHeight="1" outlineLevel="1">
      <c r="A48" s="28" t="s">
        <v>486</v>
      </c>
      <c r="B48" s="2"/>
      <c r="C48" s="19">
        <f>+SUMIF(BZ!$E:$E,A48,BZ!$K:$K)</f>
        <v>0</v>
      </c>
      <c r="D48" s="2"/>
      <c r="E48" s="19"/>
      <c r="F48" s="2"/>
      <c r="G48" s="2"/>
      <c r="H48" s="2"/>
      <c r="I48" s="2"/>
      <c r="J48" s="2"/>
      <c r="K48" s="2"/>
      <c r="L48" s="2"/>
      <c r="M48" s="2"/>
      <c r="N48" s="2"/>
      <c r="O48" s="2"/>
      <c r="P48" s="2"/>
      <c r="Q48" s="2"/>
      <c r="R48" s="2"/>
      <c r="S48" s="2"/>
      <c r="T48" s="2"/>
      <c r="U48" s="2"/>
      <c r="V48" s="2"/>
      <c r="W48" s="2"/>
      <c r="X48" s="2"/>
      <c r="Y48" s="2"/>
      <c r="Z48" s="2"/>
    </row>
    <row r="49" spans="1:26" ht="12.75" customHeight="1" outlineLevel="1">
      <c r="A49" s="20" t="s">
        <v>361</v>
      </c>
      <c r="B49" s="2"/>
      <c r="C49" s="19">
        <f>+SUMIF(BZ!$E:$E,A49,BZ!$K:$K)</f>
        <v>0</v>
      </c>
      <c r="D49" s="2"/>
      <c r="E49" s="19"/>
      <c r="F49" s="2"/>
      <c r="G49" s="2"/>
      <c r="H49" s="2"/>
      <c r="I49" s="2"/>
      <c r="J49" s="2"/>
      <c r="K49" s="2"/>
      <c r="L49" s="2"/>
      <c r="M49" s="2"/>
      <c r="N49" s="2"/>
      <c r="O49" s="2"/>
      <c r="P49" s="2"/>
      <c r="Q49" s="2"/>
      <c r="R49" s="2"/>
      <c r="S49" s="2"/>
      <c r="T49" s="2"/>
      <c r="U49" s="2"/>
      <c r="V49" s="2"/>
      <c r="W49" s="2"/>
      <c r="X49" s="2"/>
      <c r="Y49" s="2"/>
      <c r="Z49" s="2"/>
    </row>
    <row r="50" spans="1:26" ht="12.75" customHeight="1" outlineLevel="1">
      <c r="A50" s="20" t="s">
        <v>487</v>
      </c>
      <c r="B50" s="2"/>
      <c r="C50" s="19">
        <f>+SUMIF(BZ!$E:$E,A50,BZ!$K:$K)</f>
        <v>0</v>
      </c>
      <c r="D50" s="2"/>
      <c r="E50" s="2"/>
      <c r="F50" s="2"/>
      <c r="G50" s="2"/>
      <c r="H50" s="2"/>
      <c r="I50" s="2"/>
      <c r="J50" s="2"/>
      <c r="K50" s="2"/>
      <c r="L50" s="2"/>
      <c r="M50" s="2"/>
      <c r="N50" s="2"/>
      <c r="O50" s="2"/>
      <c r="P50" s="2"/>
      <c r="Q50" s="2"/>
      <c r="R50" s="2"/>
      <c r="S50" s="2"/>
      <c r="T50" s="2"/>
      <c r="U50" s="2"/>
      <c r="V50" s="2"/>
      <c r="W50" s="2"/>
      <c r="X50" s="2"/>
      <c r="Y50" s="2"/>
      <c r="Z50" s="2"/>
    </row>
    <row r="51" spans="1:26" ht="12.75" customHeight="1" outlineLevel="1">
      <c r="A51" s="20" t="s">
        <v>331</v>
      </c>
      <c r="B51" s="2"/>
      <c r="C51" s="19">
        <f>+SUMIF(BZ!$E:$E,A51,BZ!$K:$K)</f>
        <v>5586.84</v>
      </c>
      <c r="D51" s="2"/>
      <c r="E51" s="2"/>
      <c r="F51" s="2"/>
      <c r="G51" s="2"/>
      <c r="H51" s="2"/>
      <c r="I51" s="2"/>
      <c r="J51" s="2"/>
      <c r="K51" s="2"/>
      <c r="L51" s="2"/>
      <c r="M51" s="2"/>
      <c r="N51" s="2"/>
      <c r="O51" s="2"/>
      <c r="P51" s="2"/>
      <c r="Q51" s="2"/>
      <c r="R51" s="2"/>
      <c r="S51" s="2"/>
      <c r="T51" s="2"/>
      <c r="U51" s="2"/>
      <c r="V51" s="2"/>
      <c r="W51" s="2"/>
      <c r="X51" s="2"/>
      <c r="Y51" s="2"/>
      <c r="Z51" s="2"/>
    </row>
    <row r="52" spans="1:26" ht="12.75" customHeight="1" outlineLevel="1">
      <c r="A52" s="28" t="s">
        <v>489</v>
      </c>
      <c r="B52" s="2"/>
      <c r="C52" s="19">
        <f>+SUMIF(BZ!$E:$E,A52,BZ!$K:$K)</f>
        <v>0</v>
      </c>
      <c r="D52" s="2"/>
      <c r="E52" s="2"/>
      <c r="F52" s="2"/>
      <c r="G52" s="2"/>
      <c r="H52" s="2"/>
      <c r="I52" s="2"/>
      <c r="J52" s="2"/>
      <c r="K52" s="2"/>
      <c r="L52" s="2"/>
      <c r="M52" s="2"/>
      <c r="N52" s="2"/>
      <c r="O52" s="2"/>
      <c r="P52" s="2"/>
      <c r="Q52" s="2"/>
      <c r="R52" s="2"/>
      <c r="S52" s="2"/>
      <c r="T52" s="2"/>
      <c r="U52" s="2"/>
      <c r="V52" s="2"/>
      <c r="W52" s="2"/>
      <c r="X52" s="2"/>
      <c r="Y52" s="2"/>
      <c r="Z52" s="2"/>
    </row>
    <row r="53" spans="1:26" ht="12.75" customHeight="1" outlineLevel="1">
      <c r="A53" s="28" t="s">
        <v>491</v>
      </c>
      <c r="B53" s="2"/>
      <c r="C53" s="19">
        <f>+SUMIF(BZ!$E:$E,A53,BZ!$K:$K)</f>
        <v>0</v>
      </c>
      <c r="D53" s="2"/>
      <c r="E53" s="2"/>
      <c r="F53" s="2"/>
      <c r="G53" s="2"/>
      <c r="H53" s="2"/>
      <c r="I53" s="2"/>
      <c r="J53" s="2"/>
      <c r="K53" s="2"/>
      <c r="L53" s="2"/>
      <c r="M53" s="2"/>
      <c r="N53" s="2"/>
      <c r="O53" s="2"/>
      <c r="P53" s="2"/>
      <c r="Q53" s="2"/>
      <c r="R53" s="2"/>
      <c r="S53" s="2"/>
      <c r="T53" s="2"/>
      <c r="U53" s="2"/>
      <c r="V53" s="2"/>
      <c r="W53" s="2"/>
      <c r="X53" s="2"/>
      <c r="Y53" s="2"/>
      <c r="Z53" s="2"/>
    </row>
    <row r="54" spans="1:26" ht="12.75" customHeight="1" outlineLevel="1">
      <c r="A54" s="20" t="s">
        <v>493</v>
      </c>
      <c r="B54" s="2"/>
      <c r="C54" s="19">
        <f>+SUMIF(BZ!$E:$E,A54,BZ!$K:$K)</f>
        <v>0</v>
      </c>
      <c r="D54" s="2"/>
      <c r="E54" s="2"/>
      <c r="F54" s="2"/>
      <c r="G54" s="2"/>
      <c r="H54" s="2"/>
      <c r="I54" s="2"/>
      <c r="J54" s="2"/>
      <c r="K54" s="2"/>
      <c r="L54" s="2"/>
      <c r="M54" s="2"/>
      <c r="N54" s="2"/>
      <c r="O54" s="2"/>
      <c r="P54" s="2"/>
      <c r="Q54" s="2"/>
      <c r="R54" s="2"/>
      <c r="S54" s="2"/>
      <c r="T54" s="2"/>
      <c r="U54" s="2"/>
      <c r="V54" s="2"/>
      <c r="W54" s="2"/>
      <c r="X54" s="2"/>
      <c r="Y54" s="2"/>
      <c r="Z54" s="2"/>
    </row>
    <row r="55" spans="1:26" ht="12.75" customHeight="1" outlineLevel="1">
      <c r="A55" s="20" t="s">
        <v>495</v>
      </c>
      <c r="B55" s="2"/>
      <c r="C55" s="19">
        <f>+SUMIF(BZ!$E:$E,A55,BZ!$K:$K)</f>
        <v>0</v>
      </c>
      <c r="D55" s="2"/>
      <c r="E55" s="2"/>
      <c r="F55" s="2"/>
      <c r="G55" s="2"/>
      <c r="H55" s="2"/>
      <c r="I55" s="2"/>
      <c r="J55" s="2"/>
      <c r="K55" s="2"/>
      <c r="L55" s="2"/>
      <c r="M55" s="2"/>
      <c r="N55" s="2"/>
      <c r="O55" s="2"/>
      <c r="P55" s="2"/>
      <c r="Q55" s="2"/>
      <c r="R55" s="2"/>
      <c r="S55" s="2"/>
      <c r="T55" s="2"/>
      <c r="U55" s="2"/>
      <c r="V55" s="2"/>
      <c r="W55" s="2"/>
      <c r="X55" s="2"/>
      <c r="Y55" s="2"/>
      <c r="Z55" s="2"/>
    </row>
    <row r="56" spans="1:26" ht="12.75" customHeight="1" outlineLevel="1">
      <c r="A56" s="20" t="s">
        <v>253</v>
      </c>
      <c r="B56" s="2"/>
      <c r="C56" s="19">
        <f>+SUMIF(BZ!$E:$E,A56,BZ!$K:$K)</f>
        <v>4938192.57</v>
      </c>
      <c r="D56" s="2"/>
      <c r="E56" s="19"/>
      <c r="F56" s="2"/>
      <c r="G56" s="2"/>
      <c r="H56" s="2"/>
      <c r="I56" s="2"/>
      <c r="J56" s="2"/>
      <c r="K56" s="2"/>
      <c r="L56" s="2"/>
      <c r="M56" s="2"/>
      <c r="N56" s="2"/>
      <c r="O56" s="2"/>
      <c r="P56" s="2"/>
      <c r="Q56" s="2"/>
      <c r="R56" s="2"/>
      <c r="S56" s="2"/>
      <c r="T56" s="2"/>
      <c r="U56" s="2"/>
      <c r="V56" s="2"/>
      <c r="W56" s="2"/>
      <c r="X56" s="2"/>
      <c r="Y56" s="2"/>
      <c r="Z56" s="2"/>
    </row>
    <row r="57" spans="1:26" ht="12.75" customHeight="1" outlineLevel="1">
      <c r="A57" s="20" t="s">
        <v>496</v>
      </c>
      <c r="B57" s="2"/>
      <c r="C57" s="19">
        <f>+SUMIF(BZ!$E:$E,A57,BZ!$K:$K)</f>
        <v>0</v>
      </c>
      <c r="D57" s="2"/>
      <c r="E57" s="2"/>
      <c r="F57" s="2"/>
      <c r="G57" s="2"/>
      <c r="H57" s="2"/>
      <c r="I57" s="2"/>
      <c r="J57" s="2"/>
      <c r="K57" s="2"/>
      <c r="L57" s="2"/>
      <c r="M57" s="2"/>
      <c r="N57" s="2"/>
      <c r="O57" s="2"/>
      <c r="P57" s="2"/>
      <c r="Q57" s="2"/>
      <c r="R57" s="2"/>
      <c r="S57" s="2"/>
      <c r="T57" s="2"/>
      <c r="U57" s="2"/>
      <c r="V57" s="2"/>
      <c r="W57" s="2"/>
      <c r="X57" s="2"/>
      <c r="Y57" s="2"/>
      <c r="Z57" s="2"/>
    </row>
    <row r="58" spans="1:26" ht="12.75" customHeight="1" outlineLevel="1">
      <c r="A58" s="20" t="s">
        <v>362</v>
      </c>
      <c r="B58" s="2"/>
      <c r="C58" s="19">
        <f>+SUMIF(BZ!$E:$E,A58,BZ!$K:$K)</f>
        <v>28232.15</v>
      </c>
      <c r="D58" s="46"/>
      <c r="E58" s="2"/>
      <c r="F58" s="2"/>
      <c r="G58" s="2"/>
      <c r="H58" s="2"/>
      <c r="I58" s="2"/>
      <c r="J58" s="2"/>
      <c r="K58" s="2"/>
      <c r="L58" s="2"/>
      <c r="M58" s="2"/>
      <c r="N58" s="2"/>
      <c r="O58" s="2"/>
      <c r="P58" s="2"/>
      <c r="Q58" s="2"/>
      <c r="R58" s="2"/>
      <c r="S58" s="2"/>
      <c r="T58" s="2"/>
      <c r="U58" s="2"/>
      <c r="V58" s="2"/>
      <c r="W58" s="2"/>
      <c r="X58" s="2"/>
      <c r="Y58" s="2"/>
      <c r="Z58" s="2"/>
    </row>
    <row r="59" spans="1:26" ht="12.75" customHeight="1" outlineLevel="1">
      <c r="A59" s="20" t="s">
        <v>299</v>
      </c>
      <c r="B59" s="2"/>
      <c r="C59" s="19">
        <f>+SUMIF(BZ!$E:$E,A59,BZ!$K:$K)</f>
        <v>9468291.040000001</v>
      </c>
      <c r="D59" s="2"/>
      <c r="E59" s="2"/>
      <c r="F59" s="2"/>
      <c r="G59" s="2"/>
      <c r="H59" s="2"/>
      <c r="I59" s="2"/>
      <c r="J59" s="2"/>
      <c r="K59" s="2"/>
      <c r="L59" s="2"/>
      <c r="M59" s="2"/>
      <c r="N59" s="2"/>
      <c r="O59" s="2"/>
      <c r="P59" s="2"/>
      <c r="Q59" s="2"/>
      <c r="R59" s="2"/>
      <c r="S59" s="2"/>
      <c r="T59" s="2"/>
      <c r="U59" s="2"/>
      <c r="V59" s="2"/>
      <c r="W59" s="2"/>
      <c r="X59" s="2"/>
      <c r="Y59" s="2"/>
      <c r="Z59" s="2"/>
    </row>
    <row r="60" spans="1:26" ht="12.75" customHeight="1" outlineLevel="1">
      <c r="A60" s="28" t="s">
        <v>499</v>
      </c>
      <c r="B60" s="2"/>
      <c r="C60" s="19">
        <f>+SUMIF(BZ!$E:$E,A60,BZ!$K:$K)</f>
        <v>0</v>
      </c>
      <c r="D60" s="2"/>
      <c r="E60" s="2"/>
      <c r="F60" s="2"/>
      <c r="G60" s="2"/>
      <c r="H60" s="2"/>
      <c r="I60" s="2"/>
      <c r="J60" s="2"/>
      <c r="K60" s="2"/>
      <c r="L60" s="2"/>
      <c r="M60" s="2"/>
      <c r="N60" s="2"/>
      <c r="O60" s="2"/>
      <c r="P60" s="2"/>
      <c r="Q60" s="2"/>
      <c r="R60" s="2"/>
      <c r="S60" s="2"/>
      <c r="T60" s="2"/>
      <c r="U60" s="2"/>
      <c r="V60" s="2"/>
      <c r="W60" s="2"/>
      <c r="X60" s="2"/>
      <c r="Y60" s="2"/>
      <c r="Z60" s="2"/>
    </row>
    <row r="61" spans="1:26" ht="12.75" customHeight="1" outlineLevel="1">
      <c r="A61" s="20" t="s">
        <v>501</v>
      </c>
      <c r="B61" s="2"/>
      <c r="C61" s="19">
        <f>+SUMIF(BZ!$E:$E,A61,BZ!$K:$K)</f>
        <v>0</v>
      </c>
      <c r="D61" s="2"/>
      <c r="E61" s="2"/>
      <c r="F61" s="2"/>
      <c r="G61" s="2"/>
      <c r="H61" s="2"/>
      <c r="I61" s="2"/>
      <c r="J61" s="2"/>
      <c r="K61" s="2"/>
      <c r="L61" s="2"/>
      <c r="M61" s="2"/>
      <c r="N61" s="2"/>
      <c r="O61" s="2"/>
      <c r="P61" s="2"/>
      <c r="Q61" s="2"/>
      <c r="R61" s="2"/>
      <c r="S61" s="2"/>
      <c r="T61" s="2"/>
      <c r="U61" s="2"/>
      <c r="V61" s="2"/>
      <c r="W61" s="2"/>
      <c r="X61" s="2"/>
      <c r="Y61" s="2"/>
      <c r="Z61" s="2"/>
    </row>
    <row r="62" spans="1:26" ht="12.75" customHeight="1" outlineLevel="1">
      <c r="A62" s="20" t="s">
        <v>503</v>
      </c>
      <c r="B62" s="2"/>
      <c r="C62" s="19">
        <f>+SUMIF(BZ!$E:$E,A62,BZ!$K:$K)</f>
        <v>0</v>
      </c>
      <c r="D62" s="2"/>
      <c r="E62" s="2"/>
      <c r="F62" s="2"/>
      <c r="G62" s="2"/>
      <c r="H62" s="2"/>
      <c r="I62" s="2"/>
      <c r="J62" s="2"/>
      <c r="K62" s="2"/>
      <c r="L62" s="2"/>
      <c r="M62" s="2"/>
      <c r="N62" s="2"/>
      <c r="O62" s="2"/>
      <c r="P62" s="2"/>
      <c r="Q62" s="2"/>
      <c r="R62" s="2"/>
      <c r="S62" s="2"/>
      <c r="T62" s="2"/>
      <c r="U62" s="2"/>
      <c r="V62" s="2"/>
      <c r="W62" s="2"/>
      <c r="X62" s="2"/>
      <c r="Y62" s="2"/>
      <c r="Z62" s="2"/>
    </row>
    <row r="63" spans="1:26" ht="12.75" customHeight="1" outlineLevel="1">
      <c r="A63" s="20" t="s">
        <v>505</v>
      </c>
      <c r="B63" s="2"/>
      <c r="C63" s="19">
        <f>+SUMIF(BZ!$E:$E,A63,BZ!$K:$K)</f>
        <v>0</v>
      </c>
      <c r="D63" s="2"/>
      <c r="E63" s="2"/>
      <c r="F63" s="2"/>
      <c r="G63" s="2"/>
      <c r="H63" s="2"/>
      <c r="I63" s="2"/>
      <c r="J63" s="2"/>
      <c r="K63" s="2"/>
      <c r="L63" s="2"/>
      <c r="M63" s="2"/>
      <c r="N63" s="2"/>
      <c r="O63" s="2"/>
      <c r="P63" s="2"/>
      <c r="Q63" s="2"/>
      <c r="R63" s="2"/>
      <c r="S63" s="2"/>
      <c r="T63" s="2"/>
      <c r="U63" s="2"/>
      <c r="V63" s="2"/>
      <c r="W63" s="2"/>
      <c r="X63" s="2"/>
      <c r="Y63" s="2"/>
      <c r="Z63" s="2"/>
    </row>
    <row r="64" spans="1:26" ht="12.75" customHeight="1" outlineLevel="1">
      <c r="A64" s="20" t="s">
        <v>507</v>
      </c>
      <c r="B64" s="2"/>
      <c r="C64" s="19">
        <f>+SUMIF(BZ!$E:$E,A64,BZ!$K:$K)</f>
        <v>0</v>
      </c>
      <c r="D64" s="2"/>
      <c r="E64" s="2"/>
      <c r="F64" s="2"/>
      <c r="G64" s="2"/>
      <c r="H64" s="2"/>
      <c r="I64" s="2"/>
      <c r="J64" s="2"/>
      <c r="K64" s="2"/>
      <c r="L64" s="2"/>
      <c r="M64" s="2"/>
      <c r="N64" s="2"/>
      <c r="O64" s="2"/>
      <c r="P64" s="2"/>
      <c r="Q64" s="2"/>
      <c r="R64" s="2"/>
      <c r="S64" s="2"/>
      <c r="T64" s="2"/>
      <c r="U64" s="2"/>
      <c r="V64" s="2"/>
      <c r="W64" s="2"/>
      <c r="X64" s="2"/>
      <c r="Y64" s="2"/>
      <c r="Z64" s="2"/>
    </row>
    <row r="65" spans="1:26" ht="12.75" customHeight="1" outlineLevel="1">
      <c r="A65" s="28" t="s">
        <v>509</v>
      </c>
      <c r="B65" s="2"/>
      <c r="C65" s="19">
        <f>+SUMIF(BZ!$E:$E,A65,BZ!$K:$K)</f>
        <v>0</v>
      </c>
      <c r="D65" s="2"/>
      <c r="E65" s="2"/>
      <c r="F65" s="2"/>
      <c r="G65" s="2"/>
      <c r="H65" s="2"/>
      <c r="I65" s="2"/>
      <c r="J65" s="2"/>
      <c r="K65" s="2"/>
      <c r="L65" s="2"/>
      <c r="M65" s="2"/>
      <c r="N65" s="2"/>
      <c r="O65" s="2"/>
      <c r="P65" s="2"/>
      <c r="Q65" s="2"/>
      <c r="R65" s="2"/>
      <c r="S65" s="2"/>
      <c r="T65" s="2"/>
      <c r="U65" s="2"/>
      <c r="V65" s="2"/>
      <c r="W65" s="2"/>
      <c r="X65" s="2"/>
      <c r="Y65" s="2"/>
      <c r="Z65" s="2"/>
    </row>
    <row r="66" spans="1:26" ht="12.75" customHeight="1" outlineLevel="1">
      <c r="A66" s="28" t="s">
        <v>511</v>
      </c>
      <c r="B66" s="2"/>
      <c r="C66" s="19">
        <f>+SUMIF(BZ!$E:$E,A66,BZ!$K:$K)</f>
        <v>0</v>
      </c>
      <c r="D66" s="2"/>
      <c r="E66" s="2"/>
      <c r="F66" s="2"/>
      <c r="G66" s="2"/>
      <c r="H66" s="2"/>
      <c r="I66" s="2"/>
      <c r="J66" s="2"/>
      <c r="K66" s="2"/>
      <c r="L66" s="2"/>
      <c r="M66" s="2"/>
      <c r="N66" s="2"/>
      <c r="O66" s="2"/>
      <c r="P66" s="2"/>
      <c r="Q66" s="2"/>
      <c r="R66" s="2"/>
      <c r="S66" s="2"/>
      <c r="T66" s="2"/>
      <c r="U66" s="2"/>
      <c r="V66" s="2"/>
      <c r="W66" s="2"/>
      <c r="X66" s="2"/>
      <c r="Y66" s="2"/>
      <c r="Z66" s="2"/>
    </row>
    <row r="67" spans="1:26" ht="12.75" customHeight="1" outlineLevel="1">
      <c r="A67" s="28" t="s">
        <v>401</v>
      </c>
      <c r="B67" s="2"/>
      <c r="C67" s="19">
        <f>+SUMIF(BZ!$E:$E,A67,BZ!$K:$K)</f>
        <v>9707177.5500000007</v>
      </c>
      <c r="D67" s="2"/>
      <c r="E67" s="2"/>
      <c r="F67" s="2"/>
      <c r="G67" s="2"/>
      <c r="H67" s="2"/>
      <c r="I67" s="2"/>
      <c r="J67" s="2"/>
      <c r="K67" s="2"/>
      <c r="L67" s="2"/>
      <c r="M67" s="2"/>
      <c r="N67" s="2"/>
      <c r="O67" s="2"/>
      <c r="P67" s="2"/>
      <c r="Q67" s="2"/>
      <c r="R67" s="2"/>
      <c r="S67" s="2"/>
      <c r="T67" s="2"/>
      <c r="U67" s="2"/>
      <c r="V67" s="2"/>
      <c r="W67" s="2"/>
      <c r="X67" s="2"/>
      <c r="Y67" s="2"/>
      <c r="Z67" s="2"/>
    </row>
    <row r="68" spans="1:26" ht="12.75" customHeight="1" outlineLevel="1">
      <c r="A68" s="28" t="s">
        <v>513</v>
      </c>
      <c r="B68" s="2"/>
      <c r="C68" s="19">
        <f>+SUMIF(BZ!$E:$E,A68,BZ!$K:$K)</f>
        <v>0</v>
      </c>
      <c r="D68" s="2"/>
      <c r="E68" s="2"/>
      <c r="F68" s="2"/>
      <c r="G68" s="2"/>
      <c r="H68" s="2"/>
      <c r="I68" s="2"/>
      <c r="J68" s="2"/>
      <c r="K68" s="2"/>
      <c r="L68" s="2"/>
      <c r="M68" s="2"/>
      <c r="N68" s="2"/>
      <c r="O68" s="2"/>
      <c r="P68" s="2"/>
      <c r="Q68" s="2"/>
      <c r="R68" s="2"/>
      <c r="S68" s="2"/>
      <c r="T68" s="2"/>
      <c r="U68" s="2"/>
      <c r="V68" s="2"/>
      <c r="W68" s="2"/>
      <c r="X68" s="2"/>
      <c r="Y68" s="2"/>
      <c r="Z68" s="2"/>
    </row>
    <row r="69" spans="1:26" ht="12.75" customHeight="1" outlineLevel="1">
      <c r="A69" s="28" t="s">
        <v>514</v>
      </c>
      <c r="B69" s="2"/>
      <c r="C69" s="19">
        <f>+SUMIF(BZ!$E:$E,A69,BZ!$K:$K)</f>
        <v>0</v>
      </c>
      <c r="D69" s="2"/>
      <c r="E69" s="2"/>
      <c r="F69" s="2"/>
      <c r="G69" s="2"/>
      <c r="H69" s="2"/>
      <c r="I69" s="2"/>
      <c r="J69" s="2"/>
      <c r="K69" s="2"/>
      <c r="L69" s="2"/>
      <c r="M69" s="2"/>
      <c r="N69" s="2"/>
      <c r="O69" s="2"/>
      <c r="P69" s="2"/>
      <c r="Q69" s="2"/>
      <c r="R69" s="2"/>
      <c r="S69" s="2"/>
      <c r="T69" s="2"/>
      <c r="U69" s="2"/>
      <c r="V69" s="2"/>
      <c r="W69" s="2"/>
      <c r="X69" s="2"/>
      <c r="Y69" s="2"/>
      <c r="Z69" s="2"/>
    </row>
    <row r="70" spans="1:26" ht="12.75" customHeight="1" outlineLevel="1">
      <c r="A70" s="20" t="s">
        <v>398</v>
      </c>
      <c r="B70" s="2"/>
      <c r="C70" s="19">
        <f>+SUMIF(BZ!$E:$E,A70,BZ!$K:$K)</f>
        <v>221413.47</v>
      </c>
      <c r="D70" s="2"/>
      <c r="E70" s="2"/>
      <c r="F70" s="2"/>
      <c r="G70" s="2"/>
      <c r="H70" s="2"/>
      <c r="I70" s="2"/>
      <c r="J70" s="2"/>
      <c r="K70" s="2"/>
      <c r="L70" s="2"/>
      <c r="M70" s="2"/>
      <c r="N70" s="2"/>
      <c r="O70" s="2"/>
      <c r="P70" s="2"/>
      <c r="Q70" s="2"/>
      <c r="R70" s="2"/>
      <c r="S70" s="2"/>
      <c r="T70" s="2"/>
      <c r="U70" s="2"/>
      <c r="V70" s="2"/>
      <c r="W70" s="2"/>
      <c r="X70" s="2"/>
      <c r="Y70" s="2"/>
      <c r="Z70" s="2"/>
    </row>
    <row r="71" spans="1:26" ht="12.75" customHeight="1" outlineLevel="1">
      <c r="A71" s="20" t="s">
        <v>515</v>
      </c>
      <c r="B71" s="2"/>
      <c r="C71" s="19">
        <f>+SUMIF(BZ!$E:$E,A71,BZ!$K:$K)</f>
        <v>0</v>
      </c>
      <c r="D71" s="2"/>
      <c r="E71" s="2"/>
      <c r="F71" s="2"/>
      <c r="G71" s="2"/>
      <c r="H71" s="2"/>
      <c r="I71" s="2"/>
      <c r="J71" s="2"/>
      <c r="K71" s="2"/>
      <c r="L71" s="2"/>
      <c r="M71" s="2"/>
      <c r="N71" s="2"/>
      <c r="O71" s="2"/>
      <c r="P71" s="2"/>
      <c r="Q71" s="2"/>
      <c r="R71" s="2"/>
      <c r="S71" s="2"/>
      <c r="T71" s="2"/>
      <c r="U71" s="2"/>
      <c r="V71" s="2"/>
      <c r="W71" s="2"/>
      <c r="X71" s="2"/>
      <c r="Y71" s="2"/>
      <c r="Z71" s="2"/>
    </row>
    <row r="72" spans="1:26" ht="12.75" customHeight="1" outlineLevel="1">
      <c r="A72" s="20" t="s">
        <v>516</v>
      </c>
      <c r="B72" s="2"/>
      <c r="C72" s="19">
        <f>+SUMIF(BZ!$E:$E,A72,BZ!$K:$K)</f>
        <v>0</v>
      </c>
      <c r="D72" s="2"/>
      <c r="E72" s="2"/>
      <c r="F72" s="2"/>
      <c r="G72" s="2"/>
      <c r="H72" s="2"/>
      <c r="I72" s="2"/>
      <c r="J72" s="2"/>
      <c r="K72" s="2"/>
      <c r="L72" s="2"/>
      <c r="M72" s="2"/>
      <c r="N72" s="2"/>
      <c r="O72" s="2"/>
      <c r="P72" s="2"/>
      <c r="Q72" s="2"/>
      <c r="R72" s="2"/>
      <c r="S72" s="2"/>
      <c r="T72" s="2"/>
      <c r="U72" s="2"/>
      <c r="V72" s="2"/>
      <c r="W72" s="2"/>
      <c r="X72" s="2"/>
      <c r="Y72" s="2"/>
      <c r="Z72" s="2"/>
    </row>
    <row r="73" spans="1:26" ht="12.75" customHeight="1" outlineLevel="1">
      <c r="A73" s="20" t="s">
        <v>517</v>
      </c>
      <c r="B73" s="2"/>
      <c r="C73" s="19">
        <f>+SUMIF(BZ!$E:$E,A73,BZ!$K:$K)</f>
        <v>0</v>
      </c>
      <c r="D73" s="2"/>
      <c r="E73" s="2"/>
      <c r="F73" s="2"/>
      <c r="G73" s="2"/>
      <c r="H73" s="2"/>
      <c r="I73" s="2"/>
      <c r="J73" s="2"/>
      <c r="K73" s="2"/>
      <c r="L73" s="2"/>
      <c r="M73" s="2"/>
      <c r="N73" s="2"/>
      <c r="O73" s="2"/>
      <c r="P73" s="2"/>
      <c r="Q73" s="2"/>
      <c r="R73" s="2"/>
      <c r="S73" s="2"/>
      <c r="T73" s="2"/>
      <c r="U73" s="2"/>
      <c r="V73" s="2"/>
      <c r="W73" s="2"/>
      <c r="X73" s="2"/>
      <c r="Y73" s="2"/>
      <c r="Z73" s="2"/>
    </row>
    <row r="74" spans="1:26" ht="12.75" customHeight="1" outlineLevel="1">
      <c r="A74" s="20" t="s">
        <v>519</v>
      </c>
      <c r="B74" s="2"/>
      <c r="C74" s="19">
        <f>+SUMIF(BZ!$E:$E,A74,BZ!$K:$K)</f>
        <v>0</v>
      </c>
      <c r="D74" s="2"/>
      <c r="E74" s="2"/>
      <c r="F74" s="2"/>
      <c r="G74" s="2"/>
      <c r="H74" s="2"/>
      <c r="I74" s="2"/>
      <c r="J74" s="2"/>
      <c r="K74" s="2"/>
      <c r="L74" s="2"/>
      <c r="M74" s="2"/>
      <c r="N74" s="2"/>
      <c r="O74" s="2"/>
      <c r="P74" s="2"/>
      <c r="Q74" s="2"/>
      <c r="R74" s="2"/>
      <c r="S74" s="2"/>
      <c r="T74" s="2"/>
      <c r="U74" s="2"/>
      <c r="V74" s="2"/>
      <c r="W74" s="2"/>
      <c r="X74" s="2"/>
      <c r="Y74" s="2"/>
      <c r="Z74" s="2"/>
    </row>
    <row r="75" spans="1:26" ht="12.75" customHeight="1" outlineLevel="1">
      <c r="A75" s="20" t="s">
        <v>521</v>
      </c>
      <c r="B75" s="2"/>
      <c r="C75" s="19">
        <f>+SUMIF(BZ!$E:$E,A75,BZ!$K:$K)</f>
        <v>0</v>
      </c>
      <c r="D75" s="2"/>
      <c r="E75" s="2"/>
      <c r="F75" s="2"/>
      <c r="G75" s="2"/>
      <c r="H75" s="2"/>
      <c r="I75" s="2"/>
      <c r="J75" s="2"/>
      <c r="K75" s="2"/>
      <c r="L75" s="2"/>
      <c r="M75" s="2"/>
      <c r="N75" s="2"/>
      <c r="O75" s="2"/>
      <c r="P75" s="2"/>
      <c r="Q75" s="2"/>
      <c r="R75" s="2"/>
      <c r="S75" s="2"/>
      <c r="T75" s="2"/>
      <c r="U75" s="2"/>
      <c r="V75" s="2"/>
      <c r="W75" s="2"/>
      <c r="X75" s="2"/>
      <c r="Y75" s="2"/>
      <c r="Z75" s="2"/>
    </row>
    <row r="76" spans="1:26" ht="12.75" customHeight="1" outlineLevel="1">
      <c r="A76" s="20" t="s">
        <v>348</v>
      </c>
      <c r="B76" s="2"/>
      <c r="C76" s="19">
        <f>+SUMIF(BZ!$E:$E,A76,BZ!$K:$K)</f>
        <v>789463.64</v>
      </c>
      <c r="D76" s="2"/>
      <c r="E76" s="2"/>
      <c r="F76" s="2"/>
      <c r="G76" s="2"/>
      <c r="H76" s="2"/>
      <c r="I76" s="2"/>
      <c r="J76" s="2"/>
      <c r="K76" s="2"/>
      <c r="L76" s="2"/>
      <c r="M76" s="2"/>
      <c r="N76" s="2"/>
      <c r="O76" s="2"/>
      <c r="P76" s="2"/>
      <c r="Q76" s="2"/>
      <c r="R76" s="2"/>
      <c r="S76" s="2"/>
      <c r="T76" s="2"/>
      <c r="U76" s="2"/>
      <c r="V76" s="2"/>
      <c r="W76" s="2"/>
      <c r="X76" s="2"/>
      <c r="Y76" s="2"/>
      <c r="Z76" s="2"/>
    </row>
    <row r="77" spans="1:26" ht="12.75" customHeight="1" outlineLevel="1">
      <c r="A77" s="28" t="s">
        <v>524</v>
      </c>
      <c r="B77" s="2"/>
      <c r="C77" s="19">
        <f>+SUMIF(BZ!$E:$E,A77,BZ!$K:$K)</f>
        <v>0</v>
      </c>
      <c r="D77" s="2"/>
      <c r="E77" s="2"/>
      <c r="F77" s="2"/>
      <c r="G77" s="2"/>
      <c r="H77" s="2"/>
      <c r="I77" s="2"/>
      <c r="J77" s="2"/>
      <c r="K77" s="2"/>
      <c r="L77" s="2"/>
      <c r="M77" s="2"/>
      <c r="N77" s="2"/>
      <c r="O77" s="2"/>
      <c r="P77" s="2"/>
      <c r="Q77" s="2"/>
      <c r="R77" s="2"/>
      <c r="S77" s="2"/>
      <c r="T77" s="2"/>
      <c r="U77" s="2"/>
      <c r="V77" s="2"/>
      <c r="W77" s="2"/>
      <c r="X77" s="2"/>
      <c r="Y77" s="2"/>
      <c r="Z77" s="2"/>
    </row>
    <row r="78" spans="1:26" ht="12.75" customHeight="1" outlineLevel="1">
      <c r="A78" s="28" t="s">
        <v>525</v>
      </c>
      <c r="B78" s="2"/>
      <c r="C78" s="19">
        <f>+SUMIF(BZ!$E:$E,A78,BZ!$K:$K)</f>
        <v>0</v>
      </c>
      <c r="D78" s="2"/>
      <c r="E78" s="2"/>
      <c r="F78" s="2"/>
      <c r="G78" s="2"/>
      <c r="H78" s="2"/>
      <c r="I78" s="2"/>
      <c r="J78" s="2"/>
      <c r="K78" s="2"/>
      <c r="L78" s="2"/>
      <c r="M78" s="2"/>
      <c r="N78" s="2"/>
      <c r="O78" s="2"/>
      <c r="P78" s="2"/>
      <c r="Q78" s="2"/>
      <c r="R78" s="2"/>
      <c r="S78" s="2"/>
      <c r="T78" s="2"/>
      <c r="U78" s="2"/>
      <c r="V78" s="2"/>
      <c r="W78" s="2"/>
      <c r="X78" s="2"/>
      <c r="Y78" s="2"/>
      <c r="Z78" s="2"/>
    </row>
    <row r="79" spans="1:26" ht="12.75" customHeight="1" outlineLevel="1">
      <c r="A79" s="20" t="s">
        <v>527</v>
      </c>
      <c r="B79" s="2"/>
      <c r="C79" s="19">
        <f>+SUMIF(BZ!$E:$E,A79,BZ!$K:$K)</f>
        <v>0</v>
      </c>
      <c r="D79" s="2"/>
      <c r="E79" s="2"/>
      <c r="F79" s="2"/>
      <c r="G79" s="2"/>
      <c r="H79" s="2"/>
      <c r="I79" s="2"/>
      <c r="J79" s="2"/>
      <c r="K79" s="2"/>
      <c r="L79" s="2"/>
      <c r="M79" s="2"/>
      <c r="N79" s="2"/>
      <c r="O79" s="2"/>
      <c r="P79" s="2"/>
      <c r="Q79" s="2"/>
      <c r="R79" s="2"/>
      <c r="S79" s="2"/>
      <c r="T79" s="2"/>
      <c r="U79" s="2"/>
      <c r="V79" s="2"/>
      <c r="W79" s="2"/>
      <c r="X79" s="2"/>
      <c r="Y79" s="2"/>
      <c r="Z79" s="2"/>
    </row>
    <row r="80" spans="1:26" ht="12.75" customHeight="1" outlineLevel="1">
      <c r="A80" s="20" t="s">
        <v>768</v>
      </c>
      <c r="B80" s="2"/>
      <c r="C80" s="19">
        <f>+SUMIF(BZ!$E:$E,A80,BZ!$K:$K)</f>
        <v>0</v>
      </c>
      <c r="D80" s="2"/>
      <c r="E80" s="2"/>
      <c r="F80" s="2"/>
      <c r="G80" s="2"/>
      <c r="H80" s="2"/>
      <c r="I80" s="2"/>
      <c r="J80" s="2"/>
      <c r="K80" s="2"/>
      <c r="L80" s="2"/>
      <c r="M80" s="2"/>
      <c r="N80" s="2"/>
      <c r="O80" s="2"/>
      <c r="P80" s="2"/>
      <c r="Q80" s="2"/>
      <c r="R80" s="2"/>
      <c r="S80" s="2"/>
      <c r="T80" s="2"/>
      <c r="U80" s="2"/>
      <c r="V80" s="2"/>
      <c r="W80" s="2"/>
      <c r="X80" s="2"/>
      <c r="Y80" s="2"/>
      <c r="Z80" s="2"/>
    </row>
    <row r="81" spans="1:26" ht="12.75" customHeight="1" outlineLevel="1">
      <c r="A81" s="20" t="s">
        <v>530</v>
      </c>
      <c r="B81" s="2"/>
      <c r="C81" s="19">
        <f>+SUMIF(BZ!$E:$E,A81,BZ!$K:$K)</f>
        <v>0</v>
      </c>
      <c r="D81" s="2"/>
      <c r="E81" s="2"/>
      <c r="F81" s="2"/>
      <c r="G81" s="2"/>
      <c r="H81" s="2"/>
      <c r="I81" s="2"/>
      <c r="J81" s="2"/>
      <c r="K81" s="2"/>
      <c r="L81" s="2"/>
      <c r="M81" s="2"/>
      <c r="N81" s="2"/>
      <c r="O81" s="2"/>
      <c r="P81" s="2"/>
      <c r="Q81" s="2"/>
      <c r="R81" s="2"/>
      <c r="S81" s="2"/>
      <c r="T81" s="2"/>
      <c r="U81" s="2"/>
      <c r="V81" s="2"/>
      <c r="W81" s="2"/>
      <c r="X81" s="2"/>
      <c r="Y81" s="2"/>
      <c r="Z81" s="2"/>
    </row>
    <row r="82" spans="1:26" ht="12.75" customHeight="1" outlineLevel="1">
      <c r="A82" s="20" t="s">
        <v>531</v>
      </c>
      <c r="B82" s="2"/>
      <c r="C82" s="19">
        <f>+SUMIF(BZ!$E:$E,A82,BZ!$K:$K)</f>
        <v>0</v>
      </c>
      <c r="D82" s="2"/>
      <c r="E82" s="2"/>
      <c r="F82" s="2"/>
      <c r="G82" s="2"/>
      <c r="H82" s="2"/>
      <c r="I82" s="2"/>
      <c r="J82" s="2"/>
      <c r="K82" s="2"/>
      <c r="L82" s="2"/>
      <c r="M82" s="2"/>
      <c r="N82" s="2"/>
      <c r="O82" s="2"/>
      <c r="P82" s="2"/>
      <c r="Q82" s="2"/>
      <c r="R82" s="2"/>
      <c r="S82" s="2"/>
      <c r="T82" s="2"/>
      <c r="U82" s="2"/>
      <c r="V82" s="2"/>
      <c r="W82" s="2"/>
      <c r="X82" s="2"/>
      <c r="Y82" s="2"/>
      <c r="Z82" s="2"/>
    </row>
    <row r="83" spans="1:26" ht="12.75" customHeight="1" outlineLevel="1">
      <c r="A83" s="20" t="s">
        <v>532</v>
      </c>
      <c r="B83" s="2"/>
      <c r="C83" s="19">
        <f>+SUMIF(BZ!$E:$E,A83,BZ!$K:$K)</f>
        <v>0</v>
      </c>
      <c r="D83" s="2"/>
      <c r="E83" s="2"/>
      <c r="F83" s="2"/>
      <c r="G83" s="2"/>
      <c r="H83" s="2"/>
      <c r="I83" s="2"/>
      <c r="J83" s="2"/>
      <c r="K83" s="2"/>
      <c r="L83" s="2"/>
      <c r="M83" s="2"/>
      <c r="N83" s="2"/>
      <c r="O83" s="2"/>
      <c r="P83" s="2"/>
      <c r="Q83" s="2"/>
      <c r="R83" s="2"/>
      <c r="S83" s="2"/>
      <c r="T83" s="2"/>
      <c r="U83" s="2"/>
      <c r="V83" s="2"/>
      <c r="W83" s="2"/>
      <c r="X83" s="2"/>
      <c r="Y83" s="2"/>
      <c r="Z83" s="2"/>
    </row>
    <row r="84" spans="1:26" ht="12.75" customHeight="1" outlineLevel="1">
      <c r="A84" s="20" t="s">
        <v>534</v>
      </c>
      <c r="B84" s="2"/>
      <c r="C84" s="19">
        <f>+SUMIF(BZ!$E:$E,A84,BZ!$K:$K)</f>
        <v>0</v>
      </c>
      <c r="D84" s="2"/>
      <c r="E84" s="2"/>
      <c r="F84" s="2"/>
      <c r="G84" s="2"/>
      <c r="H84" s="2"/>
      <c r="I84" s="2"/>
      <c r="J84" s="2"/>
      <c r="K84" s="2"/>
      <c r="L84" s="2"/>
      <c r="M84" s="2"/>
      <c r="N84" s="2"/>
      <c r="O84" s="2"/>
      <c r="P84" s="2"/>
      <c r="Q84" s="2"/>
      <c r="R84" s="2"/>
      <c r="S84" s="2"/>
      <c r="T84" s="2"/>
      <c r="U84" s="2"/>
      <c r="V84" s="2"/>
      <c r="W84" s="2"/>
      <c r="X84" s="2"/>
      <c r="Y84" s="2"/>
      <c r="Z84" s="2"/>
    </row>
    <row r="85" spans="1:26" ht="12.75" customHeight="1" outlineLevel="1">
      <c r="A85" s="20" t="s">
        <v>536</v>
      </c>
      <c r="B85" s="2"/>
      <c r="C85" s="19">
        <f>+SUMIF(BZ!$E:$E,A85,BZ!$K:$K)</f>
        <v>0</v>
      </c>
      <c r="D85" s="2"/>
      <c r="E85" s="2"/>
      <c r="F85" s="2"/>
      <c r="G85" s="2"/>
      <c r="H85" s="2"/>
      <c r="I85" s="2"/>
      <c r="J85" s="2"/>
      <c r="K85" s="2"/>
      <c r="L85" s="2"/>
      <c r="M85" s="2"/>
      <c r="N85" s="2"/>
      <c r="O85" s="2"/>
      <c r="P85" s="2"/>
      <c r="Q85" s="2"/>
      <c r="R85" s="2"/>
      <c r="S85" s="2"/>
      <c r="T85" s="2"/>
      <c r="U85" s="2"/>
      <c r="V85" s="2"/>
      <c r="W85" s="2"/>
      <c r="X85" s="2"/>
      <c r="Y85" s="2"/>
      <c r="Z85" s="2"/>
    </row>
    <row r="86" spans="1:26" ht="12.75" customHeight="1" outlineLevel="1">
      <c r="A86" s="20" t="s">
        <v>538</v>
      </c>
      <c r="B86" s="2"/>
      <c r="C86" s="19">
        <f>+SUMIF(BZ!$E:$E,A86,BZ!$K:$K)</f>
        <v>0</v>
      </c>
      <c r="D86" s="2"/>
      <c r="E86" s="2"/>
      <c r="F86" s="2"/>
      <c r="G86" s="2"/>
      <c r="H86" s="2"/>
      <c r="I86" s="2"/>
      <c r="J86" s="2"/>
      <c r="K86" s="2"/>
      <c r="L86" s="2"/>
      <c r="M86" s="2"/>
      <c r="N86" s="2"/>
      <c r="O86" s="2"/>
      <c r="P86" s="2"/>
      <c r="Q86" s="2"/>
      <c r="R86" s="2"/>
      <c r="S86" s="2"/>
      <c r="T86" s="2"/>
      <c r="U86" s="2"/>
      <c r="V86" s="2"/>
      <c r="W86" s="2"/>
      <c r="X86" s="2"/>
      <c r="Y86" s="2"/>
      <c r="Z86" s="2"/>
    </row>
    <row r="87" spans="1:26" ht="12.75" customHeight="1" outlineLevel="1">
      <c r="A87" s="20" t="s">
        <v>540</v>
      </c>
      <c r="B87" s="2"/>
      <c r="C87" s="19">
        <f>+SUMIF(BZ!$E:$E,A87,BZ!$K:$K)</f>
        <v>0</v>
      </c>
      <c r="D87" s="2"/>
      <c r="E87" s="2"/>
      <c r="F87" s="2"/>
      <c r="G87" s="2"/>
      <c r="H87" s="2"/>
      <c r="I87" s="2"/>
      <c r="J87" s="2"/>
      <c r="K87" s="2"/>
      <c r="L87" s="2"/>
      <c r="M87" s="2"/>
      <c r="N87" s="2"/>
      <c r="O87" s="2"/>
      <c r="P87" s="2"/>
      <c r="Q87" s="2"/>
      <c r="R87" s="2"/>
      <c r="S87" s="2"/>
      <c r="T87" s="2"/>
      <c r="U87" s="2"/>
      <c r="V87" s="2"/>
      <c r="W87" s="2"/>
      <c r="X87" s="2"/>
      <c r="Y87" s="2"/>
      <c r="Z87" s="2"/>
    </row>
    <row r="88" spans="1:26" ht="12.75" customHeight="1" outlineLevel="1">
      <c r="A88" s="20" t="s">
        <v>542</v>
      </c>
      <c r="B88" s="2"/>
      <c r="C88" s="19">
        <f>+SUMIF(BZ!$E:$E,A88,BZ!$K:$K)</f>
        <v>0</v>
      </c>
      <c r="D88" s="2"/>
      <c r="E88" s="2"/>
      <c r="F88" s="2"/>
      <c r="G88" s="2"/>
      <c r="H88" s="2"/>
      <c r="I88" s="2"/>
      <c r="J88" s="2"/>
      <c r="K88" s="2"/>
      <c r="L88" s="2"/>
      <c r="M88" s="2"/>
      <c r="N88" s="2"/>
      <c r="O88" s="2"/>
      <c r="P88" s="2"/>
      <c r="Q88" s="2"/>
      <c r="R88" s="2"/>
      <c r="S88" s="2"/>
      <c r="T88" s="2"/>
      <c r="U88" s="2"/>
      <c r="V88" s="2"/>
      <c r="W88" s="2"/>
      <c r="X88" s="2"/>
      <c r="Y88" s="2"/>
      <c r="Z88" s="2"/>
    </row>
    <row r="89" spans="1:26" ht="12.75" customHeight="1" outlineLevel="1">
      <c r="A89" s="20" t="s">
        <v>544</v>
      </c>
      <c r="B89" s="2"/>
      <c r="C89" s="19">
        <f>+SUMIF(BZ!$E:$E,A89,BZ!$K:$K)</f>
        <v>0</v>
      </c>
      <c r="D89" s="2"/>
      <c r="E89" s="2"/>
      <c r="F89" s="2"/>
      <c r="G89" s="2"/>
      <c r="H89" s="2"/>
      <c r="I89" s="2"/>
      <c r="J89" s="2"/>
      <c r="K89" s="2"/>
      <c r="L89" s="2"/>
      <c r="M89" s="2"/>
      <c r="N89" s="2"/>
      <c r="O89" s="2"/>
      <c r="P89" s="2"/>
      <c r="Q89" s="2"/>
      <c r="R89" s="2"/>
      <c r="S89" s="2"/>
      <c r="T89" s="2"/>
      <c r="U89" s="2"/>
      <c r="V89" s="2"/>
      <c r="W89" s="2"/>
      <c r="X89" s="2"/>
      <c r="Y89" s="2"/>
      <c r="Z89" s="2"/>
    </row>
    <row r="90" spans="1:26" ht="12.75" customHeight="1" outlineLevel="1">
      <c r="A90" s="20" t="s">
        <v>357</v>
      </c>
      <c r="B90" s="2"/>
      <c r="C90" s="19">
        <f>+SUMIF(BZ!$E:$E,A90,BZ!$K:$K)</f>
        <v>0</v>
      </c>
      <c r="D90" s="2"/>
      <c r="E90" s="2"/>
      <c r="F90" s="2"/>
      <c r="G90" s="2"/>
      <c r="H90" s="2"/>
      <c r="I90" s="2"/>
      <c r="J90" s="2"/>
      <c r="K90" s="2"/>
      <c r="L90" s="2"/>
      <c r="M90" s="2"/>
      <c r="N90" s="2"/>
      <c r="O90" s="2"/>
      <c r="P90" s="2"/>
      <c r="Q90" s="2"/>
      <c r="R90" s="2"/>
      <c r="S90" s="2"/>
      <c r="T90" s="2"/>
      <c r="U90" s="2"/>
      <c r="V90" s="2"/>
      <c r="W90" s="2"/>
      <c r="X90" s="2"/>
      <c r="Y90" s="2"/>
      <c r="Z90" s="2"/>
    </row>
    <row r="91" spans="1:26" ht="12.75" customHeight="1" outlineLevel="1">
      <c r="A91" s="20" t="s">
        <v>343</v>
      </c>
      <c r="B91" s="2"/>
      <c r="C91" s="19">
        <f>+SUMIF(BZ!$E:$E,A91,BZ!$K:$K)</f>
        <v>236139.84</v>
      </c>
      <c r="D91" s="2"/>
      <c r="E91" s="2"/>
      <c r="F91" s="2"/>
      <c r="G91" s="2"/>
      <c r="H91" s="2"/>
      <c r="I91" s="2"/>
      <c r="J91" s="2"/>
      <c r="K91" s="2"/>
      <c r="L91" s="2"/>
      <c r="M91" s="2"/>
      <c r="N91" s="2"/>
      <c r="O91" s="2"/>
      <c r="P91" s="2"/>
      <c r="Q91" s="2"/>
      <c r="R91" s="2"/>
      <c r="S91" s="2"/>
      <c r="T91" s="2"/>
      <c r="U91" s="2"/>
      <c r="V91" s="2"/>
      <c r="W91" s="2"/>
      <c r="X91" s="2"/>
      <c r="Y91" s="2"/>
      <c r="Z91" s="2"/>
    </row>
    <row r="92" spans="1:26" ht="12.75" customHeight="1" outlineLevel="1">
      <c r="A92" s="20" t="s">
        <v>547</v>
      </c>
      <c r="B92" s="2"/>
      <c r="C92" s="19">
        <f>+SUMIF(BZ!$E:$E,A92,BZ!$K:$K)</f>
        <v>0</v>
      </c>
      <c r="D92" s="2"/>
      <c r="E92" s="2"/>
      <c r="F92" s="2"/>
      <c r="G92" s="2"/>
      <c r="H92" s="2"/>
      <c r="I92" s="2"/>
      <c r="J92" s="2"/>
      <c r="K92" s="2"/>
      <c r="L92" s="2"/>
      <c r="M92" s="2"/>
      <c r="N92" s="2"/>
      <c r="O92" s="2"/>
      <c r="P92" s="2"/>
      <c r="Q92" s="2"/>
      <c r="R92" s="2"/>
      <c r="S92" s="2"/>
      <c r="T92" s="2"/>
      <c r="U92" s="2"/>
      <c r="V92" s="2"/>
      <c r="W92" s="2"/>
      <c r="X92" s="2"/>
      <c r="Y92" s="2"/>
      <c r="Z92" s="2"/>
    </row>
    <row r="93" spans="1:26" ht="12.75" customHeight="1" outlineLevel="1">
      <c r="A93" s="20" t="s">
        <v>549</v>
      </c>
      <c r="B93" s="2"/>
      <c r="C93" s="19">
        <f>+SUMIF(BZ!$E:$E,A93,BZ!$K:$K)</f>
        <v>0</v>
      </c>
      <c r="D93" s="2"/>
      <c r="E93" s="2"/>
      <c r="F93" s="2"/>
      <c r="G93" s="2"/>
      <c r="H93" s="2"/>
      <c r="I93" s="2"/>
      <c r="J93" s="2"/>
      <c r="K93" s="2"/>
      <c r="L93" s="2"/>
      <c r="M93" s="2"/>
      <c r="N93" s="2"/>
      <c r="O93" s="2"/>
      <c r="P93" s="2"/>
      <c r="Q93" s="2"/>
      <c r="R93" s="2"/>
      <c r="S93" s="2"/>
      <c r="T93" s="2"/>
      <c r="U93" s="2"/>
      <c r="V93" s="2"/>
      <c r="W93" s="2"/>
      <c r="X93" s="2"/>
      <c r="Y93" s="2"/>
      <c r="Z93" s="2"/>
    </row>
    <row r="94" spans="1:26" ht="12.75" customHeight="1" outlineLevel="1">
      <c r="A94" s="20" t="s">
        <v>551</v>
      </c>
      <c r="B94" s="2"/>
      <c r="C94" s="19">
        <f>+SUMIF(BZ!$E:$E,A94,BZ!$K:$K)</f>
        <v>0</v>
      </c>
      <c r="D94" s="2"/>
      <c r="E94" s="2"/>
      <c r="F94" s="2"/>
      <c r="G94" s="2"/>
      <c r="H94" s="2"/>
      <c r="I94" s="2"/>
      <c r="J94" s="2"/>
      <c r="K94" s="2"/>
      <c r="L94" s="2"/>
      <c r="M94" s="2"/>
      <c r="N94" s="2"/>
      <c r="O94" s="2"/>
      <c r="P94" s="2"/>
      <c r="Q94" s="2"/>
      <c r="R94" s="2"/>
      <c r="S94" s="2"/>
      <c r="T94" s="2"/>
      <c r="U94" s="2"/>
      <c r="V94" s="2"/>
      <c r="W94" s="2"/>
      <c r="X94" s="2"/>
      <c r="Y94" s="2"/>
      <c r="Z94" s="2"/>
    </row>
    <row r="95" spans="1:26" ht="12.75" customHeight="1" outlineLevel="1">
      <c r="A95" s="20" t="s">
        <v>553</v>
      </c>
      <c r="B95" s="2"/>
      <c r="C95" s="19">
        <f>+SUMIF(BZ!$E:$E,A95,BZ!$K:$K)</f>
        <v>0</v>
      </c>
      <c r="D95" s="2"/>
      <c r="E95" s="2"/>
      <c r="F95" s="2"/>
      <c r="G95" s="2"/>
      <c r="H95" s="2"/>
      <c r="I95" s="2"/>
      <c r="J95" s="2"/>
      <c r="K95" s="2"/>
      <c r="L95" s="2"/>
      <c r="M95" s="2"/>
      <c r="N95" s="2"/>
      <c r="O95" s="2"/>
      <c r="P95" s="2"/>
      <c r="Q95" s="2"/>
      <c r="R95" s="2"/>
      <c r="S95" s="2"/>
      <c r="T95" s="2"/>
      <c r="U95" s="2"/>
      <c r="V95" s="2"/>
      <c r="W95" s="2"/>
      <c r="X95" s="2"/>
      <c r="Y95" s="2"/>
      <c r="Z95" s="2"/>
    </row>
    <row r="96" spans="1:26" ht="12.75" customHeight="1" outlineLevel="1">
      <c r="A96" s="20" t="s">
        <v>501</v>
      </c>
      <c r="B96" s="2"/>
      <c r="C96" s="19">
        <f>+SUMIF(BZ!$E:$E,A96,BZ!$K:$K)</f>
        <v>0</v>
      </c>
      <c r="D96" s="2"/>
      <c r="E96" s="2"/>
      <c r="F96" s="2"/>
      <c r="G96" s="2"/>
      <c r="H96" s="2"/>
      <c r="I96" s="2"/>
      <c r="J96" s="2"/>
      <c r="K96" s="2"/>
      <c r="L96" s="2"/>
      <c r="M96" s="2"/>
      <c r="N96" s="2"/>
      <c r="O96" s="2"/>
      <c r="P96" s="2"/>
      <c r="Q96" s="2"/>
      <c r="R96" s="2"/>
      <c r="S96" s="2"/>
      <c r="T96" s="2"/>
      <c r="U96" s="2"/>
      <c r="V96" s="2"/>
      <c r="W96" s="2"/>
      <c r="X96" s="2"/>
      <c r="Y96" s="2"/>
      <c r="Z96" s="2"/>
    </row>
    <row r="97" spans="1:26" ht="12.75" customHeight="1" outlineLevel="1">
      <c r="A97" s="20" t="s">
        <v>556</v>
      </c>
      <c r="B97" s="2"/>
      <c r="C97" s="19">
        <f>+SUMIF(BZ!$E:$E,A97,BZ!$K:$K)</f>
        <v>0</v>
      </c>
      <c r="D97" s="2"/>
      <c r="E97" s="2"/>
      <c r="F97" s="2"/>
      <c r="G97" s="2"/>
      <c r="H97" s="2"/>
      <c r="I97" s="2"/>
      <c r="J97" s="2"/>
      <c r="K97" s="2"/>
      <c r="L97" s="2"/>
      <c r="M97" s="2"/>
      <c r="N97" s="2"/>
      <c r="O97" s="2"/>
      <c r="P97" s="2"/>
      <c r="Q97" s="2"/>
      <c r="R97" s="2"/>
      <c r="S97" s="2"/>
      <c r="T97" s="2"/>
      <c r="U97" s="2"/>
      <c r="V97" s="2"/>
      <c r="W97" s="2"/>
      <c r="X97" s="2"/>
      <c r="Y97" s="2"/>
      <c r="Z97" s="2"/>
    </row>
    <row r="98" spans="1:26" ht="12.75" customHeight="1" outlineLevel="1">
      <c r="A98" s="20" t="s">
        <v>557</v>
      </c>
      <c r="B98" s="2"/>
      <c r="C98" s="19">
        <f>+SUMIF(BZ!$E:$E,A98,BZ!$K:$K)</f>
        <v>0</v>
      </c>
      <c r="D98" s="2"/>
      <c r="E98" s="2"/>
      <c r="F98" s="2"/>
      <c r="G98" s="2"/>
      <c r="H98" s="2"/>
      <c r="I98" s="2"/>
      <c r="J98" s="2"/>
      <c r="K98" s="2"/>
      <c r="L98" s="2"/>
      <c r="M98" s="2"/>
      <c r="N98" s="2"/>
      <c r="O98" s="2"/>
      <c r="P98" s="2"/>
      <c r="Q98" s="2"/>
      <c r="R98" s="2"/>
      <c r="S98" s="2"/>
      <c r="T98" s="2"/>
      <c r="U98" s="2"/>
      <c r="V98" s="2"/>
      <c r="W98" s="2"/>
      <c r="X98" s="2"/>
      <c r="Y98" s="2"/>
      <c r="Z98" s="2"/>
    </row>
    <row r="99" spans="1:26" ht="12.75" customHeight="1" outlineLevel="1">
      <c r="A99" s="20" t="s">
        <v>558</v>
      </c>
      <c r="B99" s="2"/>
      <c r="C99" s="19">
        <f>+SUMIF(BZ!$E:$E,A99,BZ!$K:$K)</f>
        <v>0</v>
      </c>
      <c r="D99" s="2"/>
      <c r="E99" s="2"/>
      <c r="F99" s="2"/>
      <c r="G99" s="2"/>
      <c r="H99" s="2"/>
      <c r="I99" s="2"/>
      <c r="J99" s="2"/>
      <c r="K99" s="2"/>
      <c r="L99" s="2"/>
      <c r="M99" s="2"/>
      <c r="N99" s="2"/>
      <c r="O99" s="2"/>
      <c r="P99" s="2"/>
      <c r="Q99" s="2"/>
      <c r="R99" s="2"/>
      <c r="S99" s="2"/>
      <c r="T99" s="2"/>
      <c r="U99" s="2"/>
      <c r="V99" s="2"/>
      <c r="W99" s="2"/>
      <c r="X99" s="2"/>
      <c r="Y99" s="2"/>
      <c r="Z99" s="2"/>
    </row>
    <row r="100" spans="1:26" ht="12.75" customHeight="1" outlineLevel="1">
      <c r="A100" s="20" t="s">
        <v>559</v>
      </c>
      <c r="B100" s="2"/>
      <c r="C100" s="19">
        <f>+SUMIF(BZ!$E:$E,A100,BZ!$K:$K)</f>
        <v>0</v>
      </c>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outlineLevel="1">
      <c r="A101" s="20" t="s">
        <v>560</v>
      </c>
      <c r="B101" s="2"/>
      <c r="C101" s="19">
        <f>+SUMIF(BZ!$E:$E,A101,BZ!$K:$K)</f>
        <v>0</v>
      </c>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outlineLevel="1">
      <c r="A102" s="20" t="s">
        <v>561</v>
      </c>
      <c r="B102" s="2"/>
      <c r="C102" s="19">
        <f>+SUMIF(BZ!$E:$E,A102,BZ!$K:$K)</f>
        <v>0</v>
      </c>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outlineLevel="1">
      <c r="A103" s="20" t="s">
        <v>562</v>
      </c>
      <c r="B103" s="2"/>
      <c r="C103" s="19">
        <f>+SUMIF(BZ!$E:$E,A103,BZ!$K:$K)</f>
        <v>0</v>
      </c>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5" t="s">
        <v>769</v>
      </c>
      <c r="B104" s="17"/>
      <c r="C104" s="175">
        <f>+SUM(C105:C111)</f>
        <v>14073450.939999999</v>
      </c>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outlineLevel="1">
      <c r="A105" s="20" t="s">
        <v>289</v>
      </c>
      <c r="B105" s="2"/>
      <c r="C105" s="19">
        <f>+SUMIF(BZ!$E:$E,A105,BZ!$K:$K)</f>
        <v>10996067.66</v>
      </c>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outlineLevel="1">
      <c r="A106" s="20" t="s">
        <v>295</v>
      </c>
      <c r="B106" s="2"/>
      <c r="C106" s="19">
        <f>+SUMIF(BZ!$E:$E,A106,BZ!$K:$K)</f>
        <v>1805855.03</v>
      </c>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outlineLevel="1">
      <c r="A107" s="20" t="s">
        <v>293</v>
      </c>
      <c r="B107" s="2"/>
      <c r="C107" s="19">
        <f>+SUMIF(BZ!$E:$E,A107,BZ!$K:$K)</f>
        <v>94470.07</v>
      </c>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outlineLevel="1">
      <c r="A108" s="20" t="s">
        <v>297</v>
      </c>
      <c r="B108" s="2"/>
      <c r="C108" s="19">
        <f>+SUMIF(BZ!$E:$E,A108,BZ!$K:$K)</f>
        <v>799178.43</v>
      </c>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outlineLevel="1">
      <c r="A109" s="20" t="s">
        <v>291</v>
      </c>
      <c r="B109" s="2"/>
      <c r="C109" s="19">
        <f>+SUMIF(BZ!$E:$E,A109,BZ!$K:$K)</f>
        <v>377879.75</v>
      </c>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outlineLevel="1">
      <c r="A110" s="20" t="s">
        <v>307</v>
      </c>
      <c r="B110" s="2"/>
      <c r="C110" s="19">
        <f>+SUMIF(BZ!$E:$E,A110,BZ!$K:$K)</f>
        <v>0</v>
      </c>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outlineLevel="1">
      <c r="A111" s="20" t="s">
        <v>770</v>
      </c>
      <c r="B111" s="2"/>
      <c r="C111" s="19">
        <f>+SUMIF(BZ!$E:$E,A111,BZ!$K:$K)</f>
        <v>0</v>
      </c>
      <c r="D111" s="2"/>
      <c r="E111" s="19"/>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5" t="s">
        <v>771</v>
      </c>
      <c r="B112" s="17"/>
      <c r="C112" s="175">
        <f>+SUM(C113:C122)</f>
        <v>1966217.9</v>
      </c>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outlineLevel="1">
      <c r="A113" s="20" t="s">
        <v>563</v>
      </c>
      <c r="B113" s="2"/>
      <c r="C113" s="19">
        <f>+SUMIF(BZ!$E:$E,A113,BZ!$K:$K)</f>
        <v>0</v>
      </c>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outlineLevel="1">
      <c r="A114" s="28" t="s">
        <v>311</v>
      </c>
      <c r="B114" s="2"/>
      <c r="C114" s="19">
        <f>+SUMIF(BZ!$E:$E,A114,BZ!$K:$K)</f>
        <v>397831.23</v>
      </c>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outlineLevel="1">
      <c r="A115" s="28" t="s">
        <v>314</v>
      </c>
      <c r="B115" s="2"/>
      <c r="C115" s="19">
        <f>+SUMIF(BZ!$E:$E,A115,BZ!$K:$K)</f>
        <v>583299.73</v>
      </c>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outlineLevel="1">
      <c r="A116" s="28" t="s">
        <v>564</v>
      </c>
      <c r="B116" s="2"/>
      <c r="C116" s="19">
        <f>+SUMIF(BZ!$E:$E,A116,BZ!$K:$K)</f>
        <v>0</v>
      </c>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outlineLevel="1">
      <c r="A117" s="20" t="s">
        <v>565</v>
      </c>
      <c r="B117" s="2"/>
      <c r="C117" s="19">
        <f>+SUMIF(BZ!$E:$E,A117,BZ!$K:$K)</f>
        <v>0</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outlineLevel="1">
      <c r="A118" s="20" t="s">
        <v>566</v>
      </c>
      <c r="B118" s="2"/>
      <c r="C118" s="19">
        <f>+SUMIF(BZ!$E:$E,A118,BZ!$K:$K)</f>
        <v>0</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outlineLevel="1">
      <c r="A119" s="20" t="s">
        <v>308</v>
      </c>
      <c r="B119" s="2"/>
      <c r="C119" s="19">
        <f>+SUMIF(BZ!$E:$E,A119,BZ!$K:$K)</f>
        <v>578484.97</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outlineLevel="1">
      <c r="A120" s="28" t="s">
        <v>317</v>
      </c>
      <c r="B120" s="2"/>
      <c r="C120" s="19">
        <f>+SUMIF(BZ!$E:$E,A120,BZ!$K:$K)</f>
        <v>406601.97</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outlineLevel="1">
      <c r="A121" s="28" t="s">
        <v>567</v>
      </c>
      <c r="B121" s="2"/>
      <c r="C121" s="19">
        <f>+SUMIF(BZ!$E:$E,A121,BZ!$K:$K)</f>
        <v>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outlineLevel="1">
      <c r="A122" s="20" t="s">
        <v>568</v>
      </c>
      <c r="B122" s="2"/>
      <c r="C122" s="19">
        <f>+SUMIF(BZ!$E:$E,A122,BZ!$K:$K)</f>
        <v>0</v>
      </c>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5" t="s">
        <v>772</v>
      </c>
      <c r="B123" s="17"/>
      <c r="C123" s="175">
        <f>+SUM(C124:C140)</f>
        <v>161996.54</v>
      </c>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outlineLevel="1">
      <c r="A124" s="20" t="s">
        <v>569</v>
      </c>
      <c r="B124" s="2"/>
      <c r="C124" s="19">
        <f>+SUMIF(BZ!$E:$E,A124,BZ!$K:$K)</f>
        <v>0</v>
      </c>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outlineLevel="1">
      <c r="A125" s="20" t="s">
        <v>570</v>
      </c>
      <c r="B125" s="2"/>
      <c r="C125" s="19">
        <f>+SUMIF(BZ!$E:$E,A125,BZ!$K:$K)</f>
        <v>0</v>
      </c>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outlineLevel="1">
      <c r="A126" s="20" t="s">
        <v>571</v>
      </c>
      <c r="B126" s="2"/>
      <c r="C126" s="19">
        <f>+SUMIF(BZ!$E:$E,A126,BZ!$K:$K)</f>
        <v>0</v>
      </c>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outlineLevel="1">
      <c r="A127" s="28" t="s">
        <v>113</v>
      </c>
      <c r="B127" s="2"/>
      <c r="C127" s="19">
        <f>+SUMIF(BZ!$E:$E,A127,BZ!$K:$K)</f>
        <v>35531.379999999997</v>
      </c>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outlineLevel="1">
      <c r="A128" s="28" t="s">
        <v>572</v>
      </c>
      <c r="B128" s="2"/>
      <c r="C128" s="19">
        <f>+SUMIF(BZ!$E:$E,A128,BZ!$K:$K)</f>
        <v>0</v>
      </c>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outlineLevel="1">
      <c r="A129" s="28" t="s">
        <v>573</v>
      </c>
      <c r="B129" s="2"/>
      <c r="C129" s="19">
        <f>+SUMIF(BZ!$E:$E,A129,BZ!$K:$K)</f>
        <v>0</v>
      </c>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outlineLevel="1">
      <c r="A130" s="20" t="s">
        <v>574</v>
      </c>
      <c r="B130" s="2"/>
      <c r="C130" s="19">
        <f>+SUMIF(BZ!$E:$E,A130,BZ!$K:$K)</f>
        <v>0</v>
      </c>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outlineLevel="1">
      <c r="A131" s="20" t="s">
        <v>390</v>
      </c>
      <c r="B131" s="2"/>
      <c r="C131" s="19">
        <f>+SUMIF(BZ!$E:$E,A131,BZ!$K:$K)</f>
        <v>123271.88</v>
      </c>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outlineLevel="1">
      <c r="A132" s="20" t="s">
        <v>575</v>
      </c>
      <c r="B132" s="2"/>
      <c r="C132" s="19">
        <f>+SUMIF(BZ!$E:$E,A132,BZ!$K:$K)</f>
        <v>0</v>
      </c>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outlineLevel="1">
      <c r="A133" s="20" t="s">
        <v>576</v>
      </c>
      <c r="B133" s="2"/>
      <c r="C133" s="19">
        <f>+SUMIF(BZ!$E:$E,A133,BZ!$K:$K)</f>
        <v>0</v>
      </c>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outlineLevel="1">
      <c r="A134" s="28" t="s">
        <v>577</v>
      </c>
      <c r="B134" s="2"/>
      <c r="C134" s="19">
        <f>+SUMIF(BZ!$E:$E,A134,BZ!$K:$K)</f>
        <v>0</v>
      </c>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outlineLevel="1">
      <c r="A135" s="20" t="s">
        <v>578</v>
      </c>
      <c r="B135" s="2"/>
      <c r="C135" s="19">
        <f>+SUMIF(BZ!$E:$E,A135,BZ!$K:$K)</f>
        <v>0</v>
      </c>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outlineLevel="1">
      <c r="A136" s="28" t="s">
        <v>393</v>
      </c>
      <c r="B136" s="2"/>
      <c r="C136" s="19">
        <f>+SUMIF(BZ!$E:$E,A136,BZ!$K:$K)</f>
        <v>3193.28</v>
      </c>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outlineLevel="1">
      <c r="A137" s="20" t="s">
        <v>579</v>
      </c>
      <c r="B137" s="2"/>
      <c r="C137" s="19">
        <f>+SUMIF(BZ!$E:$E,A137,BZ!$K:$K)</f>
        <v>0</v>
      </c>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outlineLevel="1">
      <c r="A138" s="20" t="s">
        <v>580</v>
      </c>
      <c r="B138" s="2"/>
      <c r="C138" s="19">
        <f>+SUMIF(BZ!$E:$E,A138,BZ!$K:$K)</f>
        <v>0</v>
      </c>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outlineLevel="1">
      <c r="A139" s="20" t="s">
        <v>581</v>
      </c>
      <c r="B139" s="2"/>
      <c r="C139" s="19">
        <f>+SUMIF(BZ!$E:$E,A139,BZ!$K:$K)</f>
        <v>0</v>
      </c>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outlineLevel="1">
      <c r="A140" s="20" t="s">
        <v>582</v>
      </c>
      <c r="B140" s="2"/>
      <c r="C140" s="19">
        <f>+SUMIF(BZ!$E:$E,A140,BZ!$K:$K)</f>
        <v>0</v>
      </c>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5" t="s">
        <v>257</v>
      </c>
      <c r="B141" s="2"/>
      <c r="C141" s="19">
        <f>+SUMIF(BZ!$E:$E,A141,BZ!$K:$K)+C142+C143+C144+C145+C146</f>
        <v>106717840.48999998</v>
      </c>
      <c r="D141" s="46"/>
      <c r="E141" s="176"/>
      <c r="F141" s="2"/>
      <c r="G141" s="2"/>
      <c r="H141" s="2"/>
      <c r="I141" s="2"/>
      <c r="J141" s="2"/>
      <c r="K141" s="2"/>
      <c r="L141" s="2"/>
      <c r="M141" s="2"/>
      <c r="N141" s="2"/>
      <c r="O141" s="2"/>
      <c r="P141" s="2"/>
      <c r="Q141" s="2"/>
      <c r="R141" s="2"/>
      <c r="S141" s="2"/>
      <c r="T141" s="2"/>
      <c r="U141" s="2"/>
      <c r="V141" s="2"/>
      <c r="W141" s="2"/>
      <c r="X141" s="2"/>
      <c r="Y141" s="2"/>
      <c r="Z141" s="2"/>
    </row>
    <row r="142" spans="1:26" ht="12.75" customHeight="1" outlineLevel="1">
      <c r="A142" s="20" t="s">
        <v>506</v>
      </c>
      <c r="B142" s="2"/>
      <c r="C142" s="19">
        <f>+SUMIF(BZ!$E:$E,A142,BZ!$K:$K)</f>
        <v>0</v>
      </c>
      <c r="D142" s="46"/>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outlineLevel="1">
      <c r="A143" s="20" t="s">
        <v>584</v>
      </c>
      <c r="B143" s="2"/>
      <c r="C143" s="19">
        <f>+SUMIF(BZ!$E:$E,A143,BZ!$K:$K)</f>
        <v>0</v>
      </c>
      <c r="D143" s="46"/>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outlineLevel="1">
      <c r="A144" s="20" t="s">
        <v>585</v>
      </c>
      <c r="B144" s="2"/>
      <c r="C144" s="19">
        <f>+SUMIF(BZ!$E:$E,A144,BZ!$K:$K)</f>
        <v>0</v>
      </c>
      <c r="D144" s="46"/>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outlineLevel="1">
      <c r="A145" s="20" t="s">
        <v>586</v>
      </c>
      <c r="B145" s="2"/>
      <c r="C145" s="19">
        <f>+SUMIF(BZ!$E:$E,A145,BZ!$K:$K)</f>
        <v>0</v>
      </c>
      <c r="D145" s="46"/>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outlineLevel="1">
      <c r="A146" s="20" t="s">
        <v>587</v>
      </c>
      <c r="B146" s="2"/>
      <c r="C146" s="19">
        <f>+SUMIF(BZ!$E:$E,A146,BZ!$K:$K)</f>
        <v>0</v>
      </c>
      <c r="D146" s="46"/>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5"/>
      <c r="B147" s="2"/>
      <c r="C147" s="19"/>
      <c r="D147" s="46"/>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177" t="s">
        <v>773</v>
      </c>
      <c r="B148" s="27"/>
      <c r="C148" s="19">
        <f>IF('AAXI '!D14&lt;0,'AAXI '!D15*-1,0)</f>
        <v>0</v>
      </c>
      <c r="D148" s="50"/>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0"/>
      <c r="B149" s="2"/>
      <c r="C149" s="19"/>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5" t="s">
        <v>351</v>
      </c>
      <c r="B150" s="2"/>
      <c r="C150" s="19">
        <f>+SUMIF(BZ!$E:$E,A150,BZ!$L:$L)</f>
        <v>1382701.52</v>
      </c>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8"/>
      <c r="B151" s="2"/>
      <c r="C151" s="19"/>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0"/>
      <c r="B152" s="2"/>
      <c r="C152" s="19"/>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5" t="s">
        <v>774</v>
      </c>
      <c r="B153" s="17"/>
      <c r="C153" s="19">
        <f>+C44+C104+C112+C123+C141+C148</f>
        <v>149043612.48999998</v>
      </c>
      <c r="D153" s="31"/>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0" t="s">
        <v>775</v>
      </c>
      <c r="B154" s="2"/>
      <c r="C154" s="19">
        <f>+SUM(ER!E33:E35,ER!E38:E40,ER!E47:E56,ER!E58:E60,ER!E65,ER!E29,ER!E25:E26)+ER!E68</f>
        <v>150426314.00999996</v>
      </c>
      <c r="D154" s="31"/>
      <c r="E154" s="19"/>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0" t="s">
        <v>776</v>
      </c>
      <c r="B155" s="2"/>
      <c r="C155" s="178">
        <f>+C153-C154</f>
        <v>-1382701.5199999809</v>
      </c>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0" t="s">
        <v>351</v>
      </c>
      <c r="B156" s="2"/>
      <c r="C156" s="19">
        <f>+SUMIF(BZ!$E:$E,A156,BZ!$L:$L)</f>
        <v>1382701.52</v>
      </c>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8" t="s">
        <v>777</v>
      </c>
      <c r="B157" s="2"/>
      <c r="C157" s="19">
        <f>+ER!E68</f>
        <v>0</v>
      </c>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8" t="s">
        <v>773</v>
      </c>
      <c r="B158" s="2"/>
      <c r="C158" s="19">
        <f>-C148</f>
        <v>0</v>
      </c>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0" t="s">
        <v>546</v>
      </c>
      <c r="B159" s="2"/>
      <c r="C159" s="19"/>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0" t="s">
        <v>778</v>
      </c>
      <c r="B160" s="2"/>
      <c r="C160" s="179">
        <f>+C111</f>
        <v>0</v>
      </c>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0" t="s">
        <v>779</v>
      </c>
      <c r="B161" s="2"/>
      <c r="C161" s="19">
        <f>+SUM(C155:C160)</f>
        <v>1.909211277961731E-8</v>
      </c>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0"/>
      <c r="B162" s="2"/>
      <c r="C162" s="19"/>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0"/>
      <c r="B163" s="2"/>
      <c r="C163" s="19"/>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0"/>
      <c r="B164" s="2"/>
      <c r="C164" s="19"/>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0"/>
      <c r="B165" s="2"/>
      <c r="C165" s="19"/>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0"/>
      <c r="B166" s="2"/>
      <c r="C166" s="19"/>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0"/>
      <c r="B167" s="2"/>
      <c r="C167" s="19"/>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0"/>
      <c r="B168" s="2"/>
      <c r="C168" s="19"/>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0"/>
      <c r="B169" s="2"/>
      <c r="C169" s="19"/>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0"/>
      <c r="B170" s="2"/>
      <c r="C170" s="19"/>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0"/>
      <c r="B171" s="2"/>
      <c r="C171" s="19"/>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0"/>
      <c r="B172" s="2"/>
      <c r="C172" s="19"/>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0"/>
      <c r="B173" s="2"/>
      <c r="C173" s="19"/>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0"/>
      <c r="B174" s="2"/>
      <c r="C174" s="19"/>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0"/>
      <c r="B175" s="2"/>
      <c r="C175" s="19"/>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0"/>
      <c r="B176" s="2"/>
      <c r="C176" s="19"/>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0"/>
      <c r="B177" s="2"/>
      <c r="C177" s="19"/>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0"/>
      <c r="B178" s="2"/>
      <c r="C178" s="19"/>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0"/>
      <c r="B179" s="2"/>
      <c r="C179" s="19"/>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0"/>
      <c r="B180" s="2"/>
      <c r="C180" s="19"/>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0"/>
      <c r="B181" s="2"/>
      <c r="C181" s="19"/>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0"/>
      <c r="B182" s="2"/>
      <c r="C182" s="19"/>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0"/>
      <c r="B183" s="2"/>
      <c r="C183" s="19"/>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0"/>
      <c r="B184" s="2"/>
      <c r="C184" s="19"/>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0"/>
      <c r="B185" s="2"/>
      <c r="C185" s="19"/>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0"/>
      <c r="B186" s="2"/>
      <c r="C186" s="19"/>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0"/>
      <c r="B187" s="2"/>
      <c r="C187" s="19"/>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0"/>
      <c r="B188" s="2"/>
      <c r="C188" s="19"/>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0"/>
      <c r="B189" s="2"/>
      <c r="C189" s="19"/>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0"/>
      <c r="B190" s="2"/>
      <c r="C190" s="19"/>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0"/>
      <c r="B191" s="2"/>
      <c r="C191" s="19"/>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0"/>
      <c r="B192" s="2"/>
      <c r="C192" s="19"/>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0"/>
      <c r="B193" s="2"/>
      <c r="C193" s="19"/>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0"/>
      <c r="B194" s="2"/>
      <c r="C194" s="19"/>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0"/>
      <c r="B195" s="2"/>
      <c r="C195" s="19"/>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0"/>
      <c r="B196" s="2"/>
      <c r="C196" s="19"/>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0"/>
      <c r="B197" s="2"/>
      <c r="C197" s="19"/>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0"/>
      <c r="B198" s="2"/>
      <c r="C198" s="19"/>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0"/>
      <c r="B199" s="2"/>
      <c r="C199" s="19"/>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0"/>
      <c r="B200" s="2"/>
      <c r="C200" s="19"/>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0"/>
      <c r="B201" s="2"/>
      <c r="C201" s="19"/>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0"/>
      <c r="B202" s="2"/>
      <c r="C202" s="19"/>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0"/>
      <c r="B203" s="2"/>
      <c r="C203" s="19"/>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0"/>
      <c r="B204" s="2"/>
      <c r="C204" s="19"/>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0"/>
      <c r="B205" s="2"/>
      <c r="C205" s="19"/>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0"/>
      <c r="B206" s="2"/>
      <c r="C206" s="19"/>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0"/>
      <c r="B207" s="2"/>
      <c r="C207" s="19"/>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0"/>
      <c r="B208" s="2"/>
      <c r="C208" s="19"/>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0"/>
      <c r="B209" s="2"/>
      <c r="C209" s="19"/>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0"/>
      <c r="B210" s="2"/>
      <c r="C210" s="19"/>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0"/>
      <c r="B211" s="2"/>
      <c r="C211" s="19"/>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0"/>
      <c r="B212" s="2"/>
      <c r="C212" s="19"/>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0"/>
      <c r="B213" s="2"/>
      <c r="C213" s="19"/>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0"/>
      <c r="B214" s="2"/>
      <c r="C214" s="19"/>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0"/>
      <c r="B215" s="2"/>
      <c r="C215" s="19"/>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0"/>
      <c r="B216" s="2"/>
      <c r="C216" s="19"/>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0"/>
      <c r="B217" s="2"/>
      <c r="C217" s="19"/>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0"/>
      <c r="B218" s="2"/>
      <c r="C218" s="19"/>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0"/>
      <c r="B219" s="2"/>
      <c r="C219" s="19"/>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0"/>
      <c r="B220" s="2"/>
      <c r="C220" s="19"/>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0"/>
      <c r="B221" s="2"/>
      <c r="C221" s="19"/>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0"/>
      <c r="B222" s="2"/>
      <c r="C222" s="19"/>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0"/>
      <c r="B223" s="2"/>
      <c r="C223" s="19"/>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0"/>
      <c r="B224" s="2"/>
      <c r="C224" s="19"/>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0"/>
      <c r="B225" s="2"/>
      <c r="C225" s="19"/>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0"/>
      <c r="B226" s="2"/>
      <c r="C226" s="19"/>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0"/>
      <c r="B227" s="2"/>
      <c r="C227" s="19"/>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0"/>
      <c r="B228" s="2"/>
      <c r="C228" s="19"/>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0"/>
      <c r="B229" s="2"/>
      <c r="C229" s="19"/>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0"/>
      <c r="B230" s="2"/>
      <c r="C230" s="19"/>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0"/>
      <c r="B231" s="2"/>
      <c r="C231" s="19"/>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0"/>
      <c r="B232" s="2"/>
      <c r="C232" s="19"/>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0"/>
      <c r="B233" s="2"/>
      <c r="C233" s="19"/>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0"/>
      <c r="B234" s="2"/>
      <c r="C234" s="19"/>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0"/>
      <c r="B235" s="2"/>
      <c r="C235" s="19"/>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0"/>
      <c r="B236" s="2"/>
      <c r="C236" s="19"/>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0"/>
      <c r="B237" s="2"/>
      <c r="C237" s="19"/>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0"/>
      <c r="B238" s="2"/>
      <c r="C238" s="19"/>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0"/>
      <c r="B239" s="2"/>
      <c r="C239" s="19"/>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0"/>
      <c r="B240" s="2"/>
      <c r="C240" s="19"/>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0"/>
      <c r="B241" s="2"/>
      <c r="C241" s="19"/>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0"/>
      <c r="B242" s="2"/>
      <c r="C242" s="19"/>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0"/>
      <c r="B243" s="2"/>
      <c r="C243" s="19"/>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0"/>
      <c r="B244" s="2"/>
      <c r="C244" s="19"/>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0"/>
      <c r="B245" s="2"/>
      <c r="C245" s="19"/>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0"/>
      <c r="B246" s="2"/>
      <c r="C246" s="19"/>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0"/>
      <c r="B247" s="2"/>
      <c r="C247" s="19"/>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0"/>
      <c r="B248" s="2"/>
      <c r="C248" s="19"/>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0"/>
      <c r="B249" s="2"/>
      <c r="C249" s="19"/>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0"/>
      <c r="B250" s="2"/>
      <c r="C250" s="19"/>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0"/>
      <c r="B251" s="2"/>
      <c r="C251" s="19"/>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0"/>
      <c r="B252" s="2"/>
      <c r="C252" s="19"/>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0"/>
      <c r="B253" s="2"/>
      <c r="C253" s="19"/>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0"/>
      <c r="B254" s="2"/>
      <c r="C254" s="19"/>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0"/>
      <c r="B255" s="2"/>
      <c r="C255" s="19"/>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0"/>
      <c r="B256" s="2"/>
      <c r="C256" s="19"/>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0"/>
      <c r="B257" s="2"/>
      <c r="C257" s="19"/>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0"/>
      <c r="B258" s="2"/>
      <c r="C258" s="19"/>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0"/>
      <c r="B259" s="2"/>
      <c r="C259" s="19"/>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0"/>
      <c r="B260" s="2"/>
      <c r="C260" s="19"/>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0"/>
      <c r="B261" s="2"/>
      <c r="C261" s="19"/>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0"/>
      <c r="B262" s="2"/>
      <c r="C262" s="19"/>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0"/>
      <c r="B263" s="2"/>
      <c r="C263" s="19"/>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0"/>
      <c r="B264" s="2"/>
      <c r="C264" s="19"/>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0"/>
      <c r="B265" s="2"/>
      <c r="C265" s="19"/>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0"/>
      <c r="B266" s="2"/>
      <c r="C266" s="19"/>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0"/>
      <c r="B267" s="2"/>
      <c r="C267" s="19"/>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0"/>
      <c r="B268" s="2"/>
      <c r="C268" s="19"/>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0"/>
      <c r="B269" s="2"/>
      <c r="C269" s="19"/>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0"/>
      <c r="B270" s="2"/>
      <c r="C270" s="19"/>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0"/>
      <c r="B271" s="2"/>
      <c r="C271" s="19"/>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0"/>
      <c r="B272" s="2"/>
      <c r="C272" s="19"/>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0"/>
      <c r="B273" s="2"/>
      <c r="C273" s="19"/>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0"/>
      <c r="B274" s="2"/>
      <c r="C274" s="19"/>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0"/>
      <c r="B275" s="2"/>
      <c r="C275" s="19"/>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0"/>
      <c r="B276" s="2"/>
      <c r="C276" s="19"/>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0"/>
      <c r="B277" s="2"/>
      <c r="C277" s="19"/>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0"/>
      <c r="B278" s="2"/>
      <c r="C278" s="19"/>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0"/>
      <c r="B279" s="2"/>
      <c r="C279" s="19"/>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0"/>
      <c r="B280" s="2"/>
      <c r="C280" s="19"/>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0"/>
      <c r="B281" s="2"/>
      <c r="C281" s="19"/>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0"/>
      <c r="B282" s="2"/>
      <c r="C282" s="19"/>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0"/>
      <c r="B283" s="2"/>
      <c r="C283" s="19"/>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0"/>
      <c r="B284" s="2"/>
      <c r="C284" s="19"/>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0"/>
      <c r="B285" s="2"/>
      <c r="C285" s="19"/>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0"/>
      <c r="B286" s="2"/>
      <c r="C286" s="19"/>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0"/>
      <c r="B287" s="2"/>
      <c r="C287" s="19"/>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0"/>
      <c r="B288" s="2"/>
      <c r="C288" s="19"/>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0"/>
      <c r="B289" s="2"/>
      <c r="C289" s="19"/>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0"/>
      <c r="B290" s="2"/>
      <c r="C290" s="19"/>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0"/>
      <c r="B291" s="2"/>
      <c r="C291" s="19"/>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0"/>
      <c r="B292" s="2"/>
      <c r="C292" s="19"/>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0"/>
      <c r="B293" s="2"/>
      <c r="C293" s="19"/>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0"/>
      <c r="B294" s="2"/>
      <c r="C294" s="19"/>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0"/>
      <c r="B295" s="2"/>
      <c r="C295" s="19"/>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0"/>
      <c r="B296" s="2"/>
      <c r="C296" s="19"/>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0"/>
      <c r="B297" s="2"/>
      <c r="C297" s="19"/>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0"/>
      <c r="B298" s="2"/>
      <c r="C298" s="19"/>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0"/>
      <c r="B299" s="2"/>
      <c r="C299" s="19"/>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0"/>
      <c r="B300" s="2"/>
      <c r="C300" s="19"/>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0"/>
      <c r="B301" s="2"/>
      <c r="C301" s="19"/>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0"/>
      <c r="B302" s="2"/>
      <c r="C302" s="19"/>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0"/>
      <c r="B303" s="2"/>
      <c r="C303" s="19"/>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0"/>
      <c r="B304" s="2"/>
      <c r="C304" s="19"/>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0"/>
      <c r="B305" s="2"/>
      <c r="C305" s="19"/>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0"/>
      <c r="B306" s="2"/>
      <c r="C306" s="19"/>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0"/>
      <c r="B307" s="2"/>
      <c r="C307" s="19"/>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0"/>
      <c r="B308" s="2"/>
      <c r="C308" s="19"/>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0"/>
      <c r="B309" s="2"/>
      <c r="C309" s="19"/>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0"/>
      <c r="B310" s="2"/>
      <c r="C310" s="19"/>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0"/>
      <c r="B311" s="2"/>
      <c r="C311" s="19"/>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0"/>
      <c r="B312" s="2"/>
      <c r="C312" s="19"/>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0"/>
      <c r="B313" s="2"/>
      <c r="C313" s="19"/>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0"/>
      <c r="B314" s="2"/>
      <c r="C314" s="19"/>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0"/>
      <c r="B315" s="2"/>
      <c r="C315" s="19"/>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0"/>
      <c r="B316" s="2"/>
      <c r="C316" s="19"/>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0"/>
      <c r="B317" s="2"/>
      <c r="C317" s="19"/>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0"/>
      <c r="B318" s="2"/>
      <c r="C318" s="19"/>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0"/>
      <c r="B319" s="2"/>
      <c r="C319" s="19"/>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0"/>
      <c r="B320" s="2"/>
      <c r="C320" s="19"/>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0"/>
      <c r="B321" s="2"/>
      <c r="C321" s="19"/>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0"/>
      <c r="B322" s="2"/>
      <c r="C322" s="19"/>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0"/>
      <c r="B323" s="2"/>
      <c r="C323" s="19"/>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0"/>
      <c r="B324" s="2"/>
      <c r="C324" s="19"/>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0"/>
      <c r="B325" s="2"/>
      <c r="C325" s="19"/>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0"/>
      <c r="B326" s="2"/>
      <c r="C326" s="19"/>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0"/>
      <c r="B327" s="2"/>
      <c r="C327" s="19"/>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0"/>
      <c r="B328" s="2"/>
      <c r="C328" s="19"/>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0"/>
      <c r="B329" s="2"/>
      <c r="C329" s="19"/>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0"/>
      <c r="B330" s="2"/>
      <c r="C330" s="19"/>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0"/>
      <c r="B331" s="2"/>
      <c r="C331" s="19"/>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0"/>
      <c r="B332" s="2"/>
      <c r="C332" s="19"/>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0"/>
      <c r="B333" s="2"/>
      <c r="C333" s="19"/>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0"/>
      <c r="B334" s="2"/>
      <c r="C334" s="19"/>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0"/>
      <c r="B335" s="2"/>
      <c r="C335" s="19"/>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0"/>
      <c r="B336" s="2"/>
      <c r="C336" s="19"/>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0"/>
      <c r="B337" s="2"/>
      <c r="C337" s="19"/>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0"/>
      <c r="B338" s="2"/>
      <c r="C338" s="19"/>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0"/>
      <c r="B339" s="2"/>
      <c r="C339" s="19"/>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0"/>
      <c r="B340" s="2"/>
      <c r="C340" s="19"/>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0"/>
      <c r="B341" s="2"/>
      <c r="C341" s="19"/>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0"/>
      <c r="B342" s="2"/>
      <c r="C342" s="19"/>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0"/>
      <c r="B343" s="2"/>
      <c r="C343" s="19"/>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0"/>
      <c r="B344" s="2"/>
      <c r="C344" s="19"/>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0"/>
      <c r="B345" s="2"/>
      <c r="C345" s="19"/>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0"/>
      <c r="B346" s="2"/>
      <c r="C346" s="19"/>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0"/>
      <c r="B347" s="2"/>
      <c r="C347" s="19"/>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0"/>
      <c r="B348" s="2"/>
      <c r="C348" s="19"/>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0"/>
      <c r="B349" s="2"/>
      <c r="C349" s="19"/>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0"/>
      <c r="B350" s="2"/>
      <c r="C350" s="19"/>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0"/>
      <c r="B351" s="2"/>
      <c r="C351" s="19"/>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0"/>
      <c r="B352" s="2"/>
      <c r="C352" s="19"/>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0"/>
      <c r="B353" s="2"/>
      <c r="C353" s="19"/>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0"/>
      <c r="B354" s="2"/>
      <c r="C354" s="19"/>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0"/>
      <c r="B355" s="2"/>
      <c r="C355" s="19"/>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0"/>
      <c r="B356" s="2"/>
      <c r="C356" s="19"/>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0"/>
      <c r="B357" s="2"/>
      <c r="C357" s="19"/>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0"/>
      <c r="B358" s="2"/>
      <c r="C358" s="19"/>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0"/>
      <c r="B359" s="2"/>
      <c r="C359" s="19"/>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0"/>
      <c r="B360" s="2"/>
      <c r="C360" s="19"/>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0"/>
      <c r="B361" s="2"/>
      <c r="C361" s="19"/>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0"/>
      <c r="B362" s="2"/>
      <c r="C362" s="19"/>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0"/>
      <c r="B363" s="2"/>
      <c r="C363" s="19"/>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0"/>
      <c r="B364" s="2"/>
      <c r="C364" s="19"/>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0"/>
      <c r="B365" s="2"/>
      <c r="C365" s="19"/>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0"/>
      <c r="B366" s="2"/>
      <c r="C366" s="19"/>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0"/>
      <c r="B367" s="2"/>
      <c r="C367" s="19"/>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0"/>
      <c r="B368" s="2"/>
      <c r="C368" s="19"/>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0"/>
      <c r="B369" s="2"/>
      <c r="C369" s="19"/>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0"/>
      <c r="B370" s="2"/>
      <c r="C370" s="19"/>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0"/>
      <c r="B371" s="2"/>
      <c r="C371" s="19"/>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0"/>
      <c r="B372" s="2"/>
      <c r="C372" s="19"/>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0"/>
      <c r="B373" s="2"/>
      <c r="C373" s="19"/>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0"/>
      <c r="B374" s="2"/>
      <c r="C374" s="19"/>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0"/>
      <c r="B375" s="2"/>
      <c r="C375" s="19"/>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0"/>
      <c r="B376" s="2"/>
      <c r="C376" s="19"/>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0"/>
      <c r="B377" s="2"/>
      <c r="C377" s="19"/>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0"/>
      <c r="B378" s="2"/>
      <c r="C378" s="19"/>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0"/>
      <c r="B379" s="2"/>
      <c r="C379" s="19"/>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0"/>
      <c r="B380" s="2"/>
      <c r="C380" s="19"/>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0"/>
      <c r="B381" s="2"/>
      <c r="C381" s="19"/>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0"/>
      <c r="B382" s="2"/>
      <c r="C382" s="19"/>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0"/>
      <c r="B383" s="2"/>
      <c r="C383" s="19"/>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0"/>
      <c r="B384" s="2"/>
      <c r="C384" s="19"/>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0"/>
      <c r="B385" s="2"/>
      <c r="C385" s="19"/>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0"/>
      <c r="B386" s="2"/>
      <c r="C386" s="19"/>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0"/>
      <c r="B387" s="2"/>
      <c r="C387" s="19"/>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0"/>
      <c r="B388" s="2"/>
      <c r="C388" s="19"/>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0"/>
      <c r="B389" s="2"/>
      <c r="C389" s="19"/>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0"/>
      <c r="B390" s="2"/>
      <c r="C390" s="19"/>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0"/>
      <c r="B391" s="2"/>
      <c r="C391" s="19"/>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0"/>
      <c r="B392" s="2"/>
      <c r="C392" s="19"/>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0"/>
      <c r="B393" s="2"/>
      <c r="C393" s="19"/>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0"/>
      <c r="B394" s="2"/>
      <c r="C394" s="19"/>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0"/>
      <c r="B395" s="2"/>
      <c r="C395" s="19"/>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0"/>
      <c r="B396" s="2"/>
      <c r="C396" s="19"/>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0"/>
      <c r="B397" s="2"/>
      <c r="C397" s="19"/>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0"/>
      <c r="B398" s="2"/>
      <c r="C398" s="19"/>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0"/>
      <c r="B399" s="2"/>
      <c r="C399" s="19"/>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0"/>
      <c r="B400" s="2"/>
      <c r="C400" s="19"/>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0"/>
      <c r="B401" s="2"/>
      <c r="C401" s="19"/>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0"/>
      <c r="B402" s="2"/>
      <c r="C402" s="19"/>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0"/>
      <c r="B403" s="2"/>
      <c r="C403" s="19"/>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0"/>
      <c r="B404" s="2"/>
      <c r="C404" s="19"/>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0"/>
      <c r="B405" s="2"/>
      <c r="C405" s="19"/>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0"/>
      <c r="B406" s="2"/>
      <c r="C406" s="19"/>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0"/>
      <c r="B407" s="2"/>
      <c r="C407" s="19"/>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0"/>
      <c r="B408" s="2"/>
      <c r="C408" s="19"/>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0"/>
      <c r="B409" s="2"/>
      <c r="C409" s="19"/>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0"/>
      <c r="B410" s="2"/>
      <c r="C410" s="19"/>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0"/>
      <c r="B411" s="2"/>
      <c r="C411" s="19"/>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0"/>
      <c r="B412" s="2"/>
      <c r="C412" s="19"/>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0"/>
      <c r="B413" s="2"/>
      <c r="C413" s="19"/>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0"/>
      <c r="B414" s="2"/>
      <c r="C414" s="19"/>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0"/>
      <c r="B415" s="2"/>
      <c r="C415" s="19"/>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0"/>
      <c r="B416" s="2"/>
      <c r="C416" s="19"/>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0"/>
      <c r="B417" s="2"/>
      <c r="C417" s="19"/>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0"/>
      <c r="B418" s="2"/>
      <c r="C418" s="19"/>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0"/>
      <c r="B419" s="2"/>
      <c r="C419" s="19"/>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0"/>
      <c r="B420" s="2"/>
      <c r="C420" s="19"/>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0"/>
      <c r="B421" s="2"/>
      <c r="C421" s="19"/>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0"/>
      <c r="B422" s="2"/>
      <c r="C422" s="19"/>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0"/>
      <c r="B423" s="2"/>
      <c r="C423" s="19"/>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0"/>
      <c r="B424" s="2"/>
      <c r="C424" s="19"/>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0"/>
      <c r="B425" s="2"/>
      <c r="C425" s="19"/>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0"/>
      <c r="B426" s="2"/>
      <c r="C426" s="19"/>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0"/>
      <c r="B427" s="2"/>
      <c r="C427" s="19"/>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0"/>
      <c r="B428" s="2"/>
      <c r="C428" s="19"/>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0"/>
      <c r="B429" s="2"/>
      <c r="C429" s="19"/>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0"/>
      <c r="B430" s="2"/>
      <c r="C430" s="19"/>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0"/>
      <c r="B431" s="2"/>
      <c r="C431" s="19"/>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0"/>
      <c r="B432" s="2"/>
      <c r="C432" s="19"/>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0"/>
      <c r="B433" s="2"/>
      <c r="C433" s="19"/>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0"/>
      <c r="B434" s="2"/>
      <c r="C434" s="19"/>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0"/>
      <c r="B435" s="2"/>
      <c r="C435" s="19"/>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0"/>
      <c r="B436" s="2"/>
      <c r="C436" s="19"/>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0"/>
      <c r="B437" s="2"/>
      <c r="C437" s="19"/>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0"/>
      <c r="B438" s="2"/>
      <c r="C438" s="19"/>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0"/>
      <c r="B439" s="2"/>
      <c r="C439" s="19"/>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0"/>
      <c r="B440" s="2"/>
      <c r="C440" s="19"/>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0"/>
      <c r="B441" s="2"/>
      <c r="C441" s="19"/>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0"/>
      <c r="B442" s="2"/>
      <c r="C442" s="19"/>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0"/>
      <c r="B443" s="2"/>
      <c r="C443" s="19"/>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0"/>
      <c r="B444" s="2"/>
      <c r="C444" s="19"/>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0"/>
      <c r="B445" s="2"/>
      <c r="C445" s="19"/>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0"/>
      <c r="B446" s="2"/>
      <c r="C446" s="19"/>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0"/>
      <c r="B447" s="2"/>
      <c r="C447" s="19"/>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0"/>
      <c r="B448" s="2"/>
      <c r="C448" s="19"/>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0"/>
      <c r="B449" s="2"/>
      <c r="C449" s="19"/>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0"/>
      <c r="B450" s="2"/>
      <c r="C450" s="19"/>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0"/>
      <c r="B451" s="2"/>
      <c r="C451" s="19"/>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0"/>
      <c r="B452" s="2"/>
      <c r="C452" s="19"/>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0"/>
      <c r="B453" s="2"/>
      <c r="C453" s="19"/>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0"/>
      <c r="B454" s="2"/>
      <c r="C454" s="19"/>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0"/>
      <c r="B455" s="2"/>
      <c r="C455" s="19"/>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0"/>
      <c r="B456" s="2"/>
      <c r="C456" s="19"/>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0"/>
      <c r="B457" s="2"/>
      <c r="C457" s="19"/>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0"/>
      <c r="B458" s="2"/>
      <c r="C458" s="19"/>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0"/>
      <c r="B459" s="2"/>
      <c r="C459" s="19"/>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0"/>
      <c r="B460" s="2"/>
      <c r="C460" s="19"/>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0"/>
      <c r="B461" s="2"/>
      <c r="C461" s="19"/>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0"/>
      <c r="B462" s="2"/>
      <c r="C462" s="19"/>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0"/>
      <c r="B463" s="2"/>
      <c r="C463" s="19"/>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0"/>
      <c r="B464" s="2"/>
      <c r="C464" s="19"/>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0"/>
      <c r="B465" s="2"/>
      <c r="C465" s="19"/>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0"/>
      <c r="B466" s="2"/>
      <c r="C466" s="19"/>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0"/>
      <c r="B467" s="2"/>
      <c r="C467" s="19"/>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0"/>
      <c r="B468" s="2"/>
      <c r="C468" s="19"/>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0"/>
      <c r="B469" s="2"/>
      <c r="C469" s="19"/>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0"/>
      <c r="B470" s="2"/>
      <c r="C470" s="19"/>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0"/>
      <c r="B471" s="2"/>
      <c r="C471" s="19"/>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0"/>
      <c r="B472" s="2"/>
      <c r="C472" s="19"/>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0"/>
      <c r="B473" s="2"/>
      <c r="C473" s="19"/>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0"/>
      <c r="B474" s="2"/>
      <c r="C474" s="19"/>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0"/>
      <c r="B475" s="2"/>
      <c r="C475" s="19"/>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0"/>
      <c r="B476" s="2"/>
      <c r="C476" s="19"/>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0"/>
      <c r="B477" s="2"/>
      <c r="C477" s="19"/>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0"/>
      <c r="B478" s="2"/>
      <c r="C478" s="19"/>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0"/>
      <c r="B479" s="2"/>
      <c r="C479" s="19"/>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0"/>
      <c r="B480" s="2"/>
      <c r="C480" s="19"/>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0"/>
      <c r="B481" s="2"/>
      <c r="C481" s="19"/>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0"/>
      <c r="B482" s="2"/>
      <c r="C482" s="19"/>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0"/>
      <c r="B483" s="2"/>
      <c r="C483" s="19"/>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0"/>
      <c r="B484" s="2"/>
      <c r="C484" s="19"/>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0"/>
      <c r="B485" s="2"/>
      <c r="C485" s="19"/>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0"/>
      <c r="B486" s="2"/>
      <c r="C486" s="19"/>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0"/>
      <c r="B487" s="2"/>
      <c r="C487" s="19"/>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0"/>
      <c r="B488" s="2"/>
      <c r="C488" s="19"/>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0"/>
      <c r="B489" s="2"/>
      <c r="C489" s="19"/>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0"/>
      <c r="B490" s="2"/>
      <c r="C490" s="19"/>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0"/>
      <c r="B491" s="2"/>
      <c r="C491" s="19"/>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0"/>
      <c r="B492" s="2"/>
      <c r="C492" s="19"/>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0"/>
      <c r="B493" s="2"/>
      <c r="C493" s="19"/>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0"/>
      <c r="B494" s="2"/>
      <c r="C494" s="19"/>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0"/>
      <c r="B495" s="2"/>
      <c r="C495" s="19"/>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0"/>
      <c r="B496" s="2"/>
      <c r="C496" s="19"/>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0"/>
      <c r="B497" s="2"/>
      <c r="C497" s="19"/>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0"/>
      <c r="B498" s="2"/>
      <c r="C498" s="19"/>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0"/>
      <c r="B499" s="2"/>
      <c r="C499" s="19"/>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0"/>
      <c r="B500" s="2"/>
      <c r="C500" s="19"/>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0"/>
      <c r="B501" s="2"/>
      <c r="C501" s="19"/>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0"/>
      <c r="B502" s="2"/>
      <c r="C502" s="19"/>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0"/>
      <c r="B503" s="2"/>
      <c r="C503" s="19"/>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0"/>
      <c r="B504" s="2"/>
      <c r="C504" s="19"/>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0"/>
      <c r="B505" s="2"/>
      <c r="C505" s="19"/>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0"/>
      <c r="B506" s="2"/>
      <c r="C506" s="19"/>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0"/>
      <c r="B507" s="2"/>
      <c r="C507" s="19"/>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0"/>
      <c r="B508" s="2"/>
      <c r="C508" s="19"/>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0"/>
      <c r="B509" s="2"/>
      <c r="C509" s="19"/>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0"/>
      <c r="B510" s="2"/>
      <c r="C510" s="19"/>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0"/>
      <c r="B511" s="2"/>
      <c r="C511" s="19"/>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0"/>
      <c r="B512" s="2"/>
      <c r="C512" s="19"/>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0"/>
      <c r="B513" s="2"/>
      <c r="C513" s="19"/>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0"/>
      <c r="B514" s="2"/>
      <c r="C514" s="19"/>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0"/>
      <c r="B515" s="2"/>
      <c r="C515" s="19"/>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0"/>
      <c r="B516" s="2"/>
      <c r="C516" s="19"/>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0"/>
      <c r="B517" s="2"/>
      <c r="C517" s="19"/>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0"/>
      <c r="B518" s="2"/>
      <c r="C518" s="19"/>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0"/>
      <c r="B519" s="2"/>
      <c r="C519" s="19"/>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0"/>
      <c r="B520" s="2"/>
      <c r="C520" s="19"/>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0"/>
      <c r="B521" s="2"/>
      <c r="C521" s="19"/>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0"/>
      <c r="B522" s="2"/>
      <c r="C522" s="19"/>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0"/>
      <c r="B523" s="2"/>
      <c r="C523" s="19"/>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0"/>
      <c r="B524" s="2"/>
      <c r="C524" s="19"/>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0"/>
      <c r="B525" s="2"/>
      <c r="C525" s="19"/>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0"/>
      <c r="B526" s="2"/>
      <c r="C526" s="19"/>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0"/>
      <c r="B527" s="2"/>
      <c r="C527" s="19"/>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0"/>
      <c r="B528" s="2"/>
      <c r="C528" s="19"/>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0"/>
      <c r="B529" s="2"/>
      <c r="C529" s="19"/>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0"/>
      <c r="B530" s="2"/>
      <c r="C530" s="19"/>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0"/>
      <c r="B531" s="2"/>
      <c r="C531" s="19"/>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0"/>
      <c r="B532" s="2"/>
      <c r="C532" s="19"/>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0"/>
      <c r="B533" s="2"/>
      <c r="C533" s="19"/>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0"/>
      <c r="B534" s="2"/>
      <c r="C534" s="19"/>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0"/>
      <c r="B535" s="2"/>
      <c r="C535" s="19"/>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0"/>
      <c r="B536" s="2"/>
      <c r="C536" s="19"/>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0"/>
      <c r="B537" s="2"/>
      <c r="C537" s="19"/>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0"/>
      <c r="B538" s="2"/>
      <c r="C538" s="19"/>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0"/>
      <c r="B539" s="2"/>
      <c r="C539" s="19"/>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0"/>
      <c r="B540" s="2"/>
      <c r="C540" s="19"/>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0"/>
      <c r="B541" s="2"/>
      <c r="C541" s="19"/>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0"/>
      <c r="B542" s="2"/>
      <c r="C542" s="19"/>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0"/>
      <c r="B543" s="2"/>
      <c r="C543" s="19"/>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0"/>
      <c r="B544" s="2"/>
      <c r="C544" s="19"/>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0"/>
      <c r="B545" s="2"/>
      <c r="C545" s="19"/>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0"/>
      <c r="B546" s="2"/>
      <c r="C546" s="19"/>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0"/>
      <c r="B547" s="2"/>
      <c r="C547" s="19"/>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0"/>
      <c r="B548" s="2"/>
      <c r="C548" s="19"/>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0"/>
      <c r="B549" s="2"/>
      <c r="C549" s="19"/>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0"/>
      <c r="B550" s="2"/>
      <c r="C550" s="19"/>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0"/>
      <c r="B551" s="2"/>
      <c r="C551" s="19"/>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0"/>
      <c r="B552" s="2"/>
      <c r="C552" s="19"/>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0"/>
      <c r="B553" s="2"/>
      <c r="C553" s="19"/>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0"/>
      <c r="B554" s="2"/>
      <c r="C554" s="19"/>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0"/>
      <c r="B555" s="2"/>
      <c r="C555" s="19"/>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0"/>
      <c r="B556" s="2"/>
      <c r="C556" s="19"/>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0"/>
      <c r="B557" s="2"/>
      <c r="C557" s="19"/>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0"/>
      <c r="B558" s="2"/>
      <c r="C558" s="19"/>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0"/>
      <c r="B559" s="2"/>
      <c r="C559" s="19"/>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0"/>
      <c r="B560" s="2"/>
      <c r="C560" s="19"/>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0"/>
      <c r="B561" s="2"/>
      <c r="C561" s="19"/>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0"/>
      <c r="B562" s="2"/>
      <c r="C562" s="19"/>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0"/>
      <c r="B563" s="2"/>
      <c r="C563" s="19"/>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0"/>
      <c r="B564" s="2"/>
      <c r="C564" s="19"/>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0"/>
      <c r="B565" s="2"/>
      <c r="C565" s="19"/>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0"/>
      <c r="B566" s="2"/>
      <c r="C566" s="19"/>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0"/>
      <c r="B567" s="2"/>
      <c r="C567" s="19"/>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0"/>
      <c r="B568" s="2"/>
      <c r="C568" s="19"/>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0"/>
      <c r="B569" s="2"/>
      <c r="C569" s="19"/>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0"/>
      <c r="B570" s="2"/>
      <c r="C570" s="19"/>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0"/>
      <c r="B571" s="2"/>
      <c r="C571" s="19"/>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0"/>
      <c r="B572" s="2"/>
      <c r="C572" s="19"/>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0"/>
      <c r="B573" s="2"/>
      <c r="C573" s="19"/>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0"/>
      <c r="B574" s="2"/>
      <c r="C574" s="19"/>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0"/>
      <c r="B575" s="2"/>
      <c r="C575" s="19"/>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0"/>
      <c r="B576" s="2"/>
      <c r="C576" s="19"/>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0"/>
      <c r="B577" s="2"/>
      <c r="C577" s="19"/>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0"/>
      <c r="B578" s="2"/>
      <c r="C578" s="19"/>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0"/>
      <c r="B579" s="2"/>
      <c r="C579" s="19"/>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0"/>
      <c r="B580" s="2"/>
      <c r="C580" s="19"/>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0"/>
      <c r="B581" s="2"/>
      <c r="C581" s="19"/>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0"/>
      <c r="B582" s="2"/>
      <c r="C582" s="19"/>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0"/>
      <c r="B583" s="2"/>
      <c r="C583" s="19"/>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0"/>
      <c r="B584" s="2"/>
      <c r="C584" s="19"/>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0"/>
      <c r="B585" s="2"/>
      <c r="C585" s="19"/>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0"/>
      <c r="B586" s="2"/>
      <c r="C586" s="19"/>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0"/>
      <c r="B587" s="2"/>
      <c r="C587" s="19"/>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0"/>
      <c r="B588" s="2"/>
      <c r="C588" s="19"/>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0"/>
      <c r="B589" s="2"/>
      <c r="C589" s="19"/>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0"/>
      <c r="B590" s="2"/>
      <c r="C590" s="19"/>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0"/>
      <c r="B591" s="2"/>
      <c r="C591" s="19"/>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0"/>
      <c r="B592" s="2"/>
      <c r="C592" s="19"/>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0"/>
      <c r="B593" s="2"/>
      <c r="C593" s="19"/>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0"/>
      <c r="B594" s="2"/>
      <c r="C594" s="19"/>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0"/>
      <c r="B595" s="2"/>
      <c r="C595" s="19"/>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0"/>
      <c r="B596" s="2"/>
      <c r="C596" s="19"/>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0"/>
      <c r="B597" s="2"/>
      <c r="C597" s="19"/>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0"/>
      <c r="B598" s="2"/>
      <c r="C598" s="19"/>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0"/>
      <c r="B599" s="2"/>
      <c r="C599" s="19"/>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0"/>
      <c r="B600" s="2"/>
      <c r="C600" s="19"/>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0"/>
      <c r="B601" s="2"/>
      <c r="C601" s="19"/>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0"/>
      <c r="B602" s="2"/>
      <c r="C602" s="19"/>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0"/>
      <c r="B603" s="2"/>
      <c r="C603" s="19"/>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0"/>
      <c r="B604" s="2"/>
      <c r="C604" s="19"/>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0"/>
      <c r="B605" s="2"/>
      <c r="C605" s="19"/>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0"/>
      <c r="B606" s="2"/>
      <c r="C606" s="19"/>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0"/>
      <c r="B607" s="2"/>
      <c r="C607" s="19"/>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0"/>
      <c r="B608" s="2"/>
      <c r="C608" s="19"/>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0"/>
      <c r="B609" s="2"/>
      <c r="C609" s="19"/>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0"/>
      <c r="B610" s="2"/>
      <c r="C610" s="19"/>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0"/>
      <c r="B611" s="2"/>
      <c r="C611" s="19"/>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0"/>
      <c r="B612" s="2"/>
      <c r="C612" s="19"/>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0"/>
      <c r="B613" s="2"/>
      <c r="C613" s="19"/>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0"/>
      <c r="B614" s="2"/>
      <c r="C614" s="19"/>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0"/>
      <c r="B615" s="2"/>
      <c r="C615" s="19"/>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0"/>
      <c r="B616" s="2"/>
      <c r="C616" s="19"/>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0"/>
      <c r="B617" s="2"/>
      <c r="C617" s="19"/>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0"/>
      <c r="B618" s="2"/>
      <c r="C618" s="19"/>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0"/>
      <c r="B619" s="2"/>
      <c r="C619" s="19"/>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0"/>
      <c r="B620" s="2"/>
      <c r="C620" s="19"/>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0"/>
      <c r="B621" s="2"/>
      <c r="C621" s="19"/>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0"/>
      <c r="B622" s="2"/>
      <c r="C622" s="19"/>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0"/>
      <c r="B623" s="2"/>
      <c r="C623" s="19"/>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0"/>
      <c r="B624" s="2"/>
      <c r="C624" s="19"/>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0"/>
      <c r="B625" s="2"/>
      <c r="C625" s="19"/>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0"/>
      <c r="B626" s="2"/>
      <c r="C626" s="19"/>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0"/>
      <c r="B627" s="2"/>
      <c r="C627" s="19"/>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0"/>
      <c r="B628" s="2"/>
      <c r="C628" s="19"/>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0"/>
      <c r="B629" s="2"/>
      <c r="C629" s="19"/>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0"/>
      <c r="B630" s="2"/>
      <c r="C630" s="19"/>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0"/>
      <c r="B631" s="2"/>
      <c r="C631" s="19"/>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0"/>
      <c r="B632" s="2"/>
      <c r="C632" s="19"/>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0"/>
      <c r="B633" s="2"/>
      <c r="C633" s="19"/>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0"/>
      <c r="B634" s="2"/>
      <c r="C634" s="19"/>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0"/>
      <c r="B635" s="2"/>
      <c r="C635" s="19"/>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0"/>
      <c r="B636" s="2"/>
      <c r="C636" s="19"/>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0"/>
      <c r="B637" s="2"/>
      <c r="C637" s="19"/>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0"/>
      <c r="B638" s="2"/>
      <c r="C638" s="19"/>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0"/>
      <c r="B639" s="2"/>
      <c r="C639" s="19"/>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0"/>
      <c r="B640" s="2"/>
      <c r="C640" s="19"/>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0"/>
      <c r="B641" s="2"/>
      <c r="C641" s="19"/>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0"/>
      <c r="B642" s="2"/>
      <c r="C642" s="19"/>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0"/>
      <c r="B643" s="2"/>
      <c r="C643" s="19"/>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0"/>
      <c r="B644" s="2"/>
      <c r="C644" s="19"/>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0"/>
      <c r="B645" s="2"/>
      <c r="C645" s="19"/>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0"/>
      <c r="B646" s="2"/>
      <c r="C646" s="19"/>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0"/>
      <c r="B647" s="2"/>
      <c r="C647" s="19"/>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0"/>
      <c r="B648" s="2"/>
      <c r="C648" s="19"/>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0"/>
      <c r="B649" s="2"/>
      <c r="C649" s="19"/>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0"/>
      <c r="B650" s="2"/>
      <c r="C650" s="19"/>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0"/>
      <c r="B651" s="2"/>
      <c r="C651" s="19"/>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0"/>
      <c r="B652" s="2"/>
      <c r="C652" s="19"/>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0"/>
      <c r="B653" s="2"/>
      <c r="C653" s="19"/>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0"/>
      <c r="B654" s="2"/>
      <c r="C654" s="19"/>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0"/>
      <c r="B655" s="2"/>
      <c r="C655" s="19"/>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0"/>
      <c r="B656" s="2"/>
      <c r="C656" s="19"/>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0"/>
      <c r="B657" s="2"/>
      <c r="C657" s="19"/>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0"/>
      <c r="B658" s="2"/>
      <c r="C658" s="19"/>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0"/>
      <c r="B659" s="2"/>
      <c r="C659" s="19"/>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0"/>
      <c r="B660" s="2"/>
      <c r="C660" s="19"/>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0"/>
      <c r="B661" s="2"/>
      <c r="C661" s="19"/>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0"/>
      <c r="B662" s="2"/>
      <c r="C662" s="19"/>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0"/>
      <c r="B663" s="2"/>
      <c r="C663" s="19"/>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0"/>
      <c r="B664" s="2"/>
      <c r="C664" s="19"/>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0"/>
      <c r="B665" s="2"/>
      <c r="C665" s="19"/>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0"/>
      <c r="B666" s="2"/>
      <c r="C666" s="19"/>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0"/>
      <c r="B667" s="2"/>
      <c r="C667" s="19"/>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0"/>
      <c r="B668" s="2"/>
      <c r="C668" s="19"/>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0"/>
      <c r="B669" s="2"/>
      <c r="C669" s="19"/>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0"/>
      <c r="B670" s="2"/>
      <c r="C670" s="19"/>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0"/>
      <c r="B671" s="2"/>
      <c r="C671" s="19"/>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0"/>
      <c r="B672" s="2"/>
      <c r="C672" s="19"/>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0"/>
      <c r="B673" s="2"/>
      <c r="C673" s="19"/>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0"/>
      <c r="B674" s="2"/>
      <c r="C674" s="19"/>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0"/>
      <c r="B675" s="2"/>
      <c r="C675" s="19"/>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0"/>
      <c r="B676" s="2"/>
      <c r="C676" s="19"/>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0"/>
      <c r="B677" s="2"/>
      <c r="C677" s="19"/>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0"/>
      <c r="B678" s="2"/>
      <c r="C678" s="19"/>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0"/>
      <c r="B679" s="2"/>
      <c r="C679" s="19"/>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0"/>
      <c r="B680" s="2"/>
      <c r="C680" s="19"/>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0"/>
      <c r="B681" s="2"/>
      <c r="C681" s="19"/>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0"/>
      <c r="B682" s="2"/>
      <c r="C682" s="19"/>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0"/>
      <c r="B683" s="2"/>
      <c r="C683" s="19"/>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0"/>
      <c r="B684" s="2"/>
      <c r="C684" s="19"/>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0"/>
      <c r="B685" s="2"/>
      <c r="C685" s="19"/>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0"/>
      <c r="B686" s="2"/>
      <c r="C686" s="19"/>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0"/>
      <c r="B687" s="2"/>
      <c r="C687" s="19"/>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0"/>
      <c r="B688" s="2"/>
      <c r="C688" s="19"/>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0"/>
      <c r="B689" s="2"/>
      <c r="C689" s="19"/>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0"/>
      <c r="B690" s="2"/>
      <c r="C690" s="19"/>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0"/>
      <c r="B691" s="2"/>
      <c r="C691" s="19"/>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0"/>
      <c r="B692" s="2"/>
      <c r="C692" s="19"/>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0"/>
      <c r="B693" s="2"/>
      <c r="C693" s="19"/>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0"/>
      <c r="B694" s="2"/>
      <c r="C694" s="19"/>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0"/>
      <c r="B695" s="2"/>
      <c r="C695" s="19"/>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0"/>
      <c r="B696" s="2"/>
      <c r="C696" s="19"/>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0"/>
      <c r="B697" s="2"/>
      <c r="C697" s="19"/>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0"/>
      <c r="B698" s="2"/>
      <c r="C698" s="19"/>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0"/>
      <c r="B699" s="2"/>
      <c r="C699" s="19"/>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0"/>
      <c r="B700" s="2"/>
      <c r="C700" s="19"/>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0"/>
      <c r="B701" s="2"/>
      <c r="C701" s="19"/>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0"/>
      <c r="B702" s="2"/>
      <c r="C702" s="19"/>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0"/>
      <c r="B703" s="2"/>
      <c r="C703" s="19"/>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0"/>
      <c r="B704" s="2"/>
      <c r="C704" s="19"/>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0"/>
      <c r="B705" s="2"/>
      <c r="C705" s="19"/>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0"/>
      <c r="B706" s="2"/>
      <c r="C706" s="19"/>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0"/>
      <c r="B707" s="2"/>
      <c r="C707" s="19"/>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0"/>
      <c r="B708" s="2"/>
      <c r="C708" s="19"/>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0"/>
      <c r="B709" s="2"/>
      <c r="C709" s="19"/>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0"/>
      <c r="B710" s="2"/>
      <c r="C710" s="19"/>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0"/>
      <c r="B711" s="2"/>
      <c r="C711" s="19"/>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0"/>
      <c r="B712" s="2"/>
      <c r="C712" s="19"/>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0"/>
      <c r="B713" s="2"/>
      <c r="C713" s="19"/>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0"/>
      <c r="B714" s="2"/>
      <c r="C714" s="19"/>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0"/>
      <c r="B715" s="2"/>
      <c r="C715" s="19"/>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0"/>
      <c r="B716" s="2"/>
      <c r="C716" s="19"/>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0"/>
      <c r="B717" s="2"/>
      <c r="C717" s="19"/>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0"/>
      <c r="B718" s="2"/>
      <c r="C718" s="19"/>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0"/>
      <c r="B719" s="2"/>
      <c r="C719" s="19"/>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0"/>
      <c r="B720" s="2"/>
      <c r="C720" s="19"/>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0"/>
      <c r="B721" s="2"/>
      <c r="C721" s="19"/>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0"/>
      <c r="B722" s="2"/>
      <c r="C722" s="19"/>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0"/>
      <c r="B723" s="2"/>
      <c r="C723" s="19"/>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0"/>
      <c r="B724" s="2"/>
      <c r="C724" s="19"/>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0"/>
      <c r="B725" s="2"/>
      <c r="C725" s="19"/>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0"/>
      <c r="B726" s="2"/>
      <c r="C726" s="19"/>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0"/>
      <c r="B727" s="2"/>
      <c r="C727" s="19"/>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0"/>
      <c r="B728" s="2"/>
      <c r="C728" s="19"/>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0"/>
      <c r="B729" s="2"/>
      <c r="C729" s="19"/>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0"/>
      <c r="B730" s="2"/>
      <c r="C730" s="19"/>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0"/>
      <c r="B731" s="2"/>
      <c r="C731" s="19"/>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0"/>
      <c r="B732" s="2"/>
      <c r="C732" s="19"/>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0"/>
      <c r="B733" s="2"/>
      <c r="C733" s="19"/>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0"/>
      <c r="B734" s="2"/>
      <c r="C734" s="19"/>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0"/>
      <c r="B735" s="2"/>
      <c r="C735" s="19"/>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0"/>
      <c r="B736" s="2"/>
      <c r="C736" s="19"/>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0"/>
      <c r="B737" s="2"/>
      <c r="C737" s="19"/>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0"/>
      <c r="B738" s="2"/>
      <c r="C738" s="19"/>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0"/>
      <c r="B739" s="2"/>
      <c r="C739" s="19"/>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0"/>
      <c r="B740" s="2"/>
      <c r="C740" s="19"/>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0"/>
      <c r="B741" s="2"/>
      <c r="C741" s="19"/>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0"/>
      <c r="B742" s="2"/>
      <c r="C742" s="19"/>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0"/>
      <c r="B743" s="2"/>
      <c r="C743" s="19"/>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0"/>
      <c r="B744" s="2"/>
      <c r="C744" s="19"/>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0"/>
      <c r="B745" s="2"/>
      <c r="C745" s="19"/>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0"/>
      <c r="B746" s="2"/>
      <c r="C746" s="19"/>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0"/>
      <c r="B747" s="2"/>
      <c r="C747" s="19"/>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0"/>
      <c r="B748" s="2"/>
      <c r="C748" s="19"/>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0"/>
      <c r="B749" s="2"/>
      <c r="C749" s="19"/>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0"/>
      <c r="B750" s="2"/>
      <c r="C750" s="19"/>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0"/>
      <c r="B751" s="2"/>
      <c r="C751" s="19"/>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0"/>
      <c r="B752" s="2"/>
      <c r="C752" s="19"/>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0"/>
      <c r="B753" s="2"/>
      <c r="C753" s="19"/>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0"/>
      <c r="B754" s="2"/>
      <c r="C754" s="19"/>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0"/>
      <c r="B755" s="2"/>
      <c r="C755" s="19"/>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0"/>
      <c r="B756" s="2"/>
      <c r="C756" s="19"/>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0"/>
      <c r="B757" s="2"/>
      <c r="C757" s="19"/>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0"/>
      <c r="B758" s="2"/>
      <c r="C758" s="19"/>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0"/>
      <c r="B759" s="2"/>
      <c r="C759" s="19"/>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0"/>
      <c r="B760" s="2"/>
      <c r="C760" s="19"/>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0"/>
      <c r="B761" s="2"/>
      <c r="C761" s="19"/>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0"/>
      <c r="B762" s="2"/>
      <c r="C762" s="19"/>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0"/>
      <c r="B763" s="2"/>
      <c r="C763" s="19"/>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0"/>
      <c r="B764" s="2"/>
      <c r="C764" s="19"/>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0"/>
      <c r="B765" s="2"/>
      <c r="C765" s="19"/>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0"/>
      <c r="B766" s="2"/>
      <c r="C766" s="19"/>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0"/>
      <c r="B767" s="2"/>
      <c r="C767" s="19"/>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0"/>
      <c r="B768" s="2"/>
      <c r="C768" s="19"/>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0"/>
      <c r="B769" s="2"/>
      <c r="C769" s="19"/>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0"/>
      <c r="B770" s="2"/>
      <c r="C770" s="19"/>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0"/>
      <c r="B771" s="2"/>
      <c r="C771" s="19"/>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0"/>
      <c r="B772" s="2"/>
      <c r="C772" s="19"/>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0"/>
      <c r="B773" s="2"/>
      <c r="C773" s="19"/>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0"/>
      <c r="B774" s="2"/>
      <c r="C774" s="19"/>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0"/>
      <c r="B775" s="2"/>
      <c r="C775" s="19"/>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0"/>
      <c r="B776" s="2"/>
      <c r="C776" s="19"/>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0"/>
      <c r="B777" s="2"/>
      <c r="C777" s="19"/>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0"/>
      <c r="B778" s="2"/>
      <c r="C778" s="19"/>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0"/>
      <c r="B779" s="2"/>
      <c r="C779" s="19"/>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0"/>
      <c r="B780" s="2"/>
      <c r="C780" s="19"/>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0"/>
      <c r="B781" s="2"/>
      <c r="C781" s="19"/>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0"/>
      <c r="B782" s="2"/>
      <c r="C782" s="19"/>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0"/>
      <c r="B783" s="2"/>
      <c r="C783" s="19"/>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0"/>
      <c r="B784" s="2"/>
      <c r="C784" s="19"/>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0"/>
      <c r="B785" s="2"/>
      <c r="C785" s="19"/>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0"/>
      <c r="B786" s="2"/>
      <c r="C786" s="19"/>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0"/>
      <c r="B787" s="2"/>
      <c r="C787" s="19"/>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0"/>
      <c r="B788" s="2"/>
      <c r="C788" s="19"/>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0"/>
      <c r="B789" s="2"/>
      <c r="C789" s="19"/>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0"/>
      <c r="B790" s="2"/>
      <c r="C790" s="19"/>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0"/>
      <c r="B791" s="2"/>
      <c r="C791" s="19"/>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0"/>
      <c r="B792" s="2"/>
      <c r="C792" s="19"/>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0"/>
      <c r="B793" s="2"/>
      <c r="C793" s="19"/>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0"/>
      <c r="B794" s="2"/>
      <c r="C794" s="19"/>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0"/>
      <c r="B795" s="2"/>
      <c r="C795" s="19"/>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0"/>
      <c r="B796" s="2"/>
      <c r="C796" s="19"/>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0"/>
      <c r="B797" s="2"/>
      <c r="C797" s="19"/>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0"/>
      <c r="B798" s="2"/>
      <c r="C798" s="19"/>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0"/>
      <c r="B799" s="2"/>
      <c r="C799" s="19"/>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0"/>
      <c r="B800" s="2"/>
      <c r="C800" s="19"/>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0"/>
      <c r="B801" s="2"/>
      <c r="C801" s="19"/>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0"/>
      <c r="B802" s="2"/>
      <c r="C802" s="19"/>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0"/>
      <c r="B803" s="2"/>
      <c r="C803" s="19"/>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0"/>
      <c r="B804" s="2"/>
      <c r="C804" s="19"/>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0"/>
      <c r="B805" s="2"/>
      <c r="C805" s="19"/>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0"/>
      <c r="B806" s="2"/>
      <c r="C806" s="19"/>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0"/>
      <c r="B807" s="2"/>
      <c r="C807" s="19"/>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0"/>
      <c r="B808" s="2"/>
      <c r="C808" s="19"/>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0"/>
      <c r="B809" s="2"/>
      <c r="C809" s="19"/>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0"/>
      <c r="B810" s="2"/>
      <c r="C810" s="19"/>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0"/>
      <c r="B811" s="2"/>
      <c r="C811" s="19"/>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0"/>
      <c r="B812" s="2"/>
      <c r="C812" s="19"/>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0"/>
      <c r="B813" s="2"/>
      <c r="C813" s="19"/>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0"/>
      <c r="B814" s="2"/>
      <c r="C814" s="19"/>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0"/>
      <c r="B815" s="2"/>
      <c r="C815" s="19"/>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0"/>
      <c r="B816" s="2"/>
      <c r="C816" s="19"/>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0"/>
      <c r="B817" s="2"/>
      <c r="C817" s="19"/>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0"/>
      <c r="B818" s="2"/>
      <c r="C818" s="19"/>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0"/>
      <c r="B819" s="2"/>
      <c r="C819" s="19"/>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0"/>
      <c r="B820" s="2"/>
      <c r="C820" s="19"/>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0"/>
      <c r="B821" s="2"/>
      <c r="C821" s="19"/>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0"/>
      <c r="B822" s="2"/>
      <c r="C822" s="19"/>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0"/>
      <c r="B823" s="2"/>
      <c r="C823" s="19"/>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0"/>
      <c r="B824" s="2"/>
      <c r="C824" s="19"/>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0"/>
      <c r="B825" s="2"/>
      <c r="C825" s="19"/>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0"/>
      <c r="B826" s="2"/>
      <c r="C826" s="19"/>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0"/>
      <c r="B827" s="2"/>
      <c r="C827" s="19"/>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0"/>
      <c r="B828" s="2"/>
      <c r="C828" s="19"/>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0"/>
      <c r="B829" s="2"/>
      <c r="C829" s="19"/>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0"/>
      <c r="B830" s="2"/>
      <c r="C830" s="19"/>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0"/>
      <c r="B831" s="2"/>
      <c r="C831" s="19"/>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0"/>
      <c r="B832" s="2"/>
      <c r="C832" s="19"/>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0"/>
      <c r="B833" s="2"/>
      <c r="C833" s="19"/>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0"/>
      <c r="B834" s="2"/>
      <c r="C834" s="19"/>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0"/>
      <c r="B835" s="2"/>
      <c r="C835" s="19"/>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0"/>
      <c r="B836" s="2"/>
      <c r="C836" s="19"/>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0"/>
      <c r="B837" s="2"/>
      <c r="C837" s="19"/>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0"/>
      <c r="B838" s="2"/>
      <c r="C838" s="19"/>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0"/>
      <c r="B839" s="2"/>
      <c r="C839" s="19"/>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0"/>
      <c r="B840" s="2"/>
      <c r="C840" s="19"/>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0"/>
      <c r="B841" s="2"/>
      <c r="C841" s="19"/>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0"/>
      <c r="B842" s="2"/>
      <c r="C842" s="19"/>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0"/>
      <c r="B843" s="2"/>
      <c r="C843" s="19"/>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0"/>
      <c r="B844" s="2"/>
      <c r="C844" s="19"/>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0"/>
      <c r="B845" s="2"/>
      <c r="C845" s="19"/>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0"/>
      <c r="B846" s="2"/>
      <c r="C846" s="19"/>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0"/>
      <c r="B847" s="2"/>
      <c r="C847" s="19"/>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0"/>
      <c r="B848" s="2"/>
      <c r="C848" s="19"/>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0"/>
      <c r="B849" s="2"/>
      <c r="C849" s="19"/>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0"/>
      <c r="B850" s="2"/>
      <c r="C850" s="19"/>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0"/>
      <c r="B851" s="2"/>
      <c r="C851" s="19"/>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0"/>
      <c r="B852" s="2"/>
      <c r="C852" s="19"/>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0"/>
      <c r="B853" s="2"/>
      <c r="C853" s="19"/>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0"/>
      <c r="B854" s="2"/>
      <c r="C854" s="19"/>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0"/>
      <c r="B855" s="2"/>
      <c r="C855" s="19"/>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0"/>
      <c r="B856" s="2"/>
      <c r="C856" s="19"/>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0"/>
      <c r="B857" s="2"/>
      <c r="C857" s="19"/>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0"/>
      <c r="B858" s="2"/>
      <c r="C858" s="19"/>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0"/>
      <c r="B859" s="2"/>
      <c r="C859" s="19"/>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0"/>
      <c r="B860" s="2"/>
      <c r="C860" s="19"/>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0"/>
      <c r="B861" s="2"/>
      <c r="C861" s="19"/>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0"/>
      <c r="B862" s="2"/>
      <c r="C862" s="19"/>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0"/>
      <c r="B863" s="2"/>
      <c r="C863" s="19"/>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0"/>
      <c r="B864" s="2"/>
      <c r="C864" s="19"/>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0"/>
      <c r="B865" s="2"/>
      <c r="C865" s="19"/>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0"/>
      <c r="B866" s="2"/>
      <c r="C866" s="19"/>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0"/>
      <c r="B867" s="2"/>
      <c r="C867" s="19"/>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0"/>
      <c r="B868" s="2"/>
      <c r="C868" s="19"/>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0"/>
      <c r="B869" s="2"/>
      <c r="C869" s="19"/>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0"/>
      <c r="B870" s="2"/>
      <c r="C870" s="19"/>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0"/>
      <c r="B871" s="2"/>
      <c r="C871" s="19"/>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0"/>
      <c r="B872" s="2"/>
      <c r="C872" s="19"/>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0"/>
      <c r="B873" s="2"/>
      <c r="C873" s="19"/>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0"/>
      <c r="B874" s="2"/>
      <c r="C874" s="19"/>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0"/>
      <c r="B875" s="2"/>
      <c r="C875" s="19"/>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0"/>
      <c r="B876" s="2"/>
      <c r="C876" s="19"/>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0"/>
      <c r="B877" s="2"/>
      <c r="C877" s="19"/>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0"/>
      <c r="B878" s="2"/>
      <c r="C878" s="19"/>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0"/>
      <c r="B879" s="2"/>
      <c r="C879" s="19"/>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0"/>
      <c r="B880" s="2"/>
      <c r="C880" s="19"/>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0"/>
      <c r="B881" s="2"/>
      <c r="C881" s="19"/>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0"/>
      <c r="B882" s="2"/>
      <c r="C882" s="19"/>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0"/>
      <c r="B883" s="2"/>
      <c r="C883" s="19"/>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0"/>
      <c r="B884" s="2"/>
      <c r="C884" s="19"/>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0"/>
      <c r="B885" s="2"/>
      <c r="C885" s="19"/>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0"/>
      <c r="B886" s="2"/>
      <c r="C886" s="19"/>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0"/>
      <c r="B887" s="2"/>
      <c r="C887" s="19"/>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0"/>
      <c r="B888" s="2"/>
      <c r="C888" s="19"/>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0"/>
      <c r="B889" s="2"/>
      <c r="C889" s="19"/>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0"/>
      <c r="B890" s="2"/>
      <c r="C890" s="19"/>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0"/>
      <c r="B891" s="2"/>
      <c r="C891" s="19"/>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0"/>
      <c r="B892" s="2"/>
      <c r="C892" s="19"/>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0"/>
      <c r="B893" s="2"/>
      <c r="C893" s="19"/>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0"/>
      <c r="B894" s="2"/>
      <c r="C894" s="19"/>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0"/>
      <c r="B895" s="2"/>
      <c r="C895" s="19"/>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0"/>
      <c r="B896" s="2"/>
      <c r="C896" s="19"/>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0"/>
      <c r="B897" s="2"/>
      <c r="C897" s="19"/>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0"/>
      <c r="B898" s="2"/>
      <c r="C898" s="19"/>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0"/>
      <c r="B899" s="2"/>
      <c r="C899" s="19"/>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0"/>
      <c r="B900" s="2"/>
      <c r="C900" s="19"/>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0"/>
      <c r="B901" s="2"/>
      <c r="C901" s="19"/>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0"/>
      <c r="B902" s="2"/>
      <c r="C902" s="19"/>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0"/>
      <c r="B903" s="2"/>
      <c r="C903" s="19"/>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0"/>
      <c r="B904" s="2"/>
      <c r="C904" s="19"/>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0"/>
      <c r="B905" s="2"/>
      <c r="C905" s="19"/>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0"/>
      <c r="B906" s="2"/>
      <c r="C906" s="19"/>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0"/>
      <c r="B907" s="2"/>
      <c r="C907" s="19"/>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0"/>
      <c r="B908" s="2"/>
      <c r="C908" s="19"/>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0"/>
      <c r="B909" s="2"/>
      <c r="C909" s="19"/>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0"/>
      <c r="B910" s="2"/>
      <c r="C910" s="19"/>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0"/>
      <c r="B911" s="2"/>
      <c r="C911" s="19"/>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0"/>
      <c r="B912" s="2"/>
      <c r="C912" s="19"/>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0"/>
      <c r="B913" s="2"/>
      <c r="C913" s="19"/>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0"/>
      <c r="B914" s="2"/>
      <c r="C914" s="19"/>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0"/>
      <c r="B915" s="2"/>
      <c r="C915" s="19"/>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0"/>
      <c r="B916" s="2"/>
      <c r="C916" s="19"/>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0"/>
      <c r="B917" s="2"/>
      <c r="C917" s="19"/>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0"/>
      <c r="B918" s="2"/>
      <c r="C918" s="19"/>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0"/>
      <c r="B919" s="2"/>
      <c r="C919" s="19"/>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0"/>
      <c r="B920" s="2"/>
      <c r="C920" s="19"/>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0"/>
      <c r="B921" s="2"/>
      <c r="C921" s="19"/>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0"/>
      <c r="B922" s="2"/>
      <c r="C922" s="19"/>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0"/>
      <c r="B923" s="2"/>
      <c r="C923" s="19"/>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0"/>
      <c r="B924" s="2"/>
      <c r="C924" s="19"/>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0"/>
      <c r="B925" s="2"/>
      <c r="C925" s="19"/>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0"/>
      <c r="B926" s="2"/>
      <c r="C926" s="19"/>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0"/>
      <c r="B927" s="2"/>
      <c r="C927" s="19"/>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0"/>
      <c r="B928" s="2"/>
      <c r="C928" s="19"/>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0"/>
      <c r="B929" s="2"/>
      <c r="C929" s="19"/>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0"/>
      <c r="B930" s="2"/>
      <c r="C930" s="19"/>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0"/>
      <c r="B931" s="2"/>
      <c r="C931" s="19"/>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0"/>
      <c r="B932" s="2"/>
      <c r="C932" s="19"/>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0"/>
      <c r="B933" s="2"/>
      <c r="C933" s="19"/>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0"/>
      <c r="B934" s="2"/>
      <c r="C934" s="19"/>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0"/>
      <c r="B935" s="2"/>
      <c r="C935" s="19"/>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0"/>
      <c r="B936" s="2"/>
      <c r="C936" s="19"/>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0"/>
      <c r="B937" s="2"/>
      <c r="C937" s="19"/>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0"/>
      <c r="B938" s="2"/>
      <c r="C938" s="19"/>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0"/>
      <c r="B939" s="2"/>
      <c r="C939" s="19"/>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0"/>
      <c r="B940" s="2"/>
      <c r="C940" s="19"/>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0"/>
      <c r="B941" s="2"/>
      <c r="C941" s="19"/>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0"/>
      <c r="B942" s="2"/>
      <c r="C942" s="19"/>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0"/>
      <c r="B943" s="2"/>
      <c r="C943" s="19"/>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0"/>
      <c r="B944" s="2"/>
      <c r="C944" s="19"/>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0"/>
      <c r="B945" s="2"/>
      <c r="C945" s="19"/>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0"/>
      <c r="B946" s="2"/>
      <c r="C946" s="19"/>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0"/>
      <c r="B947" s="2"/>
      <c r="C947" s="19"/>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0"/>
      <c r="B948" s="2"/>
      <c r="C948" s="19"/>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0"/>
      <c r="B949" s="2"/>
      <c r="C949" s="19"/>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0"/>
      <c r="B950" s="2"/>
      <c r="C950" s="19"/>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0"/>
      <c r="B951" s="2"/>
      <c r="C951" s="19"/>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0"/>
      <c r="B952" s="2"/>
      <c r="C952" s="19"/>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0"/>
      <c r="B953" s="2"/>
      <c r="C953" s="19"/>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0"/>
      <c r="B954" s="2"/>
      <c r="C954" s="19"/>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0"/>
      <c r="B955" s="2"/>
      <c r="C955" s="19"/>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0"/>
      <c r="B956" s="2"/>
      <c r="C956" s="19"/>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0"/>
      <c r="B957" s="2"/>
      <c r="C957" s="19"/>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0"/>
      <c r="B958" s="2"/>
      <c r="C958" s="19"/>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0"/>
      <c r="B959" s="2"/>
      <c r="C959" s="19"/>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0"/>
      <c r="B960" s="2"/>
      <c r="C960" s="19"/>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0"/>
      <c r="B961" s="2"/>
      <c r="C961" s="19"/>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0"/>
      <c r="B962" s="2"/>
      <c r="C962" s="19"/>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0"/>
      <c r="B963" s="2"/>
      <c r="C963" s="19"/>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0"/>
      <c r="B964" s="2"/>
      <c r="C964" s="19"/>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0"/>
      <c r="B965" s="2"/>
      <c r="C965" s="19"/>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0"/>
      <c r="B966" s="2"/>
      <c r="C966" s="19"/>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0"/>
      <c r="B967" s="2"/>
      <c r="C967" s="19"/>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0"/>
      <c r="B968" s="2"/>
      <c r="C968" s="19"/>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0"/>
      <c r="B969" s="2"/>
      <c r="C969" s="19"/>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0"/>
      <c r="B970" s="2"/>
      <c r="C970" s="19"/>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0"/>
      <c r="B971" s="2"/>
      <c r="C971" s="19"/>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0"/>
      <c r="B972" s="2"/>
      <c r="C972" s="19"/>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0"/>
      <c r="B973" s="2"/>
      <c r="C973" s="19"/>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0"/>
      <c r="B974" s="2"/>
      <c r="C974" s="19"/>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0"/>
      <c r="B975" s="2"/>
      <c r="C975" s="19"/>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0"/>
      <c r="B976" s="2"/>
      <c r="C976" s="19"/>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0"/>
      <c r="B977" s="2"/>
      <c r="C977" s="19"/>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0"/>
      <c r="B978" s="2"/>
      <c r="C978" s="19"/>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0"/>
      <c r="B979" s="2"/>
      <c r="C979" s="19"/>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0"/>
      <c r="B980" s="2"/>
      <c r="C980" s="19"/>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0"/>
      <c r="B981" s="2"/>
      <c r="C981" s="19"/>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0"/>
      <c r="B982" s="2"/>
      <c r="C982" s="19"/>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0"/>
      <c r="B983" s="2"/>
      <c r="C983" s="19"/>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0"/>
      <c r="B984" s="2"/>
      <c r="C984" s="19"/>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0"/>
      <c r="B985" s="2"/>
      <c r="C985" s="19"/>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0"/>
      <c r="B986" s="2"/>
      <c r="C986" s="19"/>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0"/>
      <c r="B987" s="2"/>
      <c r="C987" s="19"/>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0"/>
      <c r="B988" s="2"/>
      <c r="C988" s="19"/>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0"/>
      <c r="B989" s="2"/>
      <c r="C989" s="19"/>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0"/>
      <c r="B990" s="2"/>
      <c r="C990" s="19"/>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0"/>
      <c r="B991" s="2"/>
      <c r="C991" s="19"/>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0"/>
      <c r="B992" s="2"/>
      <c r="C992" s="19"/>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0"/>
      <c r="B993" s="2"/>
      <c r="C993" s="19"/>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0"/>
      <c r="B994" s="2"/>
      <c r="C994" s="19"/>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0"/>
      <c r="B995" s="2"/>
      <c r="C995" s="19"/>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0"/>
      <c r="B996" s="2"/>
      <c r="C996" s="19"/>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0"/>
      <c r="B997" s="2"/>
      <c r="C997" s="19"/>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0"/>
      <c r="B998" s="2"/>
      <c r="C998" s="19"/>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0"/>
      <c r="B999" s="2"/>
      <c r="C999" s="19"/>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0"/>
      <c r="B1000" s="2"/>
      <c r="C1000" s="19"/>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A5" r:id="rId1" xr:uid="{00000000-0004-0000-0D00-000000000000}"/>
  </hyperlink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baseColWidth="10" defaultColWidth="14.44140625" defaultRowHeight="15" customHeight="1"/>
  <cols>
    <col min="1" max="1" width="43.33203125" customWidth="1"/>
    <col min="2" max="2" width="13.88671875" customWidth="1"/>
    <col min="3" max="3" width="16.33203125" customWidth="1"/>
    <col min="4" max="4" width="11.44140625" customWidth="1"/>
    <col min="5" max="5" width="34.109375" customWidth="1"/>
    <col min="6" max="6" width="11.44140625" customWidth="1"/>
    <col min="7" max="7" width="17.109375" customWidth="1"/>
    <col min="8" max="26" width="11.44140625"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5" t="s">
        <v>603</v>
      </c>
      <c r="C2" s="2"/>
      <c r="D2" s="2"/>
      <c r="E2" s="2"/>
      <c r="F2" s="2"/>
      <c r="G2" s="2"/>
      <c r="H2" s="2"/>
      <c r="I2" s="2"/>
      <c r="J2" s="2"/>
      <c r="K2" s="2"/>
      <c r="L2" s="2"/>
      <c r="M2" s="2"/>
      <c r="N2" s="2"/>
      <c r="O2" s="2"/>
      <c r="P2" s="2"/>
      <c r="Q2" s="2"/>
      <c r="R2" s="2"/>
      <c r="S2" s="2"/>
      <c r="T2" s="2"/>
      <c r="U2" s="2"/>
      <c r="V2" s="2"/>
      <c r="W2" s="2"/>
      <c r="X2" s="2"/>
      <c r="Y2" s="2"/>
      <c r="Z2" s="2"/>
    </row>
    <row r="3" spans="1:26" ht="12.75" customHeight="1">
      <c r="A3" s="2"/>
      <c r="B3" s="5" t="s">
        <v>780</v>
      </c>
      <c r="C3" s="2"/>
      <c r="D3" s="2"/>
      <c r="E3" s="2"/>
      <c r="F3" s="2"/>
      <c r="G3" s="2"/>
      <c r="H3" s="2"/>
      <c r="I3" s="2"/>
      <c r="J3" s="2"/>
      <c r="K3" s="2"/>
      <c r="L3" s="2"/>
      <c r="M3" s="2"/>
      <c r="N3" s="2"/>
      <c r="O3" s="2"/>
      <c r="P3" s="2"/>
      <c r="Q3" s="2"/>
      <c r="R3" s="2"/>
      <c r="S3" s="2"/>
      <c r="T3" s="2"/>
      <c r="U3" s="2"/>
      <c r="V3" s="2"/>
      <c r="W3" s="2"/>
      <c r="X3" s="2"/>
      <c r="Y3" s="2"/>
      <c r="Z3" s="2"/>
    </row>
    <row r="4" spans="1:26" ht="12.75" customHeight="1">
      <c r="A4" s="2"/>
      <c r="B4" s="5" t="s">
        <v>781</v>
      </c>
      <c r="C4" s="2"/>
      <c r="D4" s="2"/>
      <c r="E4" s="2"/>
      <c r="F4" s="2"/>
      <c r="G4" s="2"/>
      <c r="H4" s="2"/>
      <c r="I4" s="2"/>
      <c r="J4" s="2"/>
      <c r="K4" s="2"/>
      <c r="L4" s="2"/>
      <c r="M4" s="2"/>
      <c r="N4" s="2"/>
      <c r="O4" s="2"/>
      <c r="P4" s="2"/>
      <c r="Q4" s="2"/>
      <c r="R4" s="2"/>
      <c r="S4" s="2"/>
      <c r="T4" s="2"/>
      <c r="U4" s="2"/>
      <c r="V4" s="2"/>
      <c r="W4" s="2"/>
      <c r="X4" s="2"/>
      <c r="Y4" s="2"/>
      <c r="Z4" s="2"/>
    </row>
    <row r="5" spans="1:26" ht="12.75" customHeight="1">
      <c r="A5" s="2"/>
      <c r="B5" s="180" t="s">
        <v>782</v>
      </c>
      <c r="C5" s="2"/>
      <c r="D5" s="2"/>
      <c r="E5" s="2"/>
      <c r="F5" s="2"/>
      <c r="G5" s="2"/>
      <c r="H5" s="2"/>
      <c r="I5" s="2"/>
      <c r="J5" s="2"/>
      <c r="K5" s="2"/>
      <c r="L5" s="2"/>
      <c r="M5" s="2"/>
      <c r="N5" s="2"/>
      <c r="O5" s="2"/>
      <c r="P5" s="2"/>
      <c r="Q5" s="2"/>
      <c r="R5" s="2"/>
      <c r="S5" s="2"/>
      <c r="T5" s="2"/>
      <c r="U5" s="2"/>
      <c r="V5" s="2"/>
      <c r="W5" s="2"/>
      <c r="X5" s="2"/>
      <c r="Y5" s="2"/>
      <c r="Z5" s="2"/>
    </row>
    <row r="6" spans="1:26" ht="12.75" customHeight="1">
      <c r="A6" s="2"/>
      <c r="B6" s="180" t="s">
        <v>783</v>
      </c>
      <c r="C6" s="2"/>
      <c r="D6" s="2"/>
      <c r="E6" s="2"/>
      <c r="F6" s="2"/>
      <c r="G6" s="2"/>
      <c r="H6" s="2"/>
      <c r="I6" s="2"/>
      <c r="J6" s="2"/>
      <c r="K6" s="2"/>
      <c r="L6" s="2"/>
      <c r="M6" s="2"/>
      <c r="N6" s="2"/>
      <c r="O6" s="2"/>
      <c r="P6" s="2"/>
      <c r="Q6" s="2"/>
      <c r="R6" s="2"/>
      <c r="S6" s="2"/>
      <c r="T6" s="2"/>
      <c r="U6" s="2"/>
      <c r="V6" s="2"/>
      <c r="W6" s="2"/>
      <c r="X6" s="2"/>
      <c r="Y6" s="2"/>
      <c r="Z6" s="2"/>
    </row>
    <row r="7" spans="1:26" ht="12.75" customHeight="1">
      <c r="A7" s="2"/>
      <c r="B7" s="180" t="s">
        <v>784</v>
      </c>
      <c r="C7" s="2"/>
      <c r="D7" s="2"/>
      <c r="E7" s="2"/>
      <c r="F7" s="2"/>
      <c r="G7" s="2"/>
      <c r="H7" s="2"/>
      <c r="I7" s="2"/>
      <c r="J7" s="2"/>
      <c r="K7" s="2"/>
      <c r="L7" s="2"/>
      <c r="M7" s="2"/>
      <c r="N7" s="2"/>
      <c r="O7" s="2"/>
      <c r="P7" s="2"/>
      <c r="Q7" s="2"/>
      <c r="R7" s="2"/>
      <c r="S7" s="2"/>
      <c r="T7" s="2"/>
      <c r="U7" s="2"/>
      <c r="V7" s="2"/>
      <c r="W7" s="2"/>
      <c r="X7" s="2"/>
      <c r="Y7" s="2"/>
      <c r="Z7" s="2"/>
    </row>
    <row r="8" spans="1:26" ht="12.75" customHeight="1">
      <c r="A8" s="2"/>
      <c r="B8" s="180" t="s">
        <v>785</v>
      </c>
      <c r="C8" s="2"/>
      <c r="D8" s="2"/>
      <c r="E8" s="2"/>
      <c r="F8" s="2"/>
      <c r="G8" s="2"/>
      <c r="H8" s="2"/>
      <c r="I8" s="2"/>
      <c r="J8" s="2"/>
      <c r="K8" s="2"/>
      <c r="L8" s="2"/>
      <c r="M8" s="2"/>
      <c r="N8" s="2"/>
      <c r="O8" s="2"/>
      <c r="P8" s="2"/>
      <c r="Q8" s="2"/>
      <c r="R8" s="2"/>
      <c r="S8" s="2"/>
      <c r="T8" s="2"/>
      <c r="U8" s="2"/>
      <c r="V8" s="2"/>
      <c r="W8" s="2"/>
      <c r="X8" s="2"/>
      <c r="Y8" s="2"/>
      <c r="Z8" s="2"/>
    </row>
    <row r="9" spans="1:26" ht="12.75" customHeight="1">
      <c r="A9" s="2"/>
      <c r="B9" s="2"/>
      <c r="C9" s="2"/>
      <c r="D9" s="2"/>
      <c r="E9" s="2"/>
      <c r="F9" s="2"/>
      <c r="G9" s="2"/>
      <c r="H9" s="2"/>
      <c r="I9" s="2"/>
      <c r="J9" s="2"/>
      <c r="K9" s="2"/>
      <c r="L9" s="2"/>
      <c r="M9" s="2"/>
      <c r="N9" s="2"/>
      <c r="O9" s="2"/>
      <c r="P9" s="2"/>
      <c r="Q9" s="2"/>
      <c r="R9" s="2"/>
      <c r="S9" s="2"/>
      <c r="T9" s="2"/>
      <c r="U9" s="2"/>
      <c r="V9" s="2"/>
      <c r="W9" s="2"/>
      <c r="X9" s="2"/>
      <c r="Y9" s="2"/>
      <c r="Z9" s="2"/>
    </row>
    <row r="10" spans="1:26" ht="12.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ustomHeight="1">
      <c r="A11" s="17" t="s">
        <v>786</v>
      </c>
      <c r="B11" s="17"/>
      <c r="C11" s="17"/>
      <c r="D11" s="17"/>
      <c r="E11" s="2"/>
      <c r="F11" s="2"/>
      <c r="G11" s="2"/>
      <c r="H11" s="2"/>
      <c r="I11" s="2"/>
      <c r="J11" s="2"/>
      <c r="K11" s="2"/>
      <c r="L11" s="2"/>
      <c r="M11" s="2"/>
      <c r="N11" s="2"/>
      <c r="O11" s="2"/>
      <c r="P11" s="2"/>
      <c r="Q11" s="2"/>
      <c r="R11" s="2"/>
      <c r="S11" s="2"/>
      <c r="T11" s="2"/>
      <c r="U11" s="2"/>
      <c r="V11" s="2"/>
      <c r="W11" s="2"/>
      <c r="X11" s="2"/>
      <c r="Y11" s="2"/>
      <c r="Z11" s="2"/>
    </row>
    <row r="12" spans="1:26" ht="12.75" customHeight="1">
      <c r="A12" s="7"/>
      <c r="B12" s="7"/>
      <c r="C12" s="7">
        <v>2024</v>
      </c>
      <c r="D12" s="2"/>
      <c r="E12" s="181" t="s">
        <v>787</v>
      </c>
      <c r="F12" s="2"/>
      <c r="G12" s="4">
        <f>+G13+G14</f>
        <v>106717840.48999998</v>
      </c>
      <c r="H12" s="2"/>
      <c r="I12" s="2"/>
      <c r="J12" s="2"/>
      <c r="K12" s="2"/>
      <c r="L12" s="2"/>
      <c r="M12" s="2"/>
      <c r="N12" s="2"/>
      <c r="O12" s="2"/>
      <c r="P12" s="2"/>
      <c r="Q12" s="2"/>
      <c r="R12" s="2"/>
      <c r="S12" s="2"/>
      <c r="T12" s="2"/>
      <c r="U12" s="2"/>
      <c r="V12" s="2"/>
      <c r="W12" s="2"/>
      <c r="X12" s="2"/>
      <c r="Y12" s="2"/>
      <c r="Z12" s="2"/>
    </row>
    <row r="13" spans="1:26" ht="12.75" customHeight="1">
      <c r="A13" s="2" t="s">
        <v>788</v>
      </c>
      <c r="B13" s="2"/>
      <c r="C13" s="4">
        <f>+ER!E73</f>
        <v>-3621846.6499999538</v>
      </c>
      <c r="D13" s="2"/>
      <c r="E13" s="2" t="s">
        <v>789</v>
      </c>
      <c r="F13" s="2"/>
      <c r="G13" s="4">
        <f>'Ing - Ded'!C148</f>
        <v>0</v>
      </c>
      <c r="H13" s="2"/>
      <c r="I13" s="2"/>
      <c r="J13" s="2"/>
      <c r="K13" s="2"/>
      <c r="L13" s="2"/>
      <c r="M13" s="2"/>
      <c r="N13" s="2"/>
      <c r="O13" s="2"/>
      <c r="P13" s="2"/>
      <c r="Q13" s="2"/>
      <c r="R13" s="2"/>
      <c r="S13" s="2"/>
      <c r="T13" s="2"/>
      <c r="U13" s="2"/>
      <c r="V13" s="2"/>
      <c r="W13" s="2"/>
      <c r="X13" s="2"/>
      <c r="Y13" s="2"/>
      <c r="Z13" s="2"/>
    </row>
    <row r="14" spans="1:26" ht="12.75" customHeight="1">
      <c r="A14" s="2" t="s">
        <v>790</v>
      </c>
      <c r="B14" s="2"/>
      <c r="C14" s="4">
        <f>C13</f>
        <v>-3621846.6499999538</v>
      </c>
      <c r="D14" s="2"/>
      <c r="E14" s="2" t="s">
        <v>791</v>
      </c>
      <c r="F14" s="2"/>
      <c r="G14" s="4">
        <f>+ER!E29</f>
        <v>106717840.48999998</v>
      </c>
      <c r="H14" s="2"/>
      <c r="I14" s="2"/>
      <c r="J14" s="2"/>
      <c r="K14" s="2"/>
      <c r="L14" s="2"/>
      <c r="M14" s="2"/>
      <c r="N14" s="2"/>
      <c r="O14" s="2"/>
      <c r="P14" s="2"/>
      <c r="Q14" s="2"/>
      <c r="R14" s="2"/>
      <c r="S14" s="2"/>
      <c r="T14" s="2"/>
      <c r="U14" s="2"/>
      <c r="V14" s="2"/>
      <c r="W14" s="2"/>
      <c r="X14" s="2"/>
      <c r="Y14" s="2"/>
      <c r="Z14" s="2"/>
    </row>
    <row r="15" spans="1:26" ht="12.75" customHeight="1">
      <c r="A15" s="17" t="s">
        <v>792</v>
      </c>
      <c r="B15" s="2"/>
      <c r="C15" s="172">
        <f>+C16+C17</f>
        <v>40007.154858499933</v>
      </c>
      <c r="D15" s="2"/>
      <c r="E15" s="2" t="s">
        <v>793</v>
      </c>
      <c r="F15" s="2"/>
      <c r="G15" s="4"/>
      <c r="H15" s="2"/>
      <c r="I15" s="2"/>
      <c r="J15" s="2"/>
      <c r="K15" s="2"/>
      <c r="L15" s="2"/>
      <c r="M15" s="2"/>
      <c r="N15" s="2"/>
      <c r="O15" s="2"/>
      <c r="P15" s="2"/>
      <c r="Q15" s="2"/>
      <c r="R15" s="2"/>
      <c r="S15" s="2"/>
      <c r="T15" s="2"/>
      <c r="U15" s="2"/>
      <c r="V15" s="2"/>
      <c r="W15" s="2"/>
      <c r="X15" s="2"/>
      <c r="Y15" s="2"/>
      <c r="Z15" s="2"/>
    </row>
    <row r="16" spans="1:26" ht="12.75" customHeight="1">
      <c r="A16" s="27" t="s">
        <v>794</v>
      </c>
      <c r="B16" s="27"/>
      <c r="C16" s="4">
        <f>'Ing - Ded'!C37</f>
        <v>32486.754858499931</v>
      </c>
      <c r="D16" s="2"/>
      <c r="E16" s="2" t="s">
        <v>795</v>
      </c>
      <c r="F16" s="2"/>
      <c r="G16" s="4"/>
      <c r="H16" s="2"/>
      <c r="I16" s="2"/>
      <c r="J16" s="2"/>
      <c r="K16" s="2"/>
      <c r="L16" s="2"/>
      <c r="M16" s="2"/>
      <c r="N16" s="2"/>
      <c r="O16" s="2"/>
      <c r="P16" s="2"/>
      <c r="Q16" s="2"/>
      <c r="R16" s="2"/>
      <c r="S16" s="2"/>
      <c r="T16" s="2"/>
      <c r="U16" s="2"/>
      <c r="V16" s="2"/>
      <c r="W16" s="2"/>
      <c r="X16" s="2"/>
      <c r="Y16" s="2"/>
      <c r="Z16" s="2"/>
    </row>
    <row r="17" spans="1:26" ht="12.75" customHeight="1">
      <c r="A17" s="2" t="s">
        <v>796</v>
      </c>
      <c r="B17" s="2"/>
      <c r="C17" s="4">
        <f>+'Ing - Ded'!C9</f>
        <v>7520.4</v>
      </c>
      <c r="D17" s="2"/>
      <c r="E17" s="2" t="s">
        <v>797</v>
      </c>
      <c r="F17" s="2"/>
      <c r="G17" s="4"/>
      <c r="H17" s="2"/>
      <c r="I17" s="2"/>
      <c r="J17" s="2"/>
      <c r="K17" s="2"/>
      <c r="L17" s="2"/>
      <c r="M17" s="2"/>
      <c r="N17" s="2"/>
      <c r="O17" s="2"/>
      <c r="P17" s="2"/>
      <c r="Q17" s="2"/>
      <c r="R17" s="2"/>
      <c r="S17" s="2"/>
      <c r="T17" s="2"/>
      <c r="U17" s="2"/>
      <c r="V17" s="2"/>
      <c r="W17" s="2"/>
      <c r="X17" s="2"/>
      <c r="Y17" s="2"/>
      <c r="Z17" s="2"/>
    </row>
    <row r="18" spans="1:26" ht="12.75" customHeight="1">
      <c r="A18" s="2" t="s">
        <v>798</v>
      </c>
      <c r="B18" s="2"/>
      <c r="C18" s="4"/>
      <c r="D18" s="2"/>
      <c r="E18" s="2" t="s">
        <v>799</v>
      </c>
      <c r="F18" s="2"/>
      <c r="G18" s="4"/>
      <c r="H18" s="2"/>
      <c r="I18" s="2"/>
      <c r="J18" s="2"/>
      <c r="K18" s="2"/>
      <c r="L18" s="2"/>
      <c r="M18" s="2"/>
      <c r="N18" s="2"/>
      <c r="O18" s="2"/>
      <c r="P18" s="2"/>
      <c r="Q18" s="2"/>
      <c r="R18" s="2"/>
      <c r="S18" s="2"/>
      <c r="T18" s="2"/>
      <c r="U18" s="2"/>
      <c r="V18" s="2"/>
      <c r="W18" s="2"/>
      <c r="X18" s="2"/>
      <c r="Y18" s="2"/>
      <c r="Z18" s="2"/>
    </row>
    <row r="19" spans="1:26" ht="12.75" customHeight="1">
      <c r="A19" s="2" t="s">
        <v>800</v>
      </c>
      <c r="B19" s="2"/>
      <c r="C19" s="4"/>
      <c r="D19" s="2"/>
      <c r="E19" s="2" t="s">
        <v>801</v>
      </c>
      <c r="F19" s="2"/>
      <c r="G19" s="4"/>
      <c r="H19" s="2"/>
      <c r="I19" s="2"/>
      <c r="J19" s="2"/>
      <c r="K19" s="2"/>
      <c r="L19" s="2"/>
      <c r="M19" s="2"/>
      <c r="N19" s="2"/>
      <c r="O19" s="2"/>
      <c r="P19" s="2"/>
      <c r="Q19" s="2"/>
      <c r="R19" s="2"/>
      <c r="S19" s="2"/>
      <c r="T19" s="2"/>
      <c r="U19" s="2"/>
      <c r="V19" s="2"/>
      <c r="W19" s="2"/>
      <c r="X19" s="2"/>
      <c r="Y19" s="2"/>
      <c r="Z19" s="2"/>
    </row>
    <row r="20" spans="1:26" ht="12.75" customHeight="1">
      <c r="A20" s="2" t="s">
        <v>802</v>
      </c>
      <c r="B20" s="2"/>
      <c r="C20" s="4"/>
      <c r="D20" s="2"/>
      <c r="E20" s="2" t="s">
        <v>515</v>
      </c>
      <c r="F20" s="2"/>
      <c r="G20" s="4"/>
      <c r="H20" s="2"/>
      <c r="I20" s="2"/>
      <c r="J20" s="2"/>
      <c r="K20" s="2"/>
      <c r="L20" s="2"/>
      <c r="M20" s="2"/>
      <c r="N20" s="2"/>
      <c r="O20" s="2"/>
      <c r="P20" s="2"/>
      <c r="Q20" s="2"/>
      <c r="R20" s="2"/>
      <c r="S20" s="2"/>
      <c r="T20" s="2"/>
      <c r="U20" s="2"/>
      <c r="V20" s="2"/>
      <c r="W20" s="2"/>
      <c r="X20" s="2"/>
      <c r="Y20" s="2"/>
      <c r="Z20" s="2"/>
    </row>
    <row r="21" spans="1:26" ht="12.75" customHeight="1">
      <c r="A21" s="2" t="s">
        <v>803</v>
      </c>
      <c r="B21" s="2"/>
      <c r="C21" s="4"/>
      <c r="D21" s="2"/>
      <c r="E21" s="2" t="s">
        <v>516</v>
      </c>
      <c r="F21" s="2"/>
      <c r="G21" s="4"/>
      <c r="H21" s="2"/>
      <c r="I21" s="2"/>
      <c r="J21" s="2"/>
      <c r="K21" s="2"/>
      <c r="L21" s="2"/>
      <c r="M21" s="2"/>
      <c r="N21" s="2"/>
      <c r="O21" s="2"/>
      <c r="P21" s="2"/>
      <c r="Q21" s="2"/>
      <c r="R21" s="2"/>
      <c r="S21" s="2"/>
      <c r="T21" s="2"/>
      <c r="U21" s="2"/>
      <c r="V21" s="2"/>
      <c r="W21" s="2"/>
      <c r="X21" s="2"/>
      <c r="Y21" s="2"/>
      <c r="Z21" s="2"/>
    </row>
    <row r="22" spans="1:26" ht="12.75" customHeight="1">
      <c r="A22" s="2" t="s">
        <v>804</v>
      </c>
      <c r="B22" s="2"/>
      <c r="C22" s="4"/>
      <c r="D22" s="2"/>
      <c r="E22" s="2" t="s">
        <v>805</v>
      </c>
      <c r="F22" s="2"/>
      <c r="G22" s="4"/>
      <c r="H22" s="2"/>
      <c r="I22" s="2"/>
      <c r="J22" s="2"/>
      <c r="K22" s="2"/>
      <c r="L22" s="2"/>
      <c r="M22" s="2"/>
      <c r="N22" s="2"/>
      <c r="O22" s="2"/>
      <c r="P22" s="2"/>
      <c r="Q22" s="2"/>
      <c r="R22" s="2"/>
      <c r="S22" s="2"/>
      <c r="T22" s="2"/>
      <c r="U22" s="2"/>
      <c r="V22" s="2"/>
      <c r="W22" s="2"/>
      <c r="X22" s="2"/>
      <c r="Y22" s="2"/>
      <c r="Z22" s="2"/>
    </row>
    <row r="23" spans="1:26" ht="12.75" customHeight="1">
      <c r="A23" s="181" t="s">
        <v>806</v>
      </c>
      <c r="B23" s="2"/>
      <c r="C23" s="172">
        <f>+SUM(C24:C32)</f>
        <v>108100542.00999998</v>
      </c>
      <c r="D23" s="2"/>
      <c r="E23" s="2" t="s">
        <v>807</v>
      </c>
      <c r="F23" s="2"/>
      <c r="G23" s="4"/>
      <c r="H23" s="2"/>
      <c r="I23" s="2"/>
      <c r="J23" s="2"/>
      <c r="K23" s="2"/>
      <c r="L23" s="2"/>
      <c r="M23" s="2"/>
      <c r="N23" s="2"/>
      <c r="O23" s="2"/>
      <c r="P23" s="2"/>
      <c r="Q23" s="2"/>
      <c r="R23" s="2"/>
      <c r="S23" s="2"/>
      <c r="T23" s="2"/>
      <c r="U23" s="2"/>
      <c r="V23" s="2"/>
      <c r="W23" s="2"/>
      <c r="X23" s="2"/>
      <c r="Y23" s="2"/>
      <c r="Z23" s="2"/>
    </row>
    <row r="24" spans="1:26" ht="12.75" customHeight="1">
      <c r="A24" s="27" t="s">
        <v>808</v>
      </c>
      <c r="B24" s="2"/>
      <c r="C24" s="4">
        <f>+ER!E29</f>
        <v>106717840.48999998</v>
      </c>
      <c r="D24" s="2"/>
      <c r="E24" s="17" t="s">
        <v>809</v>
      </c>
      <c r="F24" s="2"/>
      <c r="G24" s="172">
        <f>+G27</f>
        <v>0</v>
      </c>
      <c r="H24" s="2"/>
      <c r="I24" s="2"/>
      <c r="J24" s="2"/>
      <c r="K24" s="2"/>
      <c r="L24" s="2"/>
      <c r="M24" s="2"/>
      <c r="N24" s="2"/>
      <c r="O24" s="2"/>
      <c r="P24" s="2"/>
      <c r="Q24" s="2"/>
      <c r="R24" s="2"/>
      <c r="S24" s="2"/>
      <c r="T24" s="2"/>
      <c r="U24" s="2"/>
      <c r="V24" s="2"/>
      <c r="W24" s="2"/>
      <c r="X24" s="2"/>
      <c r="Y24" s="2"/>
      <c r="Z24" s="2"/>
    </row>
    <row r="25" spans="1:26" ht="12.75" customHeight="1">
      <c r="A25" s="27" t="s">
        <v>810</v>
      </c>
      <c r="B25" s="2"/>
      <c r="C25" s="4"/>
      <c r="D25" s="2"/>
      <c r="E25" s="2" t="s">
        <v>811</v>
      </c>
      <c r="F25" s="2"/>
      <c r="G25" s="4"/>
      <c r="H25" s="2"/>
      <c r="I25" s="2"/>
      <c r="J25" s="2"/>
      <c r="K25" s="2"/>
      <c r="L25" s="2"/>
      <c r="M25" s="2"/>
      <c r="N25" s="2"/>
      <c r="O25" s="2"/>
      <c r="P25" s="2"/>
      <c r="Q25" s="2"/>
      <c r="R25" s="2"/>
      <c r="S25" s="2"/>
      <c r="T25" s="2"/>
      <c r="U25" s="2"/>
      <c r="V25" s="2"/>
      <c r="W25" s="2"/>
      <c r="X25" s="2"/>
      <c r="Y25" s="2"/>
      <c r="Z25" s="2"/>
    </row>
    <row r="26" spans="1:26" ht="12.75" customHeight="1">
      <c r="A26" s="27" t="s">
        <v>812</v>
      </c>
      <c r="B26" s="2"/>
      <c r="C26" s="4">
        <f>+'Ing - Ded'!C150</f>
        <v>1382701.52</v>
      </c>
      <c r="D26" s="2"/>
      <c r="E26" s="2" t="s">
        <v>813</v>
      </c>
      <c r="F26" s="2"/>
      <c r="G26" s="4"/>
      <c r="H26" s="2"/>
      <c r="I26" s="2"/>
      <c r="J26" s="2"/>
      <c r="K26" s="2"/>
      <c r="L26" s="2"/>
      <c r="M26" s="2"/>
      <c r="N26" s="2"/>
      <c r="O26" s="2"/>
      <c r="P26" s="2"/>
      <c r="Q26" s="2"/>
      <c r="R26" s="2"/>
      <c r="S26" s="2"/>
      <c r="T26" s="2"/>
      <c r="U26" s="2"/>
      <c r="V26" s="2"/>
      <c r="W26" s="2"/>
      <c r="X26" s="2"/>
      <c r="Y26" s="2"/>
      <c r="Z26" s="2"/>
    </row>
    <row r="27" spans="1:26" ht="12.75" customHeight="1">
      <c r="A27" s="27" t="s">
        <v>814</v>
      </c>
      <c r="B27" s="2"/>
      <c r="C27" s="4">
        <f>+ER!E67+ER!E68</f>
        <v>0</v>
      </c>
      <c r="D27" s="2"/>
      <c r="E27" s="2" t="s">
        <v>815</v>
      </c>
      <c r="F27" s="2"/>
      <c r="G27" s="182">
        <v>0</v>
      </c>
      <c r="H27" s="2"/>
      <c r="I27" s="2"/>
      <c r="J27" s="2"/>
      <c r="K27" s="2"/>
      <c r="L27" s="2"/>
      <c r="M27" s="2"/>
      <c r="N27" s="2"/>
      <c r="O27" s="2"/>
      <c r="P27" s="2"/>
      <c r="Q27" s="2"/>
      <c r="R27" s="2"/>
      <c r="S27" s="2"/>
      <c r="T27" s="2"/>
      <c r="U27" s="2"/>
      <c r="V27" s="2"/>
      <c r="W27" s="2"/>
      <c r="X27" s="2"/>
      <c r="Y27" s="2"/>
      <c r="Z27" s="2"/>
    </row>
    <row r="28" spans="1:26" ht="12.75" customHeight="1">
      <c r="A28" s="27" t="s">
        <v>816</v>
      </c>
      <c r="B28" s="2"/>
      <c r="C28" s="4"/>
      <c r="D28" s="2"/>
      <c r="E28" s="2" t="s">
        <v>817</v>
      </c>
      <c r="F28" s="2"/>
      <c r="G28" s="4"/>
      <c r="H28" s="2"/>
      <c r="I28" s="2"/>
      <c r="J28" s="2"/>
      <c r="K28" s="2"/>
      <c r="L28" s="2"/>
      <c r="M28" s="2"/>
      <c r="N28" s="2"/>
      <c r="O28" s="2"/>
      <c r="P28" s="2"/>
      <c r="Q28" s="2"/>
      <c r="R28" s="2"/>
      <c r="S28" s="2"/>
      <c r="T28" s="2"/>
      <c r="U28" s="2"/>
      <c r="V28" s="2"/>
      <c r="W28" s="2"/>
      <c r="X28" s="2"/>
      <c r="Y28" s="2"/>
      <c r="Z28" s="2"/>
    </row>
    <row r="29" spans="1:26" ht="16.5" customHeight="1">
      <c r="A29" s="27" t="s">
        <v>818</v>
      </c>
      <c r="B29" s="2"/>
      <c r="C29" s="4"/>
      <c r="D29" s="2"/>
      <c r="E29" s="2" t="s">
        <v>819</v>
      </c>
      <c r="F29" s="2"/>
      <c r="G29" s="4"/>
      <c r="H29" s="2"/>
      <c r="I29" s="2"/>
      <c r="J29" s="2"/>
      <c r="K29" s="2"/>
      <c r="L29" s="2"/>
      <c r="M29" s="2"/>
      <c r="N29" s="2"/>
      <c r="O29" s="2"/>
      <c r="P29" s="2"/>
      <c r="Q29" s="2"/>
      <c r="R29" s="2"/>
      <c r="S29" s="2"/>
      <c r="T29" s="2"/>
      <c r="U29" s="2"/>
      <c r="V29" s="2"/>
      <c r="W29" s="2"/>
      <c r="X29" s="2"/>
      <c r="Y29" s="2"/>
      <c r="Z29" s="2"/>
    </row>
    <row r="30" spans="1:26" ht="12.75" customHeight="1">
      <c r="A30" s="27" t="s">
        <v>820</v>
      </c>
      <c r="B30" s="2"/>
      <c r="C30" s="4"/>
      <c r="D30" s="2"/>
      <c r="E30" s="2" t="s">
        <v>550</v>
      </c>
      <c r="F30" s="2"/>
      <c r="G30" s="4"/>
      <c r="H30" s="2"/>
      <c r="I30" s="2"/>
      <c r="J30" s="2"/>
      <c r="K30" s="2"/>
      <c r="L30" s="2"/>
      <c r="M30" s="2"/>
      <c r="N30" s="2"/>
      <c r="O30" s="2"/>
      <c r="P30" s="2"/>
      <c r="Q30" s="2"/>
      <c r="R30" s="2"/>
      <c r="S30" s="2"/>
      <c r="T30" s="2"/>
      <c r="U30" s="2"/>
      <c r="V30" s="2"/>
      <c r="W30" s="2"/>
      <c r="X30" s="2"/>
      <c r="Y30" s="2"/>
      <c r="Z30" s="2"/>
    </row>
    <row r="31" spans="1:26" ht="12.75" customHeight="1">
      <c r="A31" s="27" t="s">
        <v>821</v>
      </c>
      <c r="B31" s="2"/>
      <c r="C31" s="4"/>
      <c r="D31" s="2"/>
      <c r="E31" s="2" t="s">
        <v>822</v>
      </c>
      <c r="F31" s="2"/>
      <c r="G31" s="2"/>
      <c r="H31" s="2"/>
      <c r="I31" s="2"/>
      <c r="J31" s="2"/>
      <c r="K31" s="2"/>
      <c r="L31" s="2"/>
      <c r="M31" s="2"/>
      <c r="N31" s="2"/>
      <c r="O31" s="2"/>
      <c r="P31" s="2"/>
      <c r="Q31" s="2"/>
      <c r="R31" s="2"/>
      <c r="S31" s="2"/>
      <c r="T31" s="2"/>
      <c r="U31" s="2"/>
      <c r="V31" s="2"/>
      <c r="W31" s="2"/>
      <c r="X31" s="2"/>
      <c r="Y31" s="2"/>
      <c r="Z31" s="2"/>
    </row>
    <row r="32" spans="1:26" ht="12.75" customHeight="1">
      <c r="A32" s="27" t="s">
        <v>823</v>
      </c>
      <c r="B32" s="2"/>
      <c r="C32" s="4">
        <f>-'Ing - Ded'!C111</f>
        <v>0</v>
      </c>
      <c r="D32" s="2"/>
      <c r="E32" s="17" t="s">
        <v>824</v>
      </c>
      <c r="F32" s="2"/>
      <c r="G32" s="14">
        <f>+C14+C15+C23-G12-G24</f>
        <v>-2199137.9751414657</v>
      </c>
      <c r="H32" s="2"/>
      <c r="I32" s="2"/>
      <c r="J32" s="2"/>
      <c r="K32" s="2"/>
      <c r="L32" s="2"/>
      <c r="M32" s="2"/>
      <c r="N32" s="2"/>
      <c r="O32" s="2"/>
      <c r="P32" s="2"/>
      <c r="Q32" s="2"/>
      <c r="R32" s="2"/>
      <c r="S32" s="2"/>
      <c r="T32" s="2"/>
      <c r="U32" s="2"/>
      <c r="V32" s="2"/>
      <c r="W32" s="2"/>
      <c r="X32" s="2"/>
      <c r="Y32" s="2"/>
      <c r="Z32" s="2"/>
    </row>
    <row r="33" spans="1:26" ht="12.75" customHeight="1">
      <c r="A33" s="2"/>
      <c r="B33" s="2"/>
      <c r="C33" s="4"/>
      <c r="D33" s="2"/>
      <c r="E33" s="17" t="s">
        <v>825</v>
      </c>
      <c r="F33" s="2"/>
      <c r="G33" s="183">
        <f>+Determinación!B5</f>
        <v>-2199137.9751414657</v>
      </c>
      <c r="H33" s="2"/>
      <c r="I33" s="2"/>
      <c r="J33" s="2"/>
      <c r="K33" s="2"/>
      <c r="L33" s="2"/>
      <c r="M33" s="2"/>
      <c r="N33" s="2"/>
      <c r="O33" s="2"/>
      <c r="P33" s="2"/>
      <c r="Q33" s="2"/>
      <c r="R33" s="2"/>
      <c r="S33" s="2"/>
      <c r="T33" s="2"/>
      <c r="U33" s="2"/>
      <c r="V33" s="2"/>
      <c r="W33" s="2"/>
      <c r="X33" s="2"/>
      <c r="Y33" s="2"/>
      <c r="Z33" s="2"/>
    </row>
    <row r="34" spans="1:26" ht="12.75" customHeight="1">
      <c r="A34" s="2"/>
      <c r="B34" s="2"/>
      <c r="C34" s="2"/>
      <c r="D34" s="2"/>
      <c r="E34" s="2" t="s">
        <v>826</v>
      </c>
      <c r="F34" s="2"/>
      <c r="G34" s="183">
        <f>+G32-G33</f>
        <v>0</v>
      </c>
      <c r="H34" s="2"/>
      <c r="I34" s="2"/>
      <c r="J34" s="2"/>
      <c r="K34" s="2"/>
      <c r="L34" s="2"/>
      <c r="M34" s="2"/>
      <c r="N34" s="2"/>
      <c r="O34" s="2"/>
      <c r="P34" s="2"/>
      <c r="Q34" s="2"/>
      <c r="R34" s="2"/>
      <c r="S34" s="2"/>
      <c r="T34" s="2"/>
      <c r="U34" s="2"/>
      <c r="V34" s="2"/>
      <c r="W34" s="2"/>
      <c r="X34" s="2"/>
      <c r="Y34" s="2"/>
      <c r="Z34" s="2"/>
    </row>
    <row r="35" spans="1:26" ht="12.75" customHeight="1">
      <c r="A35" s="27"/>
      <c r="B35" s="27"/>
      <c r="C35" s="31"/>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27"/>
      <c r="B36" s="27"/>
      <c r="C36" s="31"/>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7"/>
      <c r="B37" s="27"/>
      <c r="C37" s="31"/>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7"/>
      <c r="B38" s="27"/>
      <c r="C38" s="31"/>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7"/>
      <c r="B39" s="27"/>
      <c r="C39" s="31"/>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baseColWidth="10" defaultColWidth="14.44140625" defaultRowHeight="15" customHeight="1"/>
  <cols>
    <col min="1" max="1" width="11" customWidth="1"/>
    <col min="2" max="2" width="61.109375" customWidth="1"/>
    <col min="3" max="3" width="20.33203125" customWidth="1"/>
    <col min="4" max="26" width="11"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2"/>
      <c r="C2" s="2"/>
      <c r="D2" s="2"/>
      <c r="E2" s="2"/>
      <c r="F2" s="2"/>
      <c r="G2" s="2"/>
      <c r="H2" s="2"/>
      <c r="I2" s="2"/>
      <c r="J2" s="2"/>
      <c r="K2" s="2"/>
      <c r="L2" s="2"/>
      <c r="M2" s="2"/>
      <c r="N2" s="2"/>
      <c r="O2" s="2"/>
      <c r="P2" s="2"/>
      <c r="Q2" s="2"/>
      <c r="R2" s="2"/>
      <c r="S2" s="2"/>
      <c r="T2" s="2"/>
      <c r="U2" s="2"/>
      <c r="V2" s="2"/>
      <c r="W2" s="2"/>
      <c r="X2" s="2"/>
      <c r="Y2" s="2"/>
      <c r="Z2" s="2"/>
    </row>
    <row r="3" spans="1:26" ht="12.75" customHeight="1">
      <c r="A3" s="2"/>
      <c r="B3" s="2"/>
      <c r="C3" s="2"/>
      <c r="D3" s="2"/>
      <c r="E3" s="2"/>
      <c r="F3" s="2"/>
      <c r="G3" s="2"/>
      <c r="H3" s="2"/>
      <c r="I3" s="2"/>
      <c r="J3" s="2"/>
      <c r="K3" s="2"/>
      <c r="L3" s="2"/>
      <c r="M3" s="2"/>
      <c r="N3" s="2"/>
      <c r="O3" s="2"/>
      <c r="P3" s="2"/>
      <c r="Q3" s="2"/>
      <c r="R3" s="2"/>
      <c r="S3" s="2"/>
      <c r="T3" s="2"/>
      <c r="U3" s="2"/>
      <c r="V3" s="2"/>
      <c r="W3" s="2"/>
      <c r="X3" s="2"/>
      <c r="Y3" s="2"/>
      <c r="Z3" s="2"/>
    </row>
    <row r="4" spans="1:26" ht="12.75" customHeight="1">
      <c r="A4" s="2"/>
      <c r="B4" s="2"/>
      <c r="C4" s="2"/>
      <c r="D4" s="2"/>
      <c r="E4" s="2"/>
      <c r="F4" s="2"/>
      <c r="G4" s="2"/>
      <c r="H4" s="2"/>
      <c r="I4" s="2"/>
      <c r="J4" s="2"/>
      <c r="K4" s="2"/>
      <c r="L4" s="2"/>
      <c r="M4" s="2"/>
      <c r="N4" s="2"/>
      <c r="O4" s="2"/>
      <c r="P4" s="2"/>
      <c r="Q4" s="2"/>
      <c r="R4" s="2"/>
      <c r="S4" s="2"/>
      <c r="T4" s="2"/>
      <c r="U4" s="2"/>
      <c r="V4" s="2"/>
      <c r="W4" s="2"/>
      <c r="X4" s="2"/>
      <c r="Y4" s="2"/>
      <c r="Z4" s="2"/>
    </row>
    <row r="5" spans="1:26" ht="12.75" customHeight="1">
      <c r="A5" s="2"/>
      <c r="B5" s="2" t="s">
        <v>827</v>
      </c>
      <c r="C5" s="184">
        <f>IF(Determinación!B7&gt;0,TRUNC(Determinación!B7/(Determinación!B3-'Ing - Ded'!C37),4),0)</f>
        <v>0</v>
      </c>
      <c r="D5" s="2"/>
      <c r="E5" s="2"/>
      <c r="F5" s="2"/>
      <c r="G5" s="2"/>
      <c r="H5" s="2"/>
      <c r="I5" s="2"/>
      <c r="J5" s="2"/>
      <c r="K5" s="2"/>
      <c r="L5" s="2"/>
      <c r="M5" s="2"/>
      <c r="N5" s="2"/>
      <c r="O5" s="2"/>
      <c r="P5" s="2"/>
      <c r="Q5" s="2"/>
      <c r="R5" s="2"/>
      <c r="S5" s="2"/>
      <c r="T5" s="2"/>
      <c r="U5" s="2"/>
      <c r="V5" s="2"/>
      <c r="W5" s="2"/>
      <c r="X5" s="2"/>
      <c r="Y5" s="2"/>
      <c r="Z5" s="2"/>
    </row>
    <row r="6" spans="1:26" ht="12.75" customHeight="1">
      <c r="A6" s="2"/>
      <c r="B6" s="2" t="s">
        <v>828</v>
      </c>
      <c r="C6" s="21" t="s">
        <v>829</v>
      </c>
      <c r="D6" s="38" t="s">
        <v>830</v>
      </c>
      <c r="E6" s="2"/>
      <c r="F6" s="2"/>
      <c r="G6" s="2"/>
      <c r="H6" s="2"/>
      <c r="I6" s="2"/>
      <c r="J6" s="2"/>
      <c r="K6" s="2"/>
      <c r="L6" s="2"/>
      <c r="M6" s="2"/>
      <c r="N6" s="2"/>
      <c r="O6" s="2"/>
      <c r="P6" s="2"/>
      <c r="Q6" s="2"/>
      <c r="R6" s="2"/>
      <c r="S6" s="2"/>
      <c r="T6" s="2"/>
      <c r="U6" s="2"/>
      <c r="V6" s="2"/>
      <c r="W6" s="2"/>
      <c r="X6" s="2"/>
      <c r="Y6" s="2"/>
      <c r="Z6" s="2"/>
    </row>
    <row r="7" spans="1:26" ht="12.75" customHeight="1">
      <c r="A7" s="2"/>
      <c r="B7" s="2" t="s">
        <v>831</v>
      </c>
      <c r="C7" s="185">
        <f>+C11*'AAXI '!D7</f>
        <v>0</v>
      </c>
      <c r="D7" s="38" t="s">
        <v>832</v>
      </c>
      <c r="E7" s="2"/>
      <c r="F7" s="2"/>
      <c r="G7" s="2"/>
      <c r="H7" s="2"/>
      <c r="I7" s="2"/>
      <c r="J7" s="2"/>
      <c r="K7" s="2"/>
      <c r="L7" s="2"/>
      <c r="M7" s="2"/>
      <c r="N7" s="2"/>
      <c r="O7" s="2"/>
      <c r="P7" s="2"/>
      <c r="Q7" s="2"/>
      <c r="R7" s="2"/>
      <c r="S7" s="2"/>
      <c r="T7" s="2"/>
      <c r="U7" s="2"/>
      <c r="V7" s="2"/>
      <c r="W7" s="2"/>
      <c r="X7" s="2"/>
      <c r="Y7" s="2"/>
      <c r="Z7" s="2"/>
    </row>
    <row r="8" spans="1:26" ht="12.75" customHeight="1">
      <c r="A8" s="2"/>
      <c r="B8" s="2" t="s">
        <v>833</v>
      </c>
      <c r="C8" s="4">
        <f>Determinación!B9-Determinación!B10</f>
        <v>0</v>
      </c>
      <c r="D8" s="2"/>
      <c r="E8" s="2"/>
      <c r="F8" s="2"/>
      <c r="G8" s="2"/>
      <c r="H8" s="2"/>
      <c r="I8" s="2"/>
      <c r="J8" s="2"/>
      <c r="K8" s="2"/>
      <c r="L8" s="2"/>
      <c r="M8" s="2"/>
      <c r="N8" s="2"/>
      <c r="O8" s="2"/>
      <c r="P8" s="2"/>
      <c r="Q8" s="2"/>
      <c r="R8" s="2"/>
      <c r="S8" s="2"/>
      <c r="T8" s="2"/>
      <c r="U8" s="2"/>
      <c r="V8" s="2"/>
      <c r="W8" s="2"/>
      <c r="X8" s="2"/>
      <c r="Y8" s="2"/>
      <c r="Z8" s="2"/>
    </row>
    <row r="9" spans="1:26" ht="12.75" customHeight="1">
      <c r="A9" s="2"/>
      <c r="B9" s="2" t="s">
        <v>834</v>
      </c>
      <c r="C9" s="21" t="s">
        <v>829</v>
      </c>
      <c r="D9" s="2"/>
      <c r="E9" s="2"/>
      <c r="F9" s="2"/>
      <c r="G9" s="2"/>
      <c r="H9" s="2"/>
      <c r="I9" s="2"/>
      <c r="J9" s="2"/>
      <c r="K9" s="2"/>
      <c r="L9" s="2"/>
      <c r="M9" s="2"/>
      <c r="N9" s="2"/>
      <c r="O9" s="2"/>
      <c r="P9" s="2"/>
      <c r="Q9" s="2"/>
      <c r="R9" s="2"/>
      <c r="S9" s="2"/>
      <c r="T9" s="2"/>
      <c r="U9" s="2"/>
      <c r="V9" s="2"/>
      <c r="W9" s="2"/>
      <c r="X9" s="2"/>
      <c r="Y9" s="2"/>
      <c r="Z9" s="2"/>
    </row>
    <row r="10" spans="1:26" ht="12.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ustomHeight="1">
      <c r="A11" s="2"/>
      <c r="B11" s="2" t="s">
        <v>835</v>
      </c>
      <c r="C11" s="186">
        <v>0</v>
      </c>
      <c r="D11" s="2"/>
      <c r="E11" s="2"/>
      <c r="F11" s="2"/>
      <c r="G11" s="2"/>
      <c r="H11" s="2"/>
      <c r="I11" s="2"/>
      <c r="J11" s="2"/>
      <c r="K11" s="2"/>
      <c r="L11" s="2"/>
      <c r="M11" s="2"/>
      <c r="N11" s="2"/>
      <c r="O11" s="2"/>
      <c r="P11" s="2"/>
      <c r="Q11" s="2"/>
      <c r="R11" s="2"/>
      <c r="S11" s="2"/>
      <c r="T11" s="2"/>
      <c r="U11" s="2"/>
      <c r="V11" s="2"/>
      <c r="W11" s="2"/>
      <c r="X11" s="2"/>
      <c r="Y11" s="2"/>
      <c r="Z11" s="2"/>
    </row>
    <row r="12" spans="1:26" ht="12.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D6" r:id="rId1" xr:uid="{00000000-0004-0000-0F00-000000000000}"/>
    <hyperlink ref="D7" r:id="rId2" xr:uid="{00000000-0004-0000-0F00-000001000000}"/>
  </hyperlinks>
  <pageMargins left="0.7" right="0.7" top="0.75" bottom="0.75" header="0" footer="0"/>
  <pageSetup orientation="portrait"/>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baseColWidth="10" defaultColWidth="14.44140625" defaultRowHeight="15" customHeight="1"/>
  <cols>
    <col min="1" max="1" width="55.109375" customWidth="1"/>
    <col min="2" max="2" width="53.109375" customWidth="1"/>
    <col min="3" max="3" width="14.109375" customWidth="1"/>
    <col min="4" max="4" width="10.5546875" customWidth="1"/>
    <col min="5" max="26" width="11.44140625" customWidth="1"/>
  </cols>
  <sheetData>
    <row r="1" spans="1:26" ht="12.75" customHeight="1">
      <c r="A1" s="27" t="s">
        <v>836</v>
      </c>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17">
        <v>2024</v>
      </c>
      <c r="C2" s="187"/>
      <c r="D2" s="2"/>
      <c r="E2" s="2"/>
      <c r="F2" s="2"/>
      <c r="G2" s="2"/>
      <c r="H2" s="2"/>
      <c r="I2" s="2"/>
      <c r="J2" s="2"/>
      <c r="K2" s="2"/>
      <c r="L2" s="2"/>
      <c r="M2" s="2"/>
      <c r="N2" s="2"/>
      <c r="O2" s="2"/>
      <c r="P2" s="2"/>
      <c r="Q2" s="2"/>
      <c r="R2" s="2"/>
      <c r="S2" s="2"/>
      <c r="T2" s="2"/>
      <c r="U2" s="2"/>
      <c r="V2" s="2"/>
      <c r="W2" s="2"/>
      <c r="X2" s="2"/>
      <c r="Y2" s="2"/>
      <c r="Z2" s="2"/>
    </row>
    <row r="3" spans="1:26" ht="12.75" customHeight="1">
      <c r="A3" s="2" t="s">
        <v>837</v>
      </c>
      <c r="B3" s="187">
        <f>+'Ing - Ded'!C8</f>
        <v>146844474.51485851</v>
      </c>
      <c r="C3" s="187"/>
      <c r="D3" s="187"/>
      <c r="E3" s="2"/>
      <c r="F3" s="2"/>
      <c r="G3" s="2"/>
      <c r="H3" s="2"/>
      <c r="I3" s="2"/>
      <c r="J3" s="2"/>
      <c r="K3" s="2"/>
      <c r="L3" s="2"/>
      <c r="M3" s="2"/>
      <c r="N3" s="2"/>
      <c r="O3" s="2"/>
      <c r="P3" s="2"/>
      <c r="Q3" s="2"/>
      <c r="R3" s="2"/>
      <c r="S3" s="2"/>
      <c r="T3" s="2"/>
      <c r="U3" s="2"/>
      <c r="V3" s="2"/>
      <c r="W3" s="2"/>
      <c r="X3" s="2"/>
      <c r="Y3" s="2"/>
      <c r="Z3" s="2"/>
    </row>
    <row r="4" spans="1:26" ht="12.75" customHeight="1">
      <c r="A4" s="27" t="s">
        <v>838</v>
      </c>
      <c r="B4" s="187">
        <f>+'Ing - Ded'!C153</f>
        <v>149043612.48999998</v>
      </c>
      <c r="C4" s="187"/>
      <c r="D4" s="187"/>
      <c r="E4" s="2"/>
      <c r="F4" s="2"/>
      <c r="G4" s="2"/>
      <c r="H4" s="2"/>
      <c r="I4" s="2"/>
      <c r="J4" s="2"/>
      <c r="K4" s="2"/>
      <c r="L4" s="2"/>
      <c r="M4" s="2"/>
      <c r="N4" s="2"/>
      <c r="O4" s="2"/>
      <c r="P4" s="2"/>
      <c r="Q4" s="2"/>
      <c r="R4" s="2"/>
      <c r="S4" s="2"/>
      <c r="T4" s="2"/>
      <c r="U4" s="2"/>
      <c r="V4" s="2"/>
      <c r="W4" s="2"/>
      <c r="X4" s="2"/>
      <c r="Y4" s="2"/>
      <c r="Z4" s="2"/>
    </row>
    <row r="5" spans="1:26" ht="12.75" customHeight="1">
      <c r="A5" s="181" t="s">
        <v>839</v>
      </c>
      <c r="B5" s="187">
        <f>+B3-B4</f>
        <v>-2199137.9751414657</v>
      </c>
      <c r="C5" s="187"/>
      <c r="D5" s="188"/>
      <c r="E5" s="2"/>
      <c r="F5" s="2"/>
      <c r="G5" s="2"/>
      <c r="H5" s="2"/>
      <c r="I5" s="2"/>
      <c r="J5" s="2"/>
      <c r="K5" s="2"/>
      <c r="L5" s="2"/>
      <c r="M5" s="2"/>
      <c r="N5" s="2"/>
      <c r="O5" s="2"/>
      <c r="P5" s="2"/>
      <c r="Q5" s="2"/>
      <c r="R5" s="2"/>
      <c r="S5" s="2"/>
      <c r="T5" s="2"/>
      <c r="U5" s="2"/>
      <c r="V5" s="2"/>
      <c r="W5" s="2"/>
      <c r="X5" s="2"/>
      <c r="Y5" s="2"/>
      <c r="Z5" s="2"/>
    </row>
    <row r="6" spans="1:26" ht="12.75" customHeight="1">
      <c r="A6" s="17" t="s">
        <v>840</v>
      </c>
      <c r="B6" s="187">
        <f>+IF(0&gt;B5,B5,0)</f>
        <v>-2199137.9751414657</v>
      </c>
      <c r="C6" s="2"/>
      <c r="D6" s="2"/>
      <c r="E6" s="14"/>
      <c r="F6" s="2"/>
      <c r="G6" s="2"/>
      <c r="H6" s="2"/>
      <c r="I6" s="2"/>
      <c r="J6" s="2"/>
      <c r="K6" s="2"/>
      <c r="L6" s="2"/>
      <c r="M6" s="2"/>
      <c r="N6" s="2"/>
      <c r="O6" s="2"/>
      <c r="P6" s="2"/>
      <c r="Q6" s="2"/>
      <c r="R6" s="2"/>
      <c r="S6" s="2"/>
      <c r="T6" s="2"/>
      <c r="U6" s="2"/>
      <c r="V6" s="2"/>
      <c r="W6" s="2"/>
      <c r="X6" s="2"/>
      <c r="Y6" s="2"/>
      <c r="Z6" s="2"/>
    </row>
    <row r="7" spans="1:26" ht="12.75" customHeight="1">
      <c r="A7" s="17" t="s">
        <v>841</v>
      </c>
      <c r="B7" s="187">
        <f>+IF(B5&gt;0,B5,0)</f>
        <v>0</v>
      </c>
      <c r="C7" s="187"/>
      <c r="D7" s="187"/>
      <c r="E7" s="2"/>
      <c r="F7" s="2"/>
      <c r="G7" s="2"/>
      <c r="H7" s="2"/>
      <c r="I7" s="2"/>
      <c r="J7" s="2"/>
      <c r="K7" s="2"/>
      <c r="L7" s="2"/>
      <c r="M7" s="2"/>
      <c r="N7" s="2"/>
      <c r="O7" s="2"/>
      <c r="P7" s="2"/>
      <c r="Q7" s="2"/>
      <c r="R7" s="2"/>
      <c r="S7" s="2"/>
      <c r="T7" s="2"/>
      <c r="U7" s="2"/>
      <c r="V7" s="2"/>
      <c r="W7" s="2"/>
      <c r="X7" s="2"/>
      <c r="Y7" s="2"/>
      <c r="Z7" s="2"/>
    </row>
    <row r="8" spans="1:26" ht="12.75" customHeight="1">
      <c r="A8" s="181" t="s">
        <v>842</v>
      </c>
      <c r="B8" s="187">
        <f>+B7</f>
        <v>0</v>
      </c>
      <c r="C8" s="187"/>
      <c r="D8" s="5" t="s">
        <v>603</v>
      </c>
      <c r="E8" s="2"/>
      <c r="F8" s="2"/>
      <c r="G8" s="2"/>
      <c r="H8" s="2"/>
      <c r="I8" s="2"/>
      <c r="J8" s="2"/>
      <c r="K8" s="2"/>
      <c r="L8" s="2"/>
      <c r="M8" s="2"/>
      <c r="N8" s="2"/>
      <c r="O8" s="2"/>
      <c r="P8" s="2"/>
      <c r="Q8" s="2"/>
      <c r="R8" s="2"/>
      <c r="S8" s="2"/>
      <c r="T8" s="2"/>
      <c r="U8" s="2"/>
      <c r="V8" s="2"/>
      <c r="W8" s="2"/>
      <c r="X8" s="2"/>
      <c r="Y8" s="2"/>
      <c r="Z8" s="2"/>
    </row>
    <row r="9" spans="1:26" ht="12.75" customHeight="1">
      <c r="A9" s="181" t="s">
        <v>843</v>
      </c>
      <c r="B9" s="187">
        <f>+B7-B8</f>
        <v>0</v>
      </c>
      <c r="C9" s="187"/>
      <c r="D9" s="5" t="s">
        <v>844</v>
      </c>
      <c r="E9" s="2"/>
      <c r="F9" s="2"/>
      <c r="G9" s="2"/>
      <c r="H9" s="2"/>
      <c r="I9" s="2"/>
      <c r="J9" s="2"/>
      <c r="K9" s="2"/>
      <c r="L9" s="2"/>
      <c r="M9" s="2"/>
      <c r="N9" s="2"/>
      <c r="O9" s="2"/>
      <c r="P9" s="2"/>
      <c r="Q9" s="2"/>
      <c r="R9" s="2"/>
      <c r="S9" s="2"/>
      <c r="T9" s="2"/>
      <c r="U9" s="2"/>
      <c r="V9" s="2"/>
      <c r="W9" s="2"/>
      <c r="X9" s="2"/>
      <c r="Y9" s="2"/>
      <c r="Z9" s="2"/>
    </row>
    <row r="10" spans="1:26" ht="12.75" customHeight="1">
      <c r="A10" s="181" t="s">
        <v>845</v>
      </c>
      <c r="B10" s="187">
        <f>IF(B9&gt;0,B9*0.3,0)</f>
        <v>0</v>
      </c>
      <c r="C10" s="187"/>
      <c r="D10" s="187"/>
      <c r="E10" s="2"/>
      <c r="F10" s="2"/>
      <c r="G10" s="2"/>
      <c r="H10" s="2"/>
      <c r="I10" s="2"/>
      <c r="J10" s="2"/>
      <c r="K10" s="2"/>
      <c r="L10" s="2"/>
      <c r="M10" s="2"/>
      <c r="N10" s="2"/>
      <c r="O10" s="2"/>
      <c r="P10" s="2"/>
      <c r="Q10" s="2"/>
      <c r="R10" s="2"/>
      <c r="S10" s="2"/>
      <c r="T10" s="2"/>
      <c r="U10" s="2"/>
      <c r="V10" s="2"/>
      <c r="W10" s="2"/>
      <c r="X10" s="2"/>
      <c r="Y10" s="2"/>
      <c r="Z10" s="2"/>
    </row>
    <row r="11" spans="1:26" ht="12.75" customHeight="1">
      <c r="A11" s="181" t="s">
        <v>89</v>
      </c>
      <c r="B11" s="187">
        <f>+SUMIF(BZ!G19:G61,Determinación!A11,BZ!K19:K61)</f>
        <v>44362</v>
      </c>
      <c r="C11" s="187"/>
      <c r="D11" s="2"/>
      <c r="E11" s="2"/>
      <c r="F11" s="2"/>
      <c r="G11" s="2"/>
      <c r="H11" s="2"/>
      <c r="I11" s="2"/>
      <c r="J11" s="2"/>
      <c r="K11" s="2"/>
      <c r="L11" s="2"/>
      <c r="M11" s="2"/>
      <c r="N11" s="2"/>
      <c r="O11" s="2"/>
      <c r="P11" s="2"/>
      <c r="Q11" s="2"/>
      <c r="R11" s="2"/>
      <c r="S11" s="2"/>
      <c r="T11" s="2"/>
      <c r="U11" s="2"/>
      <c r="V11" s="2"/>
      <c r="W11" s="2"/>
      <c r="X11" s="2"/>
      <c r="Y11" s="2"/>
      <c r="Z11" s="2"/>
    </row>
    <row r="12" spans="1:26" ht="12.75" customHeight="1">
      <c r="A12" s="181" t="s">
        <v>846</v>
      </c>
      <c r="B12" s="187"/>
      <c r="C12" s="187"/>
      <c r="D12" s="2"/>
      <c r="E12" s="2"/>
      <c r="F12" s="2"/>
      <c r="G12" s="2"/>
      <c r="H12" s="2"/>
      <c r="I12" s="2"/>
      <c r="J12" s="2"/>
      <c r="K12" s="2"/>
      <c r="L12" s="2"/>
      <c r="M12" s="2"/>
      <c r="N12" s="2"/>
      <c r="O12" s="2"/>
      <c r="P12" s="2"/>
      <c r="Q12" s="2"/>
      <c r="R12" s="2"/>
      <c r="S12" s="2"/>
      <c r="T12" s="2"/>
      <c r="U12" s="2"/>
      <c r="V12" s="2"/>
      <c r="W12" s="2"/>
      <c r="X12" s="2"/>
      <c r="Y12" s="2"/>
      <c r="Z12" s="2"/>
    </row>
    <row r="13" spans="1:26" ht="12.75" customHeight="1">
      <c r="A13" s="181" t="s">
        <v>847</v>
      </c>
      <c r="B13" s="187"/>
      <c r="C13" s="187"/>
      <c r="D13" s="2"/>
      <c r="E13" s="2"/>
      <c r="F13" s="2"/>
      <c r="G13" s="2"/>
      <c r="H13" s="2"/>
      <c r="I13" s="2"/>
      <c r="J13" s="2"/>
      <c r="K13" s="2"/>
      <c r="L13" s="2"/>
      <c r="M13" s="2"/>
      <c r="N13" s="2"/>
      <c r="O13" s="2"/>
      <c r="P13" s="2"/>
      <c r="Q13" s="2"/>
      <c r="R13" s="2"/>
      <c r="S13" s="2"/>
      <c r="T13" s="2"/>
      <c r="U13" s="2"/>
      <c r="V13" s="2"/>
      <c r="W13" s="2"/>
      <c r="X13" s="2"/>
      <c r="Y13" s="2"/>
      <c r="Z13" s="2"/>
    </row>
    <row r="14" spans="1:26" ht="12.75" customHeight="1">
      <c r="A14" s="17" t="s">
        <v>848</v>
      </c>
      <c r="B14" s="187"/>
      <c r="C14" s="2"/>
      <c r="D14" s="2"/>
      <c r="E14" s="2"/>
      <c r="F14" s="2"/>
      <c r="G14" s="2"/>
      <c r="H14" s="2"/>
      <c r="I14" s="2"/>
      <c r="J14" s="2"/>
      <c r="K14" s="2"/>
      <c r="L14" s="2"/>
      <c r="M14" s="2"/>
      <c r="N14" s="2"/>
      <c r="O14" s="2"/>
      <c r="P14" s="2"/>
      <c r="Q14" s="2"/>
      <c r="R14" s="2"/>
      <c r="S14" s="2"/>
      <c r="T14" s="2"/>
      <c r="U14" s="2"/>
      <c r="V14" s="2"/>
      <c r="W14" s="2"/>
      <c r="X14" s="2"/>
      <c r="Y14" s="2"/>
      <c r="Z14" s="2"/>
    </row>
    <row r="15" spans="1:26" ht="12.75" customHeight="1">
      <c r="A15" s="2" t="s">
        <v>849</v>
      </c>
      <c r="B15" s="187">
        <f>+B10-B11-B12-B13-B14</f>
        <v>-44362</v>
      </c>
      <c r="C15" s="187"/>
      <c r="D15" s="2"/>
      <c r="E15" s="2"/>
      <c r="F15" s="2"/>
      <c r="G15" s="2"/>
      <c r="H15" s="2"/>
      <c r="I15" s="2"/>
      <c r="J15" s="2"/>
      <c r="K15" s="2"/>
      <c r="L15" s="2"/>
      <c r="M15" s="2"/>
      <c r="N15" s="2"/>
      <c r="O15" s="2"/>
      <c r="P15" s="2"/>
      <c r="Q15" s="2"/>
      <c r="R15" s="2"/>
      <c r="S15" s="2"/>
      <c r="T15" s="2"/>
      <c r="U15" s="2"/>
      <c r="V15" s="2"/>
      <c r="W15" s="2"/>
      <c r="X15" s="2"/>
      <c r="Y15" s="2"/>
      <c r="Z15" s="2"/>
    </row>
    <row r="16" spans="1:26" ht="12.75" customHeight="1">
      <c r="A16" s="2" t="s">
        <v>850</v>
      </c>
      <c r="B16" s="187"/>
      <c r="C16" s="2"/>
      <c r="D16" s="2"/>
      <c r="E16" s="2"/>
      <c r="F16" s="2"/>
      <c r="G16" s="2"/>
      <c r="H16" s="2"/>
      <c r="I16" s="2"/>
      <c r="J16" s="2"/>
      <c r="K16" s="2"/>
      <c r="L16" s="2"/>
      <c r="M16" s="2"/>
      <c r="N16" s="2"/>
      <c r="O16" s="2"/>
      <c r="P16" s="2"/>
      <c r="Q16" s="2"/>
      <c r="R16" s="2"/>
      <c r="S16" s="2"/>
      <c r="T16" s="2"/>
      <c r="U16" s="2"/>
      <c r="V16" s="2"/>
      <c r="W16" s="2"/>
      <c r="X16" s="2"/>
      <c r="Y16" s="2"/>
      <c r="Z16" s="2"/>
    </row>
    <row r="17" spans="1:26" ht="12.75" customHeight="1">
      <c r="A17" s="2" t="s">
        <v>851</v>
      </c>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ustomHeight="1">
      <c r="A18" s="2" t="s">
        <v>852</v>
      </c>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ustomHeight="1">
      <c r="A19" s="2" t="s">
        <v>853</v>
      </c>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ustomHeight="1">
      <c r="A20" s="2" t="s">
        <v>854</v>
      </c>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ustomHeight="1">
      <c r="A21" s="2" t="s">
        <v>855</v>
      </c>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c r="A22" s="2" t="s">
        <v>856</v>
      </c>
      <c r="B22" s="187"/>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c r="A23" s="189" t="s">
        <v>857</v>
      </c>
      <c r="B23" s="190">
        <f>+B15-B22</f>
        <v>-44362</v>
      </c>
      <c r="C23" s="191"/>
      <c r="D23" s="2"/>
      <c r="E23" s="2"/>
      <c r="F23" s="2"/>
      <c r="G23" s="2"/>
      <c r="H23" s="2"/>
      <c r="I23" s="2"/>
      <c r="J23" s="2"/>
      <c r="K23" s="2"/>
      <c r="L23" s="2"/>
      <c r="M23" s="2"/>
      <c r="N23" s="2"/>
      <c r="O23" s="2"/>
      <c r="P23" s="2"/>
      <c r="Q23" s="2"/>
      <c r="R23" s="2"/>
      <c r="S23" s="2"/>
      <c r="T23" s="2"/>
      <c r="U23" s="2"/>
      <c r="V23" s="2"/>
      <c r="W23" s="2"/>
      <c r="X23" s="2"/>
      <c r="Y23" s="2"/>
      <c r="Z23" s="2"/>
    </row>
    <row r="24" spans="1:26" ht="12.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c r="A25" s="2"/>
      <c r="B25" s="14"/>
      <c r="C25" s="14"/>
      <c r="D25" s="2"/>
      <c r="E25" s="2"/>
      <c r="F25" s="2"/>
      <c r="G25" s="2"/>
      <c r="H25" s="2"/>
      <c r="I25" s="2"/>
      <c r="J25" s="2"/>
      <c r="K25" s="2"/>
      <c r="L25" s="2"/>
      <c r="M25" s="2"/>
      <c r="N25" s="2"/>
      <c r="O25" s="2"/>
      <c r="P25" s="2"/>
      <c r="Q25" s="2"/>
      <c r="R25" s="2"/>
      <c r="S25" s="2"/>
      <c r="T25" s="2"/>
      <c r="U25" s="2"/>
      <c r="V25" s="2"/>
      <c r="W25" s="2"/>
      <c r="X25" s="2"/>
      <c r="Y25" s="2"/>
      <c r="Z25" s="2"/>
    </row>
    <row r="26" spans="1:26" ht="12.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c r="A27" s="2"/>
      <c r="B27" s="14"/>
      <c r="C27" s="14"/>
      <c r="D27" s="2"/>
      <c r="E27" s="2"/>
      <c r="F27" s="2"/>
      <c r="G27" s="2"/>
      <c r="H27" s="2"/>
      <c r="I27" s="2"/>
      <c r="J27" s="2"/>
      <c r="K27" s="2"/>
      <c r="L27" s="2"/>
      <c r="M27" s="2"/>
      <c r="N27" s="2"/>
      <c r="O27" s="2"/>
      <c r="P27" s="2"/>
      <c r="Q27" s="2"/>
      <c r="R27" s="2"/>
      <c r="S27" s="2"/>
      <c r="T27" s="2"/>
      <c r="U27" s="2"/>
      <c r="V27" s="2"/>
      <c r="W27" s="2"/>
      <c r="X27" s="2"/>
      <c r="Y27" s="2"/>
      <c r="Z27" s="2"/>
    </row>
    <row r="28" spans="1:26" ht="12.75" customHeight="1">
      <c r="A28" s="2"/>
      <c r="B28" s="39"/>
      <c r="C28" s="39"/>
      <c r="D28" s="2"/>
      <c r="E28" s="2"/>
      <c r="F28" s="2"/>
      <c r="G28" s="2"/>
      <c r="H28" s="2"/>
      <c r="I28" s="2"/>
      <c r="J28" s="2"/>
      <c r="K28" s="2"/>
      <c r="L28" s="2"/>
      <c r="M28" s="2"/>
      <c r="N28" s="2"/>
      <c r="O28" s="2"/>
      <c r="P28" s="2"/>
      <c r="Q28" s="2"/>
      <c r="R28" s="2"/>
      <c r="S28" s="2"/>
      <c r="T28" s="2"/>
      <c r="U28" s="2"/>
      <c r="V28" s="2"/>
      <c r="W28" s="2"/>
      <c r="X28" s="2"/>
      <c r="Y28" s="2"/>
      <c r="Z28" s="2"/>
    </row>
    <row r="29" spans="1:26" ht="12.75" customHeight="1">
      <c r="A29" s="2"/>
      <c r="B29" s="14"/>
      <c r="C29" s="14"/>
      <c r="D29" s="2"/>
      <c r="E29" s="2"/>
      <c r="F29" s="2"/>
      <c r="G29" s="2"/>
      <c r="H29" s="2"/>
      <c r="I29" s="2"/>
      <c r="J29" s="2"/>
      <c r="K29" s="2"/>
      <c r="L29" s="2"/>
      <c r="M29" s="2"/>
      <c r="N29" s="2"/>
      <c r="O29" s="2"/>
      <c r="P29" s="2"/>
      <c r="Q29" s="2"/>
      <c r="R29" s="2"/>
      <c r="S29" s="2"/>
      <c r="T29" s="2"/>
      <c r="U29" s="2"/>
      <c r="V29" s="2"/>
      <c r="W29" s="2"/>
      <c r="X29" s="2"/>
      <c r="Y29" s="2"/>
      <c r="Z29" s="2"/>
    </row>
    <row r="30" spans="1:26"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2"/>
      <c r="B31" s="2"/>
      <c r="C31" s="14"/>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Z1000"/>
  <sheetViews>
    <sheetView showGridLines="0" tabSelected="1" workbookViewId="0">
      <selection activeCell="F5" sqref="F5"/>
    </sheetView>
  </sheetViews>
  <sheetFormatPr baseColWidth="10" defaultColWidth="14.44140625" defaultRowHeight="15" customHeight="1"/>
  <cols>
    <col min="1" max="3" width="11.44140625" customWidth="1"/>
    <col min="4" max="4" width="14.44140625" customWidth="1"/>
    <col min="5" max="6" width="15.5546875" customWidth="1"/>
    <col min="7" max="7" width="15" customWidth="1"/>
    <col min="8" max="9" width="11.44140625" customWidth="1"/>
    <col min="10" max="10" width="13.44140625" customWidth="1"/>
    <col min="11" max="11" width="15.5546875" customWidth="1"/>
    <col min="12" max="12" width="11.44140625" customWidth="1"/>
    <col min="13" max="13" width="14" customWidth="1"/>
    <col min="14" max="26" width="11.44140625"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2"/>
      <c r="C2" s="2"/>
      <c r="D2" s="2"/>
      <c r="E2" s="2"/>
      <c r="F2" s="2"/>
      <c r="G2" s="2"/>
      <c r="H2" s="2"/>
      <c r="I2" s="2"/>
      <c r="J2" s="2"/>
      <c r="K2" s="2"/>
      <c r="L2" s="2"/>
      <c r="M2" s="2"/>
      <c r="N2" s="2"/>
      <c r="O2" s="2"/>
      <c r="P2" s="2"/>
      <c r="Q2" s="2"/>
      <c r="R2" s="2"/>
      <c r="S2" s="2"/>
      <c r="T2" s="2"/>
      <c r="U2" s="2"/>
      <c r="V2" s="2"/>
      <c r="W2" s="2"/>
      <c r="X2" s="2"/>
      <c r="Y2" s="2"/>
      <c r="Z2" s="2"/>
    </row>
    <row r="3" spans="1:26" ht="12.75" customHeight="1">
      <c r="A3" s="2"/>
      <c r="B3" s="2"/>
      <c r="C3" s="2"/>
      <c r="D3" s="2"/>
      <c r="E3" s="2"/>
      <c r="F3" s="2"/>
      <c r="G3" s="2"/>
      <c r="H3" s="2"/>
      <c r="I3" s="2"/>
      <c r="J3" s="2"/>
      <c r="K3" s="2"/>
      <c r="L3" s="2"/>
      <c r="M3" s="2"/>
      <c r="N3" s="2"/>
      <c r="O3" s="2"/>
      <c r="P3" s="2"/>
      <c r="Q3" s="2"/>
      <c r="R3" s="2"/>
      <c r="S3" s="2"/>
      <c r="T3" s="2"/>
      <c r="U3" s="2"/>
      <c r="V3" s="2"/>
      <c r="W3" s="2"/>
      <c r="X3" s="2"/>
      <c r="Y3" s="2"/>
      <c r="Z3" s="2"/>
    </row>
    <row r="4" spans="1:26" ht="12.75" customHeight="1">
      <c r="A4" s="2"/>
      <c r="B4" s="2"/>
      <c r="C4" s="2"/>
      <c r="D4" s="2"/>
      <c r="E4" s="2"/>
      <c r="F4" s="2"/>
      <c r="G4" s="2"/>
      <c r="H4" s="2"/>
      <c r="I4" s="2"/>
      <c r="J4" s="2"/>
      <c r="K4" s="2"/>
      <c r="L4" s="2"/>
      <c r="M4" s="2"/>
      <c r="N4" s="2"/>
      <c r="O4" s="2"/>
      <c r="P4" s="2"/>
      <c r="Q4" s="2"/>
      <c r="R4" s="2"/>
      <c r="S4" s="2"/>
      <c r="T4" s="2"/>
      <c r="U4" s="2"/>
      <c r="V4" s="2"/>
      <c r="W4" s="2"/>
      <c r="X4" s="2"/>
      <c r="Y4" s="2"/>
      <c r="Z4" s="2"/>
    </row>
    <row r="5" spans="1:26" ht="12.75" customHeight="1">
      <c r="A5" s="2"/>
      <c r="B5" s="2"/>
      <c r="C5" s="2"/>
      <c r="D5" s="2"/>
      <c r="E5" s="2"/>
      <c r="F5" s="2"/>
      <c r="G5" s="2"/>
      <c r="H5" s="2"/>
      <c r="I5" s="2"/>
      <c r="J5" s="2"/>
      <c r="K5" s="2"/>
      <c r="L5" s="2"/>
      <c r="M5" s="2"/>
      <c r="N5" s="2"/>
      <c r="O5" s="2"/>
      <c r="P5" s="2"/>
      <c r="Q5" s="2"/>
      <c r="R5" s="2"/>
      <c r="S5" s="2"/>
      <c r="T5" s="2"/>
      <c r="U5" s="2"/>
      <c r="V5" s="2"/>
      <c r="W5" s="2"/>
      <c r="X5" s="2"/>
      <c r="Y5" s="2"/>
      <c r="Z5" s="2"/>
    </row>
    <row r="6" spans="1:26" ht="12.75" customHeight="1">
      <c r="A6" s="2"/>
      <c r="B6" s="2"/>
      <c r="C6" s="2"/>
      <c r="D6" s="2"/>
      <c r="E6" s="2"/>
      <c r="F6" s="2"/>
      <c r="G6" s="2"/>
      <c r="H6" s="2"/>
      <c r="I6" s="2"/>
      <c r="J6" s="2"/>
      <c r="K6" s="2"/>
      <c r="L6" s="2"/>
      <c r="M6" s="2"/>
      <c r="N6" s="2"/>
      <c r="O6" s="2"/>
      <c r="P6" s="2"/>
      <c r="Q6" s="2"/>
      <c r="R6" s="2"/>
      <c r="S6" s="2"/>
      <c r="T6" s="2"/>
      <c r="U6" s="2"/>
      <c r="V6" s="2"/>
      <c r="W6" s="2"/>
      <c r="X6" s="2"/>
      <c r="Y6" s="2"/>
      <c r="Z6" s="2"/>
    </row>
    <row r="7" spans="1:26" ht="12.75" customHeight="1">
      <c r="A7" s="2"/>
      <c r="B7" s="2" t="s">
        <v>858</v>
      </c>
      <c r="C7" s="2" t="str">
        <f>Portada!$B$12</f>
        <v>Edasi Drive SA de CV</v>
      </c>
      <c r="D7" s="2"/>
      <c r="E7" s="2"/>
      <c r="F7" s="2"/>
      <c r="G7" s="2"/>
      <c r="H7" s="2"/>
      <c r="I7" s="2"/>
      <c r="J7" s="2"/>
      <c r="K7" s="2"/>
      <c r="L7" s="2"/>
      <c r="M7" s="2"/>
      <c r="N7" s="2"/>
      <c r="O7" s="2"/>
      <c r="P7" s="2"/>
      <c r="Q7" s="2"/>
      <c r="R7" s="2"/>
      <c r="S7" s="2"/>
      <c r="T7" s="2"/>
      <c r="U7" s="2"/>
      <c r="V7" s="2"/>
      <c r="W7" s="2"/>
      <c r="X7" s="2"/>
      <c r="Y7" s="2"/>
      <c r="Z7" s="2"/>
    </row>
    <row r="8" spans="1:26" ht="12.75" customHeight="1">
      <c r="A8" s="2"/>
      <c r="B8" s="2" t="s">
        <v>859</v>
      </c>
      <c r="C8" s="2" t="str">
        <f>Portada!$B$14</f>
        <v>EDR210520NS0</v>
      </c>
      <c r="D8" s="2"/>
      <c r="E8" s="2"/>
      <c r="F8" s="2"/>
      <c r="G8" s="2"/>
      <c r="H8" s="2"/>
      <c r="I8" s="2"/>
      <c r="J8" s="2"/>
      <c r="K8" s="2"/>
      <c r="L8" s="2"/>
      <c r="M8" s="2"/>
      <c r="N8" s="2"/>
      <c r="O8" s="2"/>
      <c r="P8" s="2"/>
      <c r="Q8" s="2"/>
      <c r="R8" s="2"/>
      <c r="S8" s="2"/>
      <c r="T8" s="2"/>
      <c r="U8" s="2"/>
      <c r="V8" s="2"/>
      <c r="W8" s="2"/>
      <c r="X8" s="2"/>
      <c r="Y8" s="2"/>
      <c r="Z8" s="2"/>
    </row>
    <row r="9" spans="1:26" ht="12.75" customHeight="1">
      <c r="A9" s="2"/>
      <c r="B9" s="2"/>
      <c r="C9" s="2"/>
      <c r="D9" s="2"/>
      <c r="E9" s="2"/>
      <c r="F9" s="2"/>
      <c r="G9" s="2"/>
      <c r="H9" s="2"/>
      <c r="I9" s="2"/>
      <c r="J9" s="2"/>
      <c r="K9" s="2"/>
      <c r="L9" s="2"/>
      <c r="M9" s="2"/>
      <c r="N9" s="2"/>
      <c r="O9" s="2"/>
      <c r="P9" s="2"/>
      <c r="Q9" s="2"/>
      <c r="R9" s="2"/>
      <c r="S9" s="2"/>
      <c r="T9" s="2"/>
      <c r="U9" s="2"/>
      <c r="V9" s="2"/>
      <c r="W9" s="2"/>
      <c r="X9" s="2"/>
      <c r="Y9" s="2"/>
      <c r="Z9" s="2"/>
    </row>
    <row r="10" spans="1:26" ht="12.75" customHeight="1">
      <c r="A10" s="2"/>
      <c r="B10" s="203" t="s">
        <v>860</v>
      </c>
      <c r="C10" s="199"/>
      <c r="D10" s="199"/>
      <c r="E10" s="199"/>
      <c r="F10" s="199"/>
      <c r="G10" s="199"/>
      <c r="H10" s="199"/>
      <c r="I10" s="199"/>
      <c r="J10" s="199"/>
      <c r="K10" s="199"/>
      <c r="L10" s="2"/>
      <c r="M10" s="2"/>
      <c r="N10" s="2"/>
      <c r="O10" s="2"/>
      <c r="P10" s="2"/>
      <c r="Q10" s="2"/>
      <c r="R10" s="2"/>
      <c r="S10" s="2"/>
      <c r="T10" s="2"/>
      <c r="U10" s="2"/>
      <c r="V10" s="2"/>
      <c r="W10" s="2"/>
      <c r="X10" s="2"/>
      <c r="Y10" s="2"/>
      <c r="Z10" s="2"/>
    </row>
    <row r="11" spans="1:26" ht="12.75" customHeight="1">
      <c r="A11" s="2"/>
      <c r="B11" s="203" t="str">
        <f>Portada!B15</f>
        <v>Fecha Corte: 31 de Diciembre del 2024</v>
      </c>
      <c r="C11" s="199"/>
      <c r="D11" s="199"/>
      <c r="E11" s="199"/>
      <c r="F11" s="199"/>
      <c r="G11" s="199"/>
      <c r="H11" s="199"/>
      <c r="I11" s="199"/>
      <c r="J11" s="199"/>
      <c r="K11" s="199"/>
      <c r="L11" s="2"/>
      <c r="M11" s="2"/>
      <c r="N11" s="2"/>
      <c r="O11" s="2"/>
      <c r="P11" s="2"/>
      <c r="Q11" s="2"/>
      <c r="R11" s="2"/>
      <c r="S11" s="2"/>
      <c r="T11" s="2"/>
      <c r="U11" s="2"/>
      <c r="V11" s="2"/>
      <c r="W11" s="2"/>
      <c r="X11" s="2"/>
      <c r="Y11" s="2"/>
      <c r="Z11" s="2"/>
    </row>
    <row r="12" spans="1:26" ht="12.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ustomHeight="1">
      <c r="A13" s="2"/>
      <c r="B13" s="202" t="s">
        <v>861</v>
      </c>
      <c r="C13" s="199"/>
      <c r="D13" s="199"/>
      <c r="E13" s="199"/>
      <c r="F13" s="7"/>
      <c r="G13" s="2"/>
      <c r="H13" s="202" t="s">
        <v>862</v>
      </c>
      <c r="I13" s="199"/>
      <c r="J13" s="199"/>
      <c r="K13" s="199"/>
      <c r="L13" s="2"/>
      <c r="M13" s="2"/>
      <c r="N13" s="2"/>
      <c r="O13" s="2"/>
      <c r="P13" s="2"/>
      <c r="Q13" s="2"/>
      <c r="R13" s="2"/>
      <c r="S13" s="2"/>
      <c r="T13" s="2"/>
      <c r="U13" s="2"/>
      <c r="V13" s="2"/>
      <c r="W13" s="2"/>
      <c r="X13" s="2"/>
      <c r="Y13" s="2"/>
      <c r="Z13" s="2"/>
    </row>
    <row r="14" spans="1:26" ht="12.75" customHeight="1">
      <c r="A14" s="2"/>
      <c r="B14" s="2" t="s">
        <v>863</v>
      </c>
      <c r="C14" s="2"/>
      <c r="D14" s="2"/>
      <c r="E14" s="192">
        <f>+Determinación!B3</f>
        <v>146844474.51485851</v>
      </c>
      <c r="F14" s="192"/>
      <c r="G14" s="192"/>
      <c r="H14" s="2" t="s">
        <v>863</v>
      </c>
      <c r="I14" s="2"/>
      <c r="J14" s="2"/>
      <c r="K14" s="192">
        <f>+ER!E23+ER!E24+ER!E42+ER!E43+ER!E44+ER!E45+ER!E46+ER!E52+ER!E61+ER!E62+ER!E63+ER!E64</f>
        <v>146804467.36000001</v>
      </c>
      <c r="L14" s="2"/>
      <c r="M14" s="2"/>
      <c r="N14" s="2"/>
      <c r="O14" s="2"/>
      <c r="P14" s="2"/>
      <c r="Q14" s="2"/>
      <c r="R14" s="2"/>
      <c r="S14" s="2"/>
      <c r="T14" s="2"/>
      <c r="U14" s="2"/>
      <c r="V14" s="2"/>
      <c r="W14" s="2"/>
      <c r="X14" s="2"/>
      <c r="Y14" s="2"/>
      <c r="Z14" s="2"/>
    </row>
    <row r="15" spans="1:26" ht="12.75" customHeight="1">
      <c r="A15" s="2"/>
      <c r="B15" s="2" t="s">
        <v>864</v>
      </c>
      <c r="C15" s="2"/>
      <c r="D15" s="2"/>
      <c r="E15" s="193">
        <f>+Determinación!B4</f>
        <v>149043612.48999998</v>
      </c>
      <c r="F15" s="192"/>
      <c r="G15" s="2"/>
      <c r="H15" s="2" t="s">
        <v>865</v>
      </c>
      <c r="I15" s="2"/>
      <c r="J15" s="2"/>
      <c r="K15" s="192">
        <v>0</v>
      </c>
      <c r="L15" s="2"/>
      <c r="M15" s="2"/>
      <c r="N15" s="2"/>
      <c r="O15" s="2"/>
      <c r="P15" s="2"/>
      <c r="Q15" s="2"/>
      <c r="R15" s="2"/>
      <c r="S15" s="2"/>
      <c r="T15" s="2"/>
      <c r="U15" s="2"/>
      <c r="V15" s="2"/>
      <c r="W15" s="2"/>
      <c r="X15" s="2"/>
      <c r="Y15" s="2"/>
      <c r="Z15" s="2"/>
    </row>
    <row r="16" spans="1:26" ht="12.75" customHeight="1">
      <c r="A16" s="2"/>
      <c r="B16" s="2" t="s">
        <v>866</v>
      </c>
      <c r="C16" s="2"/>
      <c r="D16" s="2"/>
      <c r="E16" s="192">
        <f>+E14-E15</f>
        <v>-2199137.9751414657</v>
      </c>
      <c r="F16" s="192"/>
      <c r="G16" s="2"/>
      <c r="H16" s="2" t="s">
        <v>867</v>
      </c>
      <c r="I16" s="2"/>
      <c r="J16" s="2"/>
      <c r="K16" s="192">
        <f>+ER!E25+ER!E26+ER!E32+ER!E36+ER!E40+ER!E39+ER!E38+ER!E47+ER!E48+ER!E49+ER!E50+ER!E51+ER!E53+ER!E54+ER!E55+ER!E56+ER!E58+ER!E59+ER!E60+ER!E65+ER!E68</f>
        <v>150426314.00999999</v>
      </c>
      <c r="L16" s="2"/>
      <c r="M16" s="192"/>
      <c r="N16" s="2"/>
      <c r="O16" s="2"/>
      <c r="P16" s="2"/>
      <c r="Q16" s="2"/>
      <c r="R16" s="2"/>
      <c r="S16" s="2"/>
      <c r="T16" s="2"/>
      <c r="U16" s="2"/>
      <c r="V16" s="2"/>
      <c r="W16" s="2"/>
      <c r="X16" s="2"/>
      <c r="Y16" s="2"/>
      <c r="Z16" s="2"/>
    </row>
    <row r="17" spans="1:26" ht="12.75" customHeight="1">
      <c r="A17" s="2"/>
      <c r="B17" s="2" t="s">
        <v>868</v>
      </c>
      <c r="C17" s="2"/>
      <c r="D17" s="2"/>
      <c r="E17" s="192">
        <f>+Determinación!B8</f>
        <v>0</v>
      </c>
      <c r="F17" s="192"/>
      <c r="G17" s="2"/>
      <c r="H17" s="2" t="s">
        <v>869</v>
      </c>
      <c r="I17" s="2"/>
      <c r="J17" s="2"/>
      <c r="K17" s="194">
        <f>K14-K16</f>
        <v>-3621846.6499999762</v>
      </c>
      <c r="L17" s="2"/>
      <c r="M17" s="2"/>
      <c r="N17" s="2"/>
      <c r="O17" s="2"/>
      <c r="P17" s="2"/>
      <c r="Q17" s="2"/>
      <c r="R17" s="2"/>
      <c r="S17" s="2"/>
      <c r="T17" s="2"/>
      <c r="U17" s="2"/>
      <c r="V17" s="2"/>
      <c r="W17" s="2"/>
      <c r="X17" s="2"/>
      <c r="Y17" s="2"/>
      <c r="Z17" s="2"/>
    </row>
    <row r="18" spans="1:26" ht="12.75" customHeight="1">
      <c r="A18" s="2"/>
      <c r="B18" s="2" t="s">
        <v>870</v>
      </c>
      <c r="C18" s="2"/>
      <c r="D18" s="2"/>
      <c r="E18" s="194">
        <f>E16-E17</f>
        <v>-2199137.9751414657</v>
      </c>
      <c r="F18" s="192"/>
      <c r="G18" s="2"/>
      <c r="H18" s="2" t="s">
        <v>871</v>
      </c>
      <c r="I18" s="2"/>
      <c r="J18" s="2"/>
      <c r="K18" s="192">
        <v>0</v>
      </c>
      <c r="L18" s="2"/>
      <c r="M18" s="2"/>
      <c r="N18" s="2"/>
      <c r="O18" s="2"/>
      <c r="P18" s="2"/>
      <c r="Q18" s="2"/>
      <c r="R18" s="2"/>
      <c r="S18" s="2"/>
      <c r="T18" s="2"/>
      <c r="U18" s="2"/>
      <c r="V18" s="2"/>
      <c r="W18" s="2"/>
      <c r="X18" s="2"/>
      <c r="Y18" s="2"/>
      <c r="Z18" s="2"/>
    </row>
    <row r="19" spans="1:26" ht="12.75" customHeight="1">
      <c r="A19" s="2"/>
      <c r="B19" s="2" t="s">
        <v>872</v>
      </c>
      <c r="C19" s="2"/>
      <c r="D19" s="2"/>
      <c r="E19" s="39">
        <v>0.3</v>
      </c>
      <c r="F19" s="39"/>
      <c r="G19" s="2"/>
      <c r="H19" s="2" t="s">
        <v>873</v>
      </c>
      <c r="I19" s="2"/>
      <c r="J19" s="2"/>
      <c r="K19" s="194">
        <f>K17-K18</f>
        <v>-3621846.6499999762</v>
      </c>
      <c r="L19" s="2"/>
      <c r="M19" s="2"/>
      <c r="N19" s="2"/>
      <c r="O19" s="2"/>
      <c r="P19" s="2"/>
      <c r="Q19" s="2"/>
      <c r="R19" s="2"/>
      <c r="S19" s="2"/>
      <c r="T19" s="2"/>
      <c r="U19" s="2"/>
      <c r="V19" s="2"/>
      <c r="W19" s="2"/>
      <c r="X19" s="2"/>
      <c r="Y19" s="2"/>
      <c r="Z19" s="2"/>
    </row>
    <row r="20" spans="1:26" ht="12.75" customHeight="1">
      <c r="A20" s="2"/>
      <c r="B20" s="2" t="s">
        <v>874</v>
      </c>
      <c r="C20" s="2"/>
      <c r="D20" s="2"/>
      <c r="E20" s="194">
        <f>IF(E18&gt;0,E18*E19,0)</f>
        <v>0</v>
      </c>
      <c r="F20" s="192"/>
      <c r="G20" s="2"/>
      <c r="H20" s="2"/>
      <c r="I20" s="2"/>
      <c r="J20" s="2"/>
      <c r="K20" s="2"/>
      <c r="L20" s="2"/>
      <c r="M20" s="4"/>
      <c r="N20" s="2"/>
      <c r="O20" s="2"/>
      <c r="P20" s="2"/>
      <c r="Q20" s="2"/>
      <c r="R20" s="2"/>
      <c r="S20" s="2"/>
      <c r="T20" s="2"/>
      <c r="U20" s="2"/>
      <c r="V20" s="2"/>
      <c r="W20" s="2"/>
      <c r="X20" s="2"/>
      <c r="Y20" s="2"/>
      <c r="Z20" s="2"/>
    </row>
    <row r="21" spans="1:26" ht="12.75" customHeight="1">
      <c r="A21" s="2"/>
      <c r="B21" s="2" t="s">
        <v>875</v>
      </c>
      <c r="C21" s="2"/>
      <c r="D21" s="2"/>
      <c r="E21" s="192">
        <f>Determinación!B11</f>
        <v>44362</v>
      </c>
      <c r="F21" s="192"/>
      <c r="G21" s="2"/>
      <c r="H21" s="2"/>
      <c r="I21" s="2"/>
      <c r="J21" s="2"/>
      <c r="K21" s="2"/>
      <c r="L21" s="2"/>
      <c r="M21" s="2"/>
      <c r="N21" s="2"/>
      <c r="O21" s="2"/>
      <c r="P21" s="2"/>
      <c r="Q21" s="2"/>
      <c r="R21" s="2"/>
      <c r="S21" s="2"/>
      <c r="T21" s="2"/>
      <c r="U21" s="2"/>
      <c r="V21" s="2"/>
      <c r="W21" s="2"/>
      <c r="X21" s="2"/>
      <c r="Y21" s="2"/>
      <c r="Z21" s="2"/>
    </row>
    <row r="22" spans="1:26" ht="12.75" customHeight="1">
      <c r="A22" s="2"/>
      <c r="B22" s="2" t="s">
        <v>876</v>
      </c>
      <c r="C22" s="2"/>
      <c r="D22" s="2"/>
      <c r="E22" s="192">
        <f>Determinación!B12</f>
        <v>0</v>
      </c>
      <c r="F22" s="192"/>
      <c r="G22" s="2"/>
      <c r="H22" s="2"/>
      <c r="I22" s="2"/>
      <c r="J22" s="2"/>
      <c r="K22" s="2"/>
      <c r="L22" s="2"/>
      <c r="M22" s="2"/>
      <c r="N22" s="2"/>
      <c r="O22" s="2"/>
      <c r="P22" s="2"/>
      <c r="Q22" s="2"/>
      <c r="R22" s="2"/>
      <c r="S22" s="2"/>
      <c r="T22" s="2"/>
      <c r="U22" s="2"/>
      <c r="V22" s="2"/>
      <c r="W22" s="2"/>
      <c r="X22" s="2"/>
      <c r="Y22" s="2"/>
      <c r="Z22" s="2"/>
    </row>
    <row r="23" spans="1:26" ht="12.75" customHeight="1">
      <c r="A23" s="2"/>
      <c r="B23" s="2" t="s">
        <v>877</v>
      </c>
      <c r="C23" s="2"/>
      <c r="D23" s="2"/>
      <c r="E23" s="192">
        <f>Determinación!B13</f>
        <v>0</v>
      </c>
      <c r="F23" s="192"/>
      <c r="G23" s="2"/>
      <c r="H23" s="2"/>
      <c r="I23" s="2"/>
      <c r="J23" s="2"/>
      <c r="K23" s="2"/>
      <c r="L23" s="2"/>
      <c r="M23" s="2"/>
      <c r="N23" s="2"/>
      <c r="O23" s="2"/>
      <c r="P23" s="2"/>
      <c r="Q23" s="2"/>
      <c r="R23" s="2"/>
      <c r="S23" s="2"/>
      <c r="T23" s="2"/>
      <c r="U23" s="2"/>
      <c r="V23" s="2"/>
      <c r="W23" s="2"/>
      <c r="X23" s="2"/>
      <c r="Y23" s="2"/>
      <c r="Z23" s="2"/>
    </row>
    <row r="24" spans="1:26" ht="12.75" customHeight="1">
      <c r="A24" s="2"/>
      <c r="B24" s="2" t="s">
        <v>878</v>
      </c>
      <c r="C24" s="2"/>
      <c r="D24" s="2"/>
      <c r="E24" s="192">
        <f>Determinación!B14</f>
        <v>0</v>
      </c>
      <c r="F24" s="192"/>
      <c r="G24" s="2"/>
      <c r="H24" s="2"/>
      <c r="I24" s="2"/>
      <c r="J24" s="195"/>
      <c r="K24" s="2"/>
      <c r="L24" s="2"/>
      <c r="M24" s="2"/>
      <c r="N24" s="2"/>
      <c r="O24" s="2"/>
      <c r="P24" s="2"/>
      <c r="Q24" s="2"/>
      <c r="R24" s="2"/>
      <c r="S24" s="2"/>
      <c r="T24" s="2"/>
      <c r="U24" s="2"/>
      <c r="V24" s="2"/>
      <c r="W24" s="2"/>
      <c r="X24" s="2"/>
      <c r="Y24" s="2"/>
      <c r="Z24" s="2"/>
    </row>
    <row r="25" spans="1:26" ht="12.75" customHeight="1">
      <c r="A25" s="2"/>
      <c r="B25" s="2" t="s">
        <v>879</v>
      </c>
      <c r="C25" s="2"/>
      <c r="D25" s="2"/>
      <c r="E25" s="194">
        <f>E20-E21-E22-E23-E24</f>
        <v>-44362</v>
      </c>
      <c r="F25" s="192"/>
      <c r="G25" s="195"/>
      <c r="H25" s="2"/>
      <c r="I25" s="2"/>
      <c r="J25" s="2"/>
      <c r="K25" s="2"/>
      <c r="L25" s="2"/>
      <c r="M25" s="2"/>
      <c r="N25" s="2"/>
      <c r="O25" s="2"/>
      <c r="P25" s="2"/>
      <c r="Q25" s="2"/>
      <c r="R25" s="2"/>
      <c r="S25" s="2"/>
      <c r="T25" s="2"/>
      <c r="U25" s="2"/>
      <c r="V25" s="2"/>
      <c r="W25" s="2"/>
      <c r="X25" s="2"/>
      <c r="Y25" s="2"/>
      <c r="Z25" s="2"/>
    </row>
    <row r="26" spans="1:26" ht="12.75" customHeight="1">
      <c r="A26" s="2"/>
      <c r="B26" s="2" t="s">
        <v>880</v>
      </c>
      <c r="C26" s="2"/>
      <c r="D26" s="2"/>
      <c r="E26" s="196">
        <f>+'Datos Adicionales'!C5</f>
        <v>0</v>
      </c>
      <c r="F26" s="196"/>
      <c r="G26" s="2"/>
      <c r="H26" s="2"/>
      <c r="I26" s="197"/>
      <c r="J26" s="2"/>
      <c r="K26" s="2"/>
      <c r="L26" s="2"/>
      <c r="M26" s="2"/>
      <c r="N26" s="2"/>
      <c r="O26" s="2"/>
      <c r="P26" s="2"/>
      <c r="Q26" s="2"/>
      <c r="R26" s="2"/>
      <c r="S26" s="2"/>
      <c r="T26" s="2"/>
      <c r="U26" s="2"/>
      <c r="V26" s="2"/>
      <c r="W26" s="2"/>
      <c r="X26" s="2"/>
      <c r="Y26" s="2"/>
      <c r="Z26" s="2"/>
    </row>
    <row r="27" spans="1:26"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c r="A29" s="2"/>
      <c r="B29" s="2" t="s">
        <v>881</v>
      </c>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c r="A30" s="2"/>
      <c r="B30" s="192">
        <f>E16-K19</f>
        <v>1422708.6748585105</v>
      </c>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2"/>
      <c r="B31" s="2" t="s">
        <v>882</v>
      </c>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10:K10"/>
    <mergeCell ref="B11:K11"/>
    <mergeCell ref="B13:E13"/>
    <mergeCell ref="H13:K13"/>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vt:i4>
      </vt:variant>
    </vt:vector>
  </HeadingPairs>
  <TitlesOfParts>
    <vt:vector size="19" baseType="lpstr">
      <vt:lpstr>Portada</vt:lpstr>
      <vt:lpstr>BZ</vt:lpstr>
      <vt:lpstr>Clasificaciones</vt:lpstr>
      <vt:lpstr>ESF</vt:lpstr>
      <vt:lpstr>ER</vt:lpstr>
      <vt:lpstr>FE</vt:lpstr>
      <vt:lpstr>CCC</vt:lpstr>
      <vt:lpstr>Pérdidas</vt:lpstr>
      <vt:lpstr>AAXI </vt:lpstr>
      <vt:lpstr>CUCA</vt:lpstr>
      <vt:lpstr>CUFIN</vt:lpstr>
      <vt:lpstr>UFIN</vt:lpstr>
      <vt:lpstr>INPC</vt:lpstr>
      <vt:lpstr>Ing - Ded</vt:lpstr>
      <vt:lpstr>Conciliación</vt:lpstr>
      <vt:lpstr>Datos Adicionales</vt:lpstr>
      <vt:lpstr>Determinación</vt:lpstr>
      <vt:lpstr>Resumen</vt:lpstr>
      <vt:lpstr>INPC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Eugenio Benavides Cervera</dc:creator>
  <cp:lastModifiedBy>Carolina García</cp:lastModifiedBy>
  <dcterms:created xsi:type="dcterms:W3CDTF">2016-05-18T18:04:33Z</dcterms:created>
  <dcterms:modified xsi:type="dcterms:W3CDTF">2025-04-04T00:09:22Z</dcterms:modified>
</cp:coreProperties>
</file>