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370" yWindow="0" windowWidth="11595" windowHeight="9315"/>
  </bookViews>
  <sheets>
    <sheet name="normal" sheetId="1" r:id="rId1"/>
  </sheets>
  <calcPr calcId="145621"/>
</workbook>
</file>

<file path=xl/calcChain.xml><?xml version="1.0" encoding="utf-8"?>
<calcChain xmlns="http://schemas.openxmlformats.org/spreadsheetml/2006/main">
  <c r="L215" i="1" l="1"/>
  <c r="K215" i="1"/>
  <c r="L214" i="1"/>
  <c r="K214" i="1"/>
  <c r="J213" i="1"/>
  <c r="I213" i="1"/>
  <c r="J212" i="1"/>
  <c r="I212" i="1"/>
  <c r="L211" i="1"/>
  <c r="K211" i="1"/>
  <c r="L210" i="1"/>
  <c r="K210" i="1"/>
  <c r="J209" i="1"/>
  <c r="I209" i="1"/>
  <c r="I208" i="1"/>
  <c r="L207" i="1"/>
  <c r="K207" i="1"/>
  <c r="J206" i="1"/>
  <c r="I206" i="1"/>
  <c r="L205" i="1"/>
  <c r="K205" i="1"/>
  <c r="L204" i="1"/>
  <c r="K204" i="1"/>
  <c r="J203" i="1"/>
  <c r="I203" i="1"/>
  <c r="L202" i="1"/>
  <c r="K202" i="1"/>
  <c r="L201" i="1"/>
  <c r="K201" i="1"/>
  <c r="L200" i="1"/>
  <c r="K200" i="1"/>
  <c r="J199" i="1"/>
  <c r="I199" i="1"/>
  <c r="L198" i="1"/>
  <c r="K198" i="1"/>
  <c r="J197" i="1"/>
  <c r="I197" i="1"/>
  <c r="J196" i="1"/>
  <c r="I196" i="1"/>
  <c r="L195" i="1"/>
  <c r="K195" i="1"/>
  <c r="J194" i="1"/>
  <c r="I194" i="1"/>
  <c r="J193" i="1"/>
  <c r="I193" i="1"/>
  <c r="L192" i="1"/>
  <c r="K192" i="1"/>
  <c r="L191" i="1"/>
  <c r="K191" i="1"/>
  <c r="L190" i="1"/>
  <c r="K190" i="1"/>
  <c r="J189" i="1"/>
  <c r="I189" i="1"/>
  <c r="L188" i="1"/>
  <c r="K188" i="1"/>
  <c r="L187" i="1"/>
  <c r="K187" i="1"/>
  <c r="K186" i="1"/>
  <c r="L186" i="1"/>
  <c r="L185" i="1"/>
  <c r="K185" i="1"/>
  <c r="L184" i="1"/>
  <c r="K184" i="1"/>
  <c r="J183" i="1"/>
  <c r="I183" i="1"/>
  <c r="J182" i="1"/>
  <c r="I182" i="1"/>
  <c r="J181" i="1"/>
  <c r="I181" i="1"/>
  <c r="L180" i="1"/>
  <c r="K180" i="1"/>
  <c r="L179" i="1"/>
  <c r="K179" i="1"/>
  <c r="J178" i="1"/>
  <c r="I178" i="1"/>
  <c r="J177" i="1"/>
  <c r="I177" i="1"/>
  <c r="I176" i="1"/>
  <c r="J176" i="1"/>
  <c r="L175" i="1"/>
  <c r="K175" i="1"/>
  <c r="J174" i="1"/>
  <c r="I174" i="1"/>
  <c r="J173" i="1"/>
  <c r="I173" i="1"/>
  <c r="L172" i="1"/>
  <c r="K172" i="1"/>
  <c r="J171" i="1"/>
  <c r="I171" i="1"/>
  <c r="J170" i="1"/>
  <c r="I170" i="1"/>
  <c r="J169" i="1"/>
  <c r="I169" i="1"/>
  <c r="L168" i="1"/>
  <c r="K168" i="1"/>
  <c r="J167" i="1"/>
  <c r="I167" i="1"/>
  <c r="J166" i="1"/>
  <c r="I166" i="1"/>
  <c r="L165" i="1"/>
  <c r="K165" i="1"/>
  <c r="J164" i="1"/>
  <c r="I164" i="1"/>
  <c r="F217" i="1" l="1"/>
  <c r="F218" i="1"/>
  <c r="F219" i="1"/>
  <c r="F220" i="1"/>
  <c r="F221" i="1"/>
  <c r="F222" i="1"/>
  <c r="F223" i="1"/>
  <c r="F216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194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62" i="1"/>
  <c r="F163" i="1"/>
  <c r="F164" i="1"/>
  <c r="F165" i="1"/>
  <c r="F166" i="1"/>
  <c r="F167" i="1"/>
  <c r="F168" i="1"/>
  <c r="F169" i="1"/>
  <c r="F170" i="1"/>
  <c r="F155" i="1"/>
  <c r="F156" i="1"/>
  <c r="F157" i="1"/>
  <c r="F158" i="1"/>
  <c r="F159" i="1"/>
  <c r="F160" i="1"/>
  <c r="F16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G217" i="1"/>
  <c r="G218" i="1"/>
  <c r="G219" i="1"/>
  <c r="G220" i="1"/>
  <c r="G221" i="1"/>
  <c r="G222" i="1"/>
  <c r="G223" i="1"/>
  <c r="G216" i="1"/>
  <c r="G209" i="1"/>
  <c r="G210" i="1"/>
  <c r="G211" i="1"/>
  <c r="G212" i="1"/>
  <c r="G213" i="1"/>
  <c r="G214" i="1"/>
  <c r="G215" i="1"/>
  <c r="G208" i="1"/>
  <c r="G203" i="1"/>
  <c r="G204" i="1"/>
  <c r="G205" i="1"/>
  <c r="G206" i="1"/>
  <c r="G207" i="1"/>
  <c r="G202" i="1"/>
  <c r="G195" i="1"/>
  <c r="G196" i="1"/>
  <c r="G197" i="1"/>
  <c r="G198" i="1"/>
  <c r="G199" i="1"/>
  <c r="G200" i="1"/>
  <c r="G201" i="1"/>
  <c r="G194" i="1"/>
  <c r="G187" i="1"/>
  <c r="G188" i="1"/>
  <c r="G189" i="1"/>
  <c r="G190" i="1"/>
  <c r="G191" i="1"/>
  <c r="G192" i="1"/>
  <c r="G193" i="1"/>
  <c r="G186" i="1"/>
  <c r="G177" i="1"/>
  <c r="G178" i="1"/>
  <c r="G179" i="1"/>
  <c r="G180" i="1"/>
  <c r="G181" i="1"/>
  <c r="G182" i="1"/>
  <c r="G183" i="1"/>
  <c r="G184" i="1"/>
  <c r="G185" i="1"/>
  <c r="G176" i="1"/>
  <c r="G171" i="1"/>
  <c r="G172" i="1"/>
  <c r="G173" i="1"/>
  <c r="G174" i="1"/>
  <c r="G175" i="1"/>
  <c r="G170" i="1"/>
  <c r="G165" i="1"/>
  <c r="G166" i="1"/>
  <c r="G167" i="1"/>
  <c r="G168" i="1"/>
  <c r="G169" i="1"/>
  <c r="G164" i="1"/>
  <c r="G157" i="1"/>
  <c r="G158" i="1"/>
  <c r="G159" i="1"/>
  <c r="G160" i="1"/>
  <c r="G161" i="1"/>
  <c r="G162" i="1"/>
  <c r="G163" i="1"/>
  <c r="G156" i="1"/>
  <c r="G147" i="1"/>
  <c r="G148" i="1"/>
  <c r="G149" i="1"/>
  <c r="G150" i="1"/>
  <c r="G151" i="1"/>
  <c r="G152" i="1"/>
  <c r="G153" i="1"/>
  <c r="G154" i="1"/>
  <c r="G155" i="1"/>
  <c r="G146" i="1"/>
  <c r="G139" i="1"/>
  <c r="G140" i="1"/>
  <c r="G141" i="1"/>
  <c r="G142" i="1"/>
  <c r="G143" i="1"/>
  <c r="G144" i="1"/>
  <c r="G145" i="1"/>
  <c r="G138" i="1"/>
  <c r="G129" i="1"/>
  <c r="G130" i="1"/>
  <c r="G131" i="1"/>
  <c r="G132" i="1"/>
  <c r="G133" i="1"/>
  <c r="G134" i="1"/>
  <c r="G135" i="1"/>
  <c r="G136" i="1"/>
  <c r="G137" i="1"/>
  <c r="G128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15" i="1"/>
  <c r="C276" i="1" l="1"/>
  <c r="C273" i="1"/>
  <c r="C270" i="1"/>
  <c r="C277" i="1" s="1"/>
  <c r="C269" i="1"/>
  <c r="C267" i="1"/>
  <c r="C265" i="1"/>
  <c r="C264" i="1"/>
  <c r="C262" i="1"/>
  <c r="C261" i="1"/>
  <c r="C257" i="1"/>
  <c r="C254" i="1"/>
  <c r="C253" i="1"/>
  <c r="C252" i="1"/>
  <c r="C251" i="1"/>
  <c r="C250" i="1"/>
  <c r="C249" i="1"/>
  <c r="C248" i="1"/>
  <c r="C247" i="1"/>
  <c r="C260" i="1" s="1"/>
  <c r="C246" i="1"/>
  <c r="C245" i="1"/>
  <c r="C244" i="1"/>
  <c r="C243" i="1"/>
  <c r="C242" i="1"/>
  <c r="C259" i="1" s="1"/>
  <c r="C241" i="1"/>
  <c r="C240" i="1"/>
  <c r="C239" i="1"/>
  <c r="C255" i="1" s="1"/>
  <c r="C238" i="1"/>
  <c r="C237" i="1"/>
  <c r="C236" i="1"/>
  <c r="C235" i="1"/>
  <c r="C234" i="1"/>
  <c r="C233" i="1"/>
  <c r="C230" i="1"/>
  <c r="C231" i="1" s="1"/>
  <c r="C229" i="1"/>
  <c r="C258" i="1" s="1"/>
  <c r="C228" i="1"/>
  <c r="C227" i="1"/>
  <c r="C226" i="1"/>
  <c r="C256" i="1" s="1"/>
  <c r="C224" i="1"/>
  <c r="C225" i="1" s="1"/>
  <c r="K217" i="1" l="1"/>
  <c r="L217" i="1"/>
  <c r="I218" i="1"/>
  <c r="J218" i="1"/>
  <c r="K219" i="1"/>
  <c r="L219" i="1"/>
  <c r="I220" i="1"/>
  <c r="J220" i="1"/>
  <c r="K221" i="1"/>
  <c r="L221" i="1"/>
  <c r="I222" i="1"/>
  <c r="J222" i="1"/>
  <c r="K223" i="1"/>
  <c r="L223" i="1"/>
  <c r="J216" i="1"/>
  <c r="I216" i="1"/>
  <c r="J208" i="1"/>
  <c r="L163" i="1" l="1"/>
  <c r="K163" i="1"/>
  <c r="L162" i="1"/>
  <c r="K162" i="1"/>
  <c r="J161" i="1"/>
  <c r="I161" i="1"/>
  <c r="J160" i="1"/>
  <c r="I160" i="1"/>
  <c r="L159" i="1"/>
  <c r="K159" i="1"/>
  <c r="L158" i="1"/>
  <c r="K158" i="1"/>
  <c r="J157" i="1"/>
  <c r="I157" i="1"/>
  <c r="J156" i="1"/>
  <c r="I156" i="1"/>
  <c r="J155" i="1"/>
  <c r="I155" i="1"/>
  <c r="L154" i="1"/>
  <c r="K154" i="1"/>
  <c r="J153" i="1"/>
  <c r="I153" i="1"/>
  <c r="J152" i="1"/>
  <c r="I152" i="1"/>
  <c r="L151" i="1"/>
  <c r="K151" i="1"/>
  <c r="J150" i="1"/>
  <c r="I150" i="1"/>
  <c r="L149" i="1"/>
  <c r="K149" i="1"/>
  <c r="J148" i="1"/>
  <c r="I148" i="1"/>
  <c r="J147" i="1"/>
  <c r="I147" i="1"/>
  <c r="L146" i="1"/>
  <c r="K146" i="1"/>
  <c r="L145" i="1"/>
  <c r="K145" i="1"/>
  <c r="L144" i="1"/>
  <c r="K144" i="1"/>
  <c r="J143" i="1"/>
  <c r="I143" i="1"/>
  <c r="J142" i="1"/>
  <c r="I142" i="1"/>
  <c r="L141" i="1"/>
  <c r="K141" i="1"/>
  <c r="L140" i="1"/>
  <c r="K140" i="1"/>
  <c r="J139" i="1"/>
  <c r="I139" i="1"/>
  <c r="J138" i="1"/>
  <c r="I138" i="1"/>
  <c r="J137" i="1"/>
  <c r="I137" i="1"/>
  <c r="J136" i="1"/>
  <c r="I136" i="1"/>
  <c r="L135" i="1"/>
  <c r="K135" i="1"/>
  <c r="L134" i="1"/>
  <c r="K134" i="1"/>
  <c r="L133" i="1"/>
  <c r="K133" i="1"/>
  <c r="J132" i="1"/>
  <c r="I132" i="1"/>
  <c r="J131" i="1"/>
  <c r="I131" i="1"/>
  <c r="J130" i="1"/>
  <c r="I130" i="1"/>
  <c r="L129" i="1"/>
  <c r="K129" i="1"/>
  <c r="L128" i="1"/>
  <c r="K128" i="1"/>
  <c r="J127" i="1"/>
  <c r="I127" i="1"/>
  <c r="L126" i="1"/>
  <c r="K126" i="1"/>
  <c r="L125" i="1"/>
  <c r="K125" i="1"/>
  <c r="L124" i="1"/>
  <c r="K124" i="1"/>
  <c r="J123" i="1"/>
  <c r="I123" i="1"/>
  <c r="J122" i="1"/>
  <c r="I122" i="1"/>
  <c r="J121" i="1"/>
  <c r="I121" i="1"/>
  <c r="J120" i="1"/>
  <c r="I120" i="1"/>
  <c r="L119" i="1"/>
  <c r="K119" i="1"/>
  <c r="J118" i="1"/>
  <c r="I118" i="1"/>
  <c r="J117" i="1"/>
  <c r="I117" i="1"/>
  <c r="J116" i="1"/>
  <c r="I116" i="1"/>
  <c r="J115" i="1"/>
  <c r="I115" i="1"/>
  <c r="L114" i="1"/>
  <c r="K114" i="1"/>
  <c r="J113" i="1"/>
  <c r="I113" i="1"/>
  <c r="L112" i="1"/>
  <c r="K112" i="1"/>
  <c r="L111" i="1"/>
  <c r="K111" i="1"/>
  <c r="J110" i="1"/>
  <c r="I110" i="1"/>
  <c r="L109" i="1"/>
  <c r="K109" i="1"/>
  <c r="L108" i="1"/>
  <c r="K108" i="1"/>
  <c r="J107" i="1"/>
  <c r="I107" i="1"/>
  <c r="L106" i="1"/>
  <c r="K106" i="1"/>
  <c r="L105" i="1"/>
  <c r="K105" i="1"/>
  <c r="J104" i="1"/>
  <c r="I104" i="1"/>
  <c r="J103" i="1"/>
  <c r="I103" i="1"/>
  <c r="L102" i="1"/>
  <c r="K102" i="1"/>
  <c r="J101" i="1"/>
  <c r="I101" i="1"/>
  <c r="J100" i="1"/>
  <c r="I100" i="1"/>
  <c r="J99" i="1"/>
  <c r="I99" i="1"/>
  <c r="L98" i="1"/>
  <c r="K98" i="1"/>
  <c r="L97" i="1"/>
  <c r="K97" i="1"/>
  <c r="L96" i="1"/>
  <c r="K96" i="1"/>
  <c r="L95" i="1"/>
  <c r="K95" i="1"/>
  <c r="L93" i="1"/>
  <c r="K93" i="1"/>
  <c r="J94" i="1"/>
  <c r="I94" i="1"/>
  <c r="F123" i="1" l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12" i="1"/>
  <c r="F113" i="1"/>
  <c r="F114" i="1"/>
  <c r="F115" i="1"/>
  <c r="F116" i="1"/>
  <c r="F117" i="1"/>
  <c r="F118" i="1"/>
  <c r="F119" i="1"/>
  <c r="F120" i="1"/>
  <c r="F121" i="1"/>
  <c r="F122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93" i="1"/>
  <c r="C209" i="1" l="1"/>
  <c r="C208" i="1"/>
  <c r="C202" i="1"/>
  <c r="C203" i="1"/>
  <c r="C204" i="1"/>
  <c r="C200" i="1"/>
  <c r="C201" i="1"/>
  <c r="C199" i="1"/>
  <c r="C195" i="1"/>
  <c r="C196" i="1"/>
  <c r="C197" i="1"/>
  <c r="C194" i="1"/>
  <c r="C189" i="1"/>
  <c r="C216" i="1" s="1"/>
  <c r="C188" i="1"/>
  <c r="C219" i="1" s="1"/>
  <c r="C177" i="1"/>
  <c r="C178" i="1"/>
  <c r="C179" i="1"/>
  <c r="C180" i="1"/>
  <c r="C211" i="1" s="1"/>
  <c r="C176" i="1"/>
  <c r="C171" i="1"/>
  <c r="C172" i="1"/>
  <c r="C218" i="1" s="1"/>
  <c r="C173" i="1"/>
  <c r="C198" i="1" s="1"/>
  <c r="C174" i="1"/>
  <c r="C186" i="1" s="1"/>
  <c r="C175" i="1"/>
  <c r="C170" i="1"/>
  <c r="C157" i="1"/>
  <c r="C158" i="1"/>
  <c r="C159" i="1"/>
  <c r="C156" i="1"/>
  <c r="C147" i="1"/>
  <c r="C148" i="1"/>
  <c r="C149" i="1"/>
  <c r="C150" i="1"/>
  <c r="C146" i="1"/>
  <c r="C139" i="1"/>
  <c r="C140" i="1"/>
  <c r="C141" i="1"/>
  <c r="C138" i="1"/>
  <c r="C187" i="1" l="1"/>
  <c r="C191" i="1" s="1"/>
  <c r="C217" i="1"/>
  <c r="C221" i="1" s="1"/>
  <c r="C223" i="1"/>
  <c r="C222" i="1"/>
  <c r="C220" i="1"/>
  <c r="C215" i="1"/>
  <c r="C214" i="1"/>
  <c r="C213" i="1"/>
  <c r="C212" i="1"/>
  <c r="C207" i="1"/>
  <c r="C206" i="1"/>
  <c r="C205" i="1"/>
  <c r="C193" i="1"/>
  <c r="C192" i="1"/>
  <c r="C190" i="1"/>
  <c r="C185" i="1"/>
  <c r="C184" i="1"/>
  <c r="C183" i="1"/>
  <c r="C182" i="1"/>
  <c r="C181" i="1"/>
  <c r="C163" i="1"/>
  <c r="C162" i="1"/>
  <c r="C161" i="1"/>
  <c r="C160" i="1"/>
  <c r="C155" i="1"/>
  <c r="C154" i="1"/>
  <c r="C153" i="1"/>
  <c r="C152" i="1"/>
  <c r="C151" i="1"/>
  <c r="C145" i="1"/>
  <c r="C144" i="1"/>
  <c r="C143" i="1"/>
  <c r="C142" i="1"/>
  <c r="M139" i="1" l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F189" i="1"/>
  <c r="M189" i="1"/>
  <c r="N189" i="1"/>
  <c r="F190" i="1"/>
  <c r="M190" i="1"/>
  <c r="N190" i="1"/>
  <c r="F191" i="1"/>
  <c r="M191" i="1"/>
  <c r="N191" i="1"/>
  <c r="F192" i="1"/>
  <c r="M192" i="1"/>
  <c r="N192" i="1"/>
  <c r="F193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N138" i="1"/>
  <c r="M138" i="1"/>
  <c r="M178" i="1" l="1"/>
  <c r="N178" i="1"/>
  <c r="M179" i="1"/>
  <c r="N179" i="1"/>
  <c r="M176" i="1"/>
  <c r="N176" i="1"/>
  <c r="M180" i="1"/>
  <c r="N180" i="1"/>
  <c r="M177" i="1"/>
  <c r="N177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N93" i="1"/>
  <c r="M93" i="1"/>
  <c r="C128" i="1" l="1"/>
  <c r="C129" i="1"/>
  <c r="C137" i="1"/>
  <c r="C136" i="1"/>
  <c r="C55" i="1"/>
  <c r="C134" i="1" l="1"/>
  <c r="C130" i="1"/>
  <c r="C103" i="1"/>
  <c r="C133" i="1" s="1"/>
  <c r="C121" i="1"/>
  <c r="C166" i="1" s="1"/>
  <c r="C169" i="1" s="1"/>
  <c r="C122" i="1"/>
  <c r="C123" i="1"/>
  <c r="C124" i="1"/>
  <c r="C125" i="1"/>
  <c r="C126" i="1"/>
  <c r="C127" i="1"/>
  <c r="C115" i="1"/>
  <c r="C116" i="1"/>
  <c r="C117" i="1"/>
  <c r="C118" i="1"/>
  <c r="C119" i="1"/>
  <c r="C165" i="1" s="1"/>
  <c r="C168" i="1" s="1"/>
  <c r="C120" i="1"/>
  <c r="C112" i="1"/>
  <c r="C113" i="1"/>
  <c r="C114" i="1"/>
  <c r="C111" i="1"/>
  <c r="C106" i="1"/>
  <c r="C109" i="1" s="1"/>
  <c r="C107" i="1"/>
  <c r="C110" i="1" s="1"/>
  <c r="C105" i="1"/>
  <c r="C108" i="1" s="1"/>
  <c r="C97" i="1" l="1"/>
  <c r="C93" i="1"/>
  <c r="C100" i="1"/>
  <c r="C96" i="1"/>
  <c r="C98" i="1"/>
  <c r="C102" i="1"/>
  <c r="C83" i="1" l="1"/>
  <c r="C84" i="1"/>
  <c r="G94" i="1" l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93" i="1"/>
  <c r="C99" i="1"/>
  <c r="C135" i="1" l="1"/>
  <c r="C104" i="1"/>
  <c r="C101" i="1"/>
  <c r="C94" i="1" l="1"/>
  <c r="C95" i="1"/>
  <c r="C34" i="1" l="1"/>
  <c r="C35" i="1"/>
  <c r="C82" i="1" l="1"/>
  <c r="C60" i="1"/>
  <c r="C61" i="1" s="1"/>
  <c r="C57" i="1"/>
  <c r="C59" i="1" s="1"/>
  <c r="C54" i="1"/>
  <c r="C75" i="1" l="1"/>
  <c r="C76" i="1"/>
  <c r="C77" i="1"/>
  <c r="C78" i="1"/>
  <c r="C79" i="1"/>
  <c r="C80" i="1"/>
  <c r="C81" i="1"/>
  <c r="C58" i="1"/>
  <c r="C56" i="1"/>
  <c r="C53" i="1"/>
  <c r="C67" i="1" l="1"/>
  <c r="C68" i="1"/>
  <c r="C69" i="1"/>
  <c r="C164" i="1" s="1"/>
  <c r="C167" i="1" s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2" i="1"/>
  <c r="C85" i="1" l="1"/>
  <c r="C131" i="1"/>
  <c r="C86" i="1"/>
  <c r="C132" i="1"/>
</calcChain>
</file>

<file path=xl/sharedStrings.xml><?xml version="1.0" encoding="utf-8"?>
<sst xmlns="http://schemas.openxmlformats.org/spreadsheetml/2006/main" count="300" uniqueCount="300">
  <si>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</si>
  <si>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</si>
  <si>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</si>
  <si>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</si>
  <si>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</si>
  <si>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</si>
  <si>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</si>
  <si>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</si>
  <si>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</si>
  <si>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</si>
  <si>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</si>
  <si>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</si>
  <si>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</si>
  <si>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</si>
  <si>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</si>
  <si>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</si>
  <si>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</si>
  <si>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</si>
  <si>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</si>
  <si>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</si>
  <si>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</si>
  <si>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</si>
  <si>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</si>
  <si>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</si>
  <si>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</si>
  <si>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</si>
  <si>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</si>
  <si>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</si>
  <si>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</si>
  <si>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</si>
  <si>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</si>
  <si>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</si>
  <si>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</si>
  <si>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</si>
  <si>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</si>
  <si>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</si>
  <si>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</si>
  <si>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</si>
  <si>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</si>
  <si>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</si>
  <si>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</si>
  <si>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</si>
  <si>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</si>
  <si>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</si>
  <si>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</si>
  <si>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</si>
  <si>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</si>
  <si>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</si>
  <si>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</si>
  <si>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</si>
  <si>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</si>
  <si>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</si>
  <si>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</si>
  <si>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</si>
  <si>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</si>
  <si>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</si>
  <si>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</si>
  <si>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</si>
  <si>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</si>
  <si>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</si>
  <si>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</si>
  <si>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</si>
  <si>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</si>
  <si>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</si>
  <si>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</si>
  <si>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</si>
  <si>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</si>
  <si>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</si>
  <si>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</si>
  <si>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</si>
  <si>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</si>
  <si>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</si>
  <si>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</si>
  <si>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</si>
  <si>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</si>
  <si>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</si>
  <si>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</si>
  <si>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</si>
  <si>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</si>
  <si>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</si>
  <si>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</si>
  <si>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</si>
  <si>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</si>
  <si>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</si>
  <si>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</si>
  <si>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</si>
  <si>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</si>
  <si>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</si>
  <si>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</si>
  <si>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</si>
  <si>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</si>
  <si>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</si>
  <si>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</si>
  <si>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</si>
  <si>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</si>
  <si>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</si>
  <si>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</si>
  <si>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Lvl</t>
    <phoneticPr fontId="1" type="noConversion"/>
  </si>
  <si>
    <t>神兽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</si>
  <si>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</si>
  <si>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</si>
  <si>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</si>
  <si>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</si>
  <si>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</si>
  <si>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</si>
  <si>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</si>
  <si>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</si>
  <si>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</si>
  <si>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</si>
  <si>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</si>
  <si>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黑牙蜘蛛</t>
  </si>
  <si>
    <t>巨镰蜘蛛</t>
  </si>
  <si>
    <t>金杖蜘蛛</t>
  </si>
  <si>
    <t>圣殿卫士</t>
  </si>
  <si>
    <t>绿魔蜘蛛</t>
  </si>
  <si>
    <t>狂热火蜥蜴</t>
  </si>
  <si>
    <t>铁翼巨蛾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</si>
  <si>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</si>
  <si>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</si>
  <si>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</si>
  <si>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</si>
  <si>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</si>
  <si>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</si>
  <si>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</si>
  <si>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</si>
  <si>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</si>
  <si>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</si>
  <si>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</si>
  <si>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</si>
  <si>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</si>
  <si>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</si>
  <si>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</si>
  <si>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</si>
  <si>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</si>
  <si>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</si>
  <si>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</si>
  <si>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</si>
  <si>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</si>
  <si>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</si>
  <si>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</si>
  <si>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</si>
  <si>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</si>
  <si>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</si>
  <si>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</si>
  <si>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</si>
  <si>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</si>
  <si>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</si>
  <si>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</si>
  <si>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</si>
  <si>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</si>
  <si>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</si>
  <si>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</si>
  <si>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</si>
  <si>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</si>
  <si>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</si>
  <si>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</si>
  <si>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</si>
  <si>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</si>
  <si>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</si>
  <si>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</si>
  <si>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</si>
  <si>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</si>
  <si>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</si>
  <si>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</si>
  <si>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</si>
  <si>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</si>
  <si>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</si>
  <si>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</si>
  <si>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</si>
  <si>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</si>
  <si>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</si>
  <si>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</si>
  <si>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</si>
  <si>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</si>
  <si>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</si>
  <si>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</si>
  <si>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</si>
  <si>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</si>
  <si>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</si>
  <si>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</si>
  <si>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</si>
  <si>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</si>
  <si>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</si>
  <si>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</si>
  <si>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</si>
  <si>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</si>
  <si>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</si>
  <si>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</si>
  <si>
    <t>蓝背蜘蛛</t>
    <phoneticPr fontId="1" type="noConversion"/>
  </si>
  <si>
    <t>剧毒蜘蛛</t>
    <phoneticPr fontId="1" type="noConversion"/>
  </si>
  <si>
    <t>矿洞骸骨</t>
  </si>
  <si>
    <t>矿洞骨魔</t>
  </si>
  <si>
    <t>矿洞骨灵</t>
  </si>
  <si>
    <t>矿洞腐尸</t>
  </si>
  <si>
    <t>矿洞骸骨0</t>
  </si>
  <si>
    <t>矿洞骨魔0</t>
  </si>
  <si>
    <t>矿洞骨灵0</t>
  </si>
  <si>
    <t>矿洞腐尸0</t>
  </si>
  <si>
    <t>憎恶使者</t>
  </si>
  <si>
    <t>食尸饿鬼</t>
  </si>
  <si>
    <t>贪婪亡灵</t>
  </si>
  <si>
    <t>嗜血恶魔</t>
  </si>
  <si>
    <t>暗夜修罗</t>
  </si>
  <si>
    <t>憎恶使者0</t>
  </si>
  <si>
    <t>食尸饿鬼0</t>
  </si>
  <si>
    <t>贪婪亡灵0</t>
  </si>
  <si>
    <t>嗜血恶魔0</t>
  </si>
  <si>
    <t>暗夜修罗0</t>
  </si>
  <si>
    <t>地之邪灵</t>
  </si>
  <si>
    <t>地之护法</t>
  </si>
  <si>
    <t>地之力士</t>
  </si>
  <si>
    <t>泯灭战士</t>
  </si>
  <si>
    <t>泯灭斗士</t>
  </si>
  <si>
    <t>泯灭龙魂</t>
  </si>
  <si>
    <t>天马行空</t>
  </si>
  <si>
    <t>泯灭战士0</t>
  </si>
  <si>
    <t>泯灭斗士0</t>
  </si>
  <si>
    <t>泯灭龙魂0</t>
  </si>
  <si>
    <t>天马行空0</t>
  </si>
  <si>
    <t>破碎の亡魂</t>
  </si>
  <si>
    <t>破碎の战魂</t>
  </si>
  <si>
    <t>破碎の星魂</t>
  </si>
  <si>
    <t>破碎の斗魂</t>
  </si>
  <si>
    <t>破碎の幽魂</t>
  </si>
  <si>
    <t>破碎の亡魂0</t>
  </si>
  <si>
    <t>破碎の战魂0</t>
  </si>
  <si>
    <t>破碎の星魂0</t>
  </si>
  <si>
    <t>破碎の斗魂0</t>
  </si>
  <si>
    <t>破碎の幽魂0</t>
  </si>
  <si>
    <t>幽灵斗士</t>
  </si>
  <si>
    <t>幽灵将军</t>
  </si>
  <si>
    <t>幽灵杀戮者</t>
  </si>
  <si>
    <t>幽灵影怒者</t>
  </si>
  <si>
    <t>幽灵暗杀者</t>
  </si>
  <si>
    <t>幽灵残暴者</t>
  </si>
  <si>
    <t>众神地藏</t>
  </si>
  <si>
    <t>众神祭祀</t>
  </si>
  <si>
    <t>众神灵魂</t>
  </si>
  <si>
    <t>众神亡灵</t>
  </si>
  <si>
    <t>众神地藏0</t>
  </si>
  <si>
    <t>众神祭祀0</t>
  </si>
  <si>
    <t>众神灵魂0</t>
  </si>
  <si>
    <t>众神亡灵0</t>
  </si>
  <si>
    <t>藏月尸</t>
  </si>
  <si>
    <t>藏月异形</t>
  </si>
  <si>
    <t>藏月妖魅</t>
  </si>
  <si>
    <t>藏月尸0</t>
  </si>
  <si>
    <t>藏月异形0</t>
  </si>
  <si>
    <t>藏月妖魅0</t>
  </si>
  <si>
    <t>祭血亡灵</t>
  </si>
  <si>
    <t>祭血地藏</t>
  </si>
  <si>
    <t>祭血祭祀</t>
  </si>
  <si>
    <t>祭血灵魂</t>
  </si>
  <si>
    <t>祭血亡灵0</t>
  </si>
  <si>
    <t>祭血地藏0</t>
  </si>
  <si>
    <t>祭血祭祀0</t>
  </si>
  <si>
    <t>祭血灵魂0</t>
  </si>
  <si>
    <t>战士</t>
    <phoneticPr fontId="5" type="noConversion"/>
  </si>
  <si>
    <t>医生</t>
    <phoneticPr fontId="5" type="noConversion"/>
  </si>
  <si>
    <t>长矛兵</t>
    <phoneticPr fontId="5" type="noConversion"/>
  </si>
  <si>
    <t>刀兵</t>
    <phoneticPr fontId="5" type="noConversion"/>
  </si>
  <si>
    <t>斥候</t>
    <phoneticPr fontId="5" type="noConversion"/>
  </si>
  <si>
    <t>骑兵</t>
    <phoneticPr fontId="5" type="noConversion"/>
  </si>
  <si>
    <t>祭祀</t>
    <phoneticPr fontId="5" type="noConversion"/>
  </si>
  <si>
    <t>村妇</t>
    <phoneticPr fontId="5" type="noConversion"/>
  </si>
  <si>
    <t>地之邪灵0</t>
    <phoneticPr fontId="1" type="noConversion"/>
  </si>
  <si>
    <t>地之护法0</t>
    <phoneticPr fontId="1" type="noConversion"/>
  </si>
  <si>
    <t>地之力士0</t>
    <phoneticPr fontId="1" type="noConversion"/>
  </si>
  <si>
    <t>网魔</t>
    <phoneticPr fontId="1" type="noConversion"/>
  </si>
  <si>
    <t>恶魔</t>
    <phoneticPr fontId="1" type="noConversion"/>
  </si>
  <si>
    <t>冰魔</t>
    <phoneticPr fontId="1" type="noConversion"/>
  </si>
  <si>
    <t>邪魔</t>
    <phoneticPr fontId="1" type="noConversion"/>
  </si>
  <si>
    <t>网魔0</t>
    <phoneticPr fontId="1" type="noConversion"/>
  </si>
  <si>
    <t>恶魔0</t>
    <phoneticPr fontId="1" type="noConversion"/>
  </si>
  <si>
    <t>冰魔0</t>
    <phoneticPr fontId="1" type="noConversion"/>
  </si>
  <si>
    <t>邪魔0</t>
    <phoneticPr fontId="1" type="noConversion"/>
  </si>
  <si>
    <t>黑暗女妖</t>
    <phoneticPr fontId="1" type="noConversion"/>
  </si>
  <si>
    <t>嗜魂者</t>
    <phoneticPr fontId="1" type="noConversion"/>
  </si>
  <si>
    <t>嗜血者</t>
    <phoneticPr fontId="1" type="noConversion"/>
  </si>
  <si>
    <t>泯灭脑魔</t>
    <phoneticPr fontId="1" type="noConversion"/>
  </si>
  <si>
    <t>不屈英灵</t>
    <phoneticPr fontId="1" type="noConversion"/>
  </si>
  <si>
    <t>幽灵捍卫者</t>
    <phoneticPr fontId="1" type="noConversion"/>
  </si>
  <si>
    <t>幽灵教主</t>
    <phoneticPr fontId="1" type="noConversion"/>
  </si>
  <si>
    <t>狂暴</t>
    <phoneticPr fontId="1" type="noConversion"/>
  </si>
  <si>
    <t>嗜血</t>
    <phoneticPr fontId="1" type="noConversion"/>
  </si>
  <si>
    <t>风灵之神</t>
    <phoneticPr fontId="1" type="noConversion"/>
  </si>
  <si>
    <t>迷惑之神</t>
    <phoneticPr fontId="1" type="noConversion"/>
  </si>
  <si>
    <t>封印之神</t>
    <phoneticPr fontId="1" type="noConversion"/>
  </si>
  <si>
    <t>洪荒之神</t>
    <phoneticPr fontId="1" type="noConversion"/>
  </si>
  <si>
    <t>失落魔王</t>
    <phoneticPr fontId="1" type="noConversion"/>
  </si>
  <si>
    <t>邀月</t>
    <phoneticPr fontId="1" type="noConversion"/>
  </si>
  <si>
    <t>深渊</t>
    <phoneticPr fontId="1" type="noConversion"/>
  </si>
  <si>
    <t>祭血心魔</t>
    <phoneticPr fontId="1" type="noConversion"/>
  </si>
  <si>
    <t>太阴玉兔</t>
    <phoneticPr fontId="1" type="noConversion"/>
  </si>
  <si>
    <t>白虎(伪)</t>
    <phoneticPr fontId="1" type="noConversion"/>
  </si>
  <si>
    <t>月灵</t>
    <phoneticPr fontId="1" type="noConversion"/>
  </si>
  <si>
    <t>狐月弓箭手</t>
    <phoneticPr fontId="1" type="noConversion"/>
  </si>
  <si>
    <t>静之火灵</t>
    <phoneticPr fontId="1" type="noConversion"/>
  </si>
  <si>
    <t>怒之火灵</t>
    <phoneticPr fontId="1" type="noConversion"/>
  </si>
  <si>
    <t>boss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</si>
</sst>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86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workbookViewId="0">
      <pane ySplit="1" topLeftCell="A68" activePane="bottomLeft" state="frozen"/>
      <selection pane="bottomLeft" activeCell="J86" sqref="J86"/>
    </sheetView>
  </sheetViews>
  <sheetFormatPr defaultColWidth="9" defaultRowHeight="14.25" x14ac:dyDescent="0.15"/>
  <cols>
    <col min="1" max="1" width="6.5" style="3" bestFit="1" customWidth="1"/>
    <col min="2" max="2" width="13.875" style="4" bestFit="1" customWidth="1"/>
    <col min="3" max="4" width="6.5" style="16" customWidth="1"/>
    <col min="5" max="5" width="4.5" style="13" bestFit="1" customWidth="1"/>
    <col min="6" max="6" width="6.5" style="13" bestFit="1" customWidth="1"/>
    <col min="7" max="7" width="7.5" style="13" bestFit="1" customWidth="1"/>
    <col min="8" max="8" width="4.5" style="13" customWidth="1"/>
    <col min="9" max="12" width="6.5" style="14" bestFit="1" customWidth="1"/>
    <col min="13" max="14" width="5.5" style="15" bestFit="1" customWidth="1"/>
    <col min="15" max="15" width="4.5" style="15" customWidth="1"/>
    <col min="16" max="16" width="9.5" style="13" customWidth="1"/>
    <col min="18" max="18" width="6.5" style="12" bestFit="1" customWidth="1"/>
  </cols>
  <sheetData>
    <row r="1" spans="1:18" s="10" customFormat="1" x14ac:dyDescent="0.15">
      <c r="A1" s="10" t="s">
        <v>0</v>
      </c>
      <c r="B1" s="1" t="s">
        <v>100</v>
      </c>
      <c r="C1" s="1" t="s">
        <v>99</v>
      </c>
      <c r="D1" s="1" t="s">
        <v>299</v>
      </c>
      <c r="E1" s="16" t="s">
        <v>97</v>
      </c>
      <c r="F1" s="16" t="s">
        <v>81</v>
      </c>
      <c r="G1" s="16" t="s">
        <v>82</v>
      </c>
      <c r="H1" s="16" t="s">
        <v>83</v>
      </c>
      <c r="I1" s="14" t="s">
        <v>106</v>
      </c>
      <c r="J1" s="14" t="s">
        <v>107</v>
      </c>
      <c r="K1" s="14" t="s">
        <v>108</v>
      </c>
      <c r="L1" s="14" t="s">
        <v>109</v>
      </c>
      <c r="M1" s="15" t="s">
        <v>84</v>
      </c>
      <c r="N1" s="15" t="s">
        <v>85</v>
      </c>
      <c r="O1" s="15" t="s">
        <v>103</v>
      </c>
      <c r="P1" s="16" t="s">
        <v>104</v>
      </c>
      <c r="R1" s="11"/>
    </row>
    <row r="2" spans="1:18" x14ac:dyDescent="0.15">
      <c r="A2" s="3">
        <v>10001</v>
      </c>
      <c r="B2" s="5" t="s">
        <v>1</v>
      </c>
      <c r="C2" s="16">
        <f t="shared" ref="C2:C47" si="0">A2</f>
        <v>10001</v>
      </c>
      <c r="D2" s="16">
        <v>0</v>
      </c>
      <c r="E2" s="13">
        <v>5</v>
      </c>
      <c r="F2" s="13">
        <v>5</v>
      </c>
      <c r="G2" s="13">
        <v>5</v>
      </c>
      <c r="H2" s="13">
        <v>10</v>
      </c>
      <c r="I2" s="13">
        <v>1</v>
      </c>
      <c r="J2" s="13">
        <v>1</v>
      </c>
      <c r="K2" s="14">
        <v>0</v>
      </c>
      <c r="L2" s="14">
        <v>0</v>
      </c>
      <c r="M2" s="15">
        <v>0</v>
      </c>
      <c r="N2" s="15">
        <v>0</v>
      </c>
      <c r="O2" s="16">
        <v>3</v>
      </c>
      <c r="P2" s="13">
        <v>3000</v>
      </c>
    </row>
    <row r="3" spans="1:18" x14ac:dyDescent="0.15">
      <c r="A3" s="3">
        <v>10002</v>
      </c>
      <c r="B3" s="5" t="s">
        <v>2</v>
      </c>
      <c r="C3" s="16">
        <f t="shared" si="0"/>
        <v>10002</v>
      </c>
      <c r="D3" s="16">
        <v>0</v>
      </c>
      <c r="E3" s="13">
        <v>12</v>
      </c>
      <c r="F3" s="13">
        <v>15</v>
      </c>
      <c r="G3" s="13">
        <v>25</v>
      </c>
      <c r="H3" s="13">
        <v>10</v>
      </c>
      <c r="I3" s="13">
        <v>2</v>
      </c>
      <c r="J3" s="13">
        <v>4</v>
      </c>
      <c r="K3" s="14">
        <v>0</v>
      </c>
      <c r="L3" s="14">
        <v>0</v>
      </c>
      <c r="M3" s="15">
        <v>0</v>
      </c>
      <c r="N3" s="15">
        <v>0</v>
      </c>
      <c r="O3" s="16">
        <v>4</v>
      </c>
      <c r="P3" s="13">
        <v>3000</v>
      </c>
    </row>
    <row r="4" spans="1:18" x14ac:dyDescent="0.15">
      <c r="A4" s="3">
        <v>10003</v>
      </c>
      <c r="B4" s="5" t="s">
        <v>3</v>
      </c>
      <c r="C4" s="16">
        <f t="shared" si="0"/>
        <v>10003</v>
      </c>
      <c r="D4" s="16">
        <v>0</v>
      </c>
      <c r="E4" s="13">
        <v>13</v>
      </c>
      <c r="F4" s="13">
        <v>20</v>
      </c>
      <c r="G4" s="13">
        <v>20</v>
      </c>
      <c r="H4" s="13">
        <v>10</v>
      </c>
      <c r="I4" s="13">
        <v>1</v>
      </c>
      <c r="J4" s="16">
        <v>3</v>
      </c>
      <c r="K4" s="13">
        <v>0</v>
      </c>
      <c r="L4" s="14">
        <v>0</v>
      </c>
      <c r="M4" s="13">
        <v>0</v>
      </c>
      <c r="N4" s="13">
        <v>0</v>
      </c>
      <c r="O4" s="13">
        <v>7</v>
      </c>
      <c r="P4" s="13">
        <v>3000</v>
      </c>
    </row>
    <row r="5" spans="1:18" x14ac:dyDescent="0.15">
      <c r="A5" s="3">
        <v>10004</v>
      </c>
      <c r="B5" s="6" t="s">
        <v>4</v>
      </c>
      <c r="C5" s="16">
        <f t="shared" si="0"/>
        <v>10004</v>
      </c>
      <c r="D5" s="16">
        <v>0</v>
      </c>
      <c r="E5" s="13">
        <v>10</v>
      </c>
      <c r="F5" s="13">
        <v>22</v>
      </c>
      <c r="G5" s="13">
        <v>25</v>
      </c>
      <c r="H5" s="13">
        <v>10</v>
      </c>
      <c r="I5" s="13">
        <v>1</v>
      </c>
      <c r="J5" s="16">
        <v>2</v>
      </c>
      <c r="K5" s="13">
        <v>0</v>
      </c>
      <c r="L5" s="14">
        <v>0</v>
      </c>
      <c r="M5" s="13">
        <v>0</v>
      </c>
      <c r="N5" s="13">
        <v>0</v>
      </c>
      <c r="O5" s="13">
        <v>5</v>
      </c>
      <c r="P5" s="13">
        <v>2500</v>
      </c>
    </row>
    <row r="6" spans="1:18" x14ac:dyDescent="0.15">
      <c r="A6" s="3">
        <v>10005</v>
      </c>
      <c r="B6" s="6" t="s">
        <v>5</v>
      </c>
      <c r="C6" s="16">
        <f t="shared" si="0"/>
        <v>10005</v>
      </c>
      <c r="D6" s="16">
        <v>0</v>
      </c>
      <c r="E6" s="13">
        <v>13</v>
      </c>
      <c r="F6" s="13">
        <v>17</v>
      </c>
      <c r="G6" s="13">
        <v>30</v>
      </c>
      <c r="H6" s="13">
        <v>10</v>
      </c>
      <c r="I6" s="13">
        <v>4</v>
      </c>
      <c r="J6" s="16">
        <v>6</v>
      </c>
      <c r="K6" s="13">
        <v>0</v>
      </c>
      <c r="L6" s="14">
        <v>0</v>
      </c>
      <c r="M6" s="13">
        <v>0</v>
      </c>
      <c r="N6" s="13">
        <v>0</v>
      </c>
      <c r="O6" s="13">
        <v>5</v>
      </c>
      <c r="P6" s="13">
        <v>2500</v>
      </c>
    </row>
    <row r="7" spans="1:18" x14ac:dyDescent="0.15">
      <c r="A7" s="3">
        <v>10006</v>
      </c>
      <c r="B7" s="6" t="s">
        <v>6</v>
      </c>
      <c r="C7" s="16">
        <f t="shared" si="0"/>
        <v>10006</v>
      </c>
      <c r="D7" s="16">
        <v>0</v>
      </c>
      <c r="E7" s="13">
        <v>13</v>
      </c>
      <c r="F7" s="13">
        <v>18</v>
      </c>
      <c r="G7" s="13">
        <v>32</v>
      </c>
      <c r="H7" s="13">
        <v>10</v>
      </c>
      <c r="I7" s="13">
        <v>4</v>
      </c>
      <c r="J7" s="16">
        <v>6</v>
      </c>
      <c r="K7" s="13">
        <v>0</v>
      </c>
      <c r="L7" s="14">
        <v>0</v>
      </c>
      <c r="M7" s="13">
        <v>0</v>
      </c>
      <c r="N7" s="13">
        <v>0</v>
      </c>
      <c r="O7" s="13">
        <v>5</v>
      </c>
      <c r="P7" s="13">
        <v>2500</v>
      </c>
    </row>
    <row r="8" spans="1:18" x14ac:dyDescent="0.15">
      <c r="A8" s="3">
        <v>10007</v>
      </c>
      <c r="B8" s="6" t="s">
        <v>7</v>
      </c>
      <c r="C8" s="16">
        <f t="shared" si="0"/>
        <v>10007</v>
      </c>
      <c r="D8" s="16">
        <v>0</v>
      </c>
      <c r="E8" s="13">
        <v>12</v>
      </c>
      <c r="F8" s="13">
        <v>15</v>
      </c>
      <c r="G8" s="13">
        <v>20</v>
      </c>
      <c r="H8" s="13">
        <v>10</v>
      </c>
      <c r="I8" s="13">
        <v>0</v>
      </c>
      <c r="J8" s="16">
        <v>0</v>
      </c>
      <c r="K8" s="13">
        <v>3</v>
      </c>
      <c r="L8" s="14">
        <v>7</v>
      </c>
      <c r="M8" s="13">
        <v>0</v>
      </c>
      <c r="N8" s="13">
        <v>0</v>
      </c>
      <c r="O8" s="13">
        <v>6</v>
      </c>
      <c r="P8" s="13">
        <v>2500</v>
      </c>
    </row>
    <row r="9" spans="1:18" x14ac:dyDescent="0.15">
      <c r="A9" s="3">
        <v>10008</v>
      </c>
      <c r="B9" s="2" t="s">
        <v>8</v>
      </c>
      <c r="C9" s="16">
        <f t="shared" si="0"/>
        <v>10008</v>
      </c>
      <c r="D9" s="16">
        <v>0</v>
      </c>
      <c r="E9" s="13">
        <v>20</v>
      </c>
      <c r="F9" s="13">
        <v>28</v>
      </c>
      <c r="G9" s="13">
        <v>28</v>
      </c>
      <c r="H9" s="13">
        <v>10</v>
      </c>
      <c r="I9" s="13">
        <v>6</v>
      </c>
      <c r="J9" s="14">
        <v>9</v>
      </c>
      <c r="K9" s="13">
        <v>0</v>
      </c>
      <c r="L9" s="16">
        <v>0</v>
      </c>
      <c r="M9" s="13">
        <v>2</v>
      </c>
      <c r="N9" s="13">
        <v>0</v>
      </c>
      <c r="O9" s="13">
        <v>9</v>
      </c>
      <c r="P9" s="13">
        <v>2500</v>
      </c>
    </row>
    <row r="10" spans="1:18" x14ac:dyDescent="0.15">
      <c r="A10" s="3">
        <v>10009</v>
      </c>
      <c r="B10" s="6" t="s">
        <v>9</v>
      </c>
      <c r="C10" s="16">
        <f t="shared" si="0"/>
        <v>10009</v>
      </c>
      <c r="D10" s="16">
        <v>0</v>
      </c>
      <c r="E10" s="13">
        <v>16</v>
      </c>
      <c r="F10" s="13">
        <v>30</v>
      </c>
      <c r="G10" s="13">
        <v>36</v>
      </c>
      <c r="H10" s="13">
        <v>10</v>
      </c>
      <c r="I10" s="13">
        <v>7</v>
      </c>
      <c r="J10" s="14">
        <v>9</v>
      </c>
      <c r="K10" s="13">
        <v>0</v>
      </c>
      <c r="L10" s="16">
        <v>0</v>
      </c>
      <c r="M10" s="13">
        <v>2</v>
      </c>
      <c r="N10" s="13">
        <v>0</v>
      </c>
      <c r="O10" s="13">
        <v>6</v>
      </c>
      <c r="P10" s="13">
        <v>2500</v>
      </c>
    </row>
    <row r="11" spans="1:18" x14ac:dyDescent="0.15">
      <c r="A11" s="3">
        <v>10010</v>
      </c>
      <c r="B11" s="6" t="s">
        <v>10</v>
      </c>
      <c r="C11" s="16">
        <f t="shared" si="0"/>
        <v>10010</v>
      </c>
      <c r="D11" s="16">
        <v>0</v>
      </c>
      <c r="E11" s="13">
        <v>15</v>
      </c>
      <c r="F11" s="13">
        <v>25</v>
      </c>
      <c r="G11" s="13">
        <v>30</v>
      </c>
      <c r="H11" s="13">
        <v>10</v>
      </c>
      <c r="I11" s="13">
        <v>4</v>
      </c>
      <c r="J11" s="16">
        <v>9</v>
      </c>
      <c r="K11" s="13">
        <v>0</v>
      </c>
      <c r="L11" s="14">
        <v>0</v>
      </c>
      <c r="M11" s="13">
        <v>2</v>
      </c>
      <c r="N11" s="13">
        <v>0</v>
      </c>
      <c r="O11" s="13">
        <v>7</v>
      </c>
      <c r="P11" s="13">
        <v>2500</v>
      </c>
    </row>
    <row r="12" spans="1:18" x14ac:dyDescent="0.15">
      <c r="A12" s="3">
        <v>10011</v>
      </c>
      <c r="B12" s="2" t="s">
        <v>11</v>
      </c>
      <c r="C12" s="16">
        <f t="shared" si="0"/>
        <v>10011</v>
      </c>
      <c r="D12" s="16">
        <v>0</v>
      </c>
      <c r="E12" s="13">
        <v>22</v>
      </c>
      <c r="F12" s="13">
        <v>90</v>
      </c>
      <c r="G12" s="13">
        <v>100</v>
      </c>
      <c r="H12" s="13">
        <v>10</v>
      </c>
      <c r="I12" s="13">
        <v>5</v>
      </c>
      <c r="J12" s="13">
        <v>12</v>
      </c>
      <c r="K12" s="13">
        <v>0</v>
      </c>
      <c r="L12" s="14">
        <v>0</v>
      </c>
      <c r="M12" s="13">
        <v>3</v>
      </c>
      <c r="N12" s="13">
        <v>1</v>
      </c>
      <c r="O12" s="13">
        <v>9</v>
      </c>
      <c r="P12" s="13">
        <v>2000</v>
      </c>
    </row>
    <row r="13" spans="1:18" x14ac:dyDescent="0.15">
      <c r="A13" s="3">
        <v>10012</v>
      </c>
      <c r="B13" s="5" t="s">
        <v>78</v>
      </c>
      <c r="C13" s="16">
        <f t="shared" si="0"/>
        <v>10012</v>
      </c>
      <c r="D13" s="16">
        <v>0</v>
      </c>
      <c r="E13" s="13">
        <v>20</v>
      </c>
      <c r="F13" s="13">
        <v>25</v>
      </c>
      <c r="G13" s="13">
        <v>25</v>
      </c>
      <c r="H13" s="13">
        <v>10</v>
      </c>
      <c r="I13" s="13">
        <v>4</v>
      </c>
      <c r="J13" s="13">
        <v>6</v>
      </c>
      <c r="K13" s="13">
        <v>0</v>
      </c>
      <c r="L13" s="14">
        <v>0</v>
      </c>
      <c r="M13" s="13">
        <v>2</v>
      </c>
      <c r="N13" s="13">
        <v>0</v>
      </c>
      <c r="O13" s="13">
        <v>10</v>
      </c>
      <c r="P13" s="13">
        <v>2500</v>
      </c>
    </row>
    <row r="14" spans="1:18" x14ac:dyDescent="0.15">
      <c r="A14" s="3">
        <v>10013</v>
      </c>
      <c r="B14" s="5" t="s">
        <v>12</v>
      </c>
      <c r="C14" s="16">
        <f t="shared" si="0"/>
        <v>10013</v>
      </c>
      <c r="D14" s="16">
        <v>0</v>
      </c>
      <c r="E14" s="13">
        <v>18</v>
      </c>
      <c r="F14" s="13">
        <v>45</v>
      </c>
      <c r="G14" s="13">
        <v>45</v>
      </c>
      <c r="H14" s="13">
        <v>10</v>
      </c>
      <c r="I14" s="13">
        <v>0</v>
      </c>
      <c r="J14" s="14">
        <v>0</v>
      </c>
      <c r="K14" s="13">
        <v>7</v>
      </c>
      <c r="L14" s="13">
        <v>13</v>
      </c>
      <c r="M14" s="13">
        <v>2</v>
      </c>
      <c r="N14" s="13">
        <v>0</v>
      </c>
      <c r="O14" s="13">
        <v>9</v>
      </c>
      <c r="P14" s="13">
        <v>2500</v>
      </c>
    </row>
    <row r="15" spans="1:18" x14ac:dyDescent="0.15">
      <c r="A15" s="3">
        <v>10014</v>
      </c>
      <c r="B15" s="5" t="s">
        <v>13</v>
      </c>
      <c r="C15" s="16">
        <f t="shared" si="0"/>
        <v>10014</v>
      </c>
      <c r="D15" s="16">
        <v>0</v>
      </c>
      <c r="E15" s="13">
        <v>21</v>
      </c>
      <c r="F15" s="13">
        <v>60</v>
      </c>
      <c r="G15" s="13">
        <v>65</v>
      </c>
      <c r="H15" s="13">
        <v>10</v>
      </c>
      <c r="I15" s="13">
        <v>0</v>
      </c>
      <c r="J15" s="14">
        <v>0</v>
      </c>
      <c r="K15" s="13">
        <v>8</v>
      </c>
      <c r="L15" s="13">
        <v>11</v>
      </c>
      <c r="M15" s="13">
        <v>0</v>
      </c>
      <c r="N15" s="13">
        <v>0</v>
      </c>
      <c r="O15" s="13">
        <v>10</v>
      </c>
      <c r="P15" s="13">
        <v>2500</v>
      </c>
    </row>
    <row r="16" spans="1:18" x14ac:dyDescent="0.15">
      <c r="A16" s="3">
        <v>10015</v>
      </c>
      <c r="B16" s="5" t="s">
        <v>14</v>
      </c>
      <c r="C16" s="16">
        <f t="shared" si="0"/>
        <v>10015</v>
      </c>
      <c r="D16" s="16">
        <v>0</v>
      </c>
      <c r="E16" s="13">
        <v>18</v>
      </c>
      <c r="F16" s="13">
        <v>85</v>
      </c>
      <c r="G16" s="13">
        <v>90</v>
      </c>
      <c r="H16" s="13">
        <v>10</v>
      </c>
      <c r="I16" s="13">
        <v>8</v>
      </c>
      <c r="J16" s="13">
        <v>13</v>
      </c>
      <c r="K16" s="13">
        <v>0</v>
      </c>
      <c r="L16" s="14">
        <v>0</v>
      </c>
      <c r="M16" s="13">
        <v>0</v>
      </c>
      <c r="N16" s="13">
        <v>0</v>
      </c>
      <c r="O16" s="13">
        <v>8</v>
      </c>
      <c r="P16" s="13">
        <v>2500</v>
      </c>
    </row>
    <row r="17" spans="1:21" x14ac:dyDescent="0.15">
      <c r="A17" s="3">
        <v>10016</v>
      </c>
      <c r="B17" s="5" t="s">
        <v>15</v>
      </c>
      <c r="C17" s="16">
        <f t="shared" si="0"/>
        <v>10016</v>
      </c>
      <c r="D17" s="16">
        <v>0</v>
      </c>
      <c r="E17" s="13">
        <v>18</v>
      </c>
      <c r="F17" s="13">
        <v>90</v>
      </c>
      <c r="G17" s="13">
        <v>100</v>
      </c>
      <c r="H17" s="13">
        <v>10</v>
      </c>
      <c r="I17" s="13">
        <v>0</v>
      </c>
      <c r="J17" s="14">
        <v>0</v>
      </c>
      <c r="K17" s="13">
        <v>6</v>
      </c>
      <c r="L17" s="13">
        <v>14</v>
      </c>
      <c r="M17" s="13">
        <v>0</v>
      </c>
      <c r="N17" s="13">
        <v>0</v>
      </c>
      <c r="O17" s="13">
        <v>9</v>
      </c>
      <c r="P17" s="13">
        <v>2500</v>
      </c>
    </row>
    <row r="18" spans="1:21" x14ac:dyDescent="0.15">
      <c r="A18" s="3">
        <v>10017</v>
      </c>
      <c r="B18" s="5" t="s">
        <v>16</v>
      </c>
      <c r="C18" s="16">
        <f t="shared" si="0"/>
        <v>10017</v>
      </c>
      <c r="D18" s="16">
        <v>0</v>
      </c>
      <c r="E18" s="13">
        <v>19</v>
      </c>
      <c r="F18" s="13">
        <v>95</v>
      </c>
      <c r="G18" s="13">
        <v>105</v>
      </c>
      <c r="H18" s="13">
        <v>10</v>
      </c>
      <c r="I18" s="13">
        <v>8</v>
      </c>
      <c r="J18" s="13">
        <v>15</v>
      </c>
      <c r="K18" s="13">
        <v>0</v>
      </c>
      <c r="L18" s="14">
        <v>0</v>
      </c>
      <c r="M18" s="13">
        <v>0</v>
      </c>
      <c r="N18" s="13">
        <v>0</v>
      </c>
      <c r="O18" s="13">
        <v>9</v>
      </c>
      <c r="P18" s="13">
        <v>2500</v>
      </c>
    </row>
    <row r="19" spans="1:21" x14ac:dyDescent="0.15">
      <c r="A19" s="3">
        <v>10018</v>
      </c>
      <c r="B19" s="5" t="s">
        <v>17</v>
      </c>
      <c r="C19" s="16">
        <f t="shared" si="0"/>
        <v>10018</v>
      </c>
      <c r="D19" s="16">
        <v>0</v>
      </c>
      <c r="E19" s="13">
        <v>20</v>
      </c>
      <c r="F19" s="13">
        <v>100</v>
      </c>
      <c r="G19" s="13">
        <v>110</v>
      </c>
      <c r="H19" s="13">
        <v>10</v>
      </c>
      <c r="I19" s="13">
        <v>9</v>
      </c>
      <c r="J19" s="13">
        <v>16</v>
      </c>
      <c r="K19" s="13">
        <v>0</v>
      </c>
      <c r="L19" s="14">
        <v>0</v>
      </c>
      <c r="M19" s="13">
        <v>2</v>
      </c>
      <c r="N19" s="13">
        <v>1</v>
      </c>
      <c r="O19" s="13">
        <v>9</v>
      </c>
      <c r="P19" s="13">
        <v>2300</v>
      </c>
    </row>
    <row r="20" spans="1:21" x14ac:dyDescent="0.15">
      <c r="A20" s="3">
        <v>10019</v>
      </c>
      <c r="B20" s="2" t="s">
        <v>18</v>
      </c>
      <c r="C20" s="16">
        <f t="shared" si="0"/>
        <v>10019</v>
      </c>
      <c r="D20" s="16">
        <v>0</v>
      </c>
      <c r="E20" s="13">
        <v>25</v>
      </c>
      <c r="F20" s="13">
        <v>160</v>
      </c>
      <c r="G20" s="13">
        <v>155</v>
      </c>
      <c r="H20" s="13">
        <v>10</v>
      </c>
      <c r="I20" s="13">
        <v>15</v>
      </c>
      <c r="J20" s="13">
        <v>23</v>
      </c>
      <c r="K20" s="13">
        <v>0</v>
      </c>
      <c r="L20" s="14">
        <v>0</v>
      </c>
      <c r="M20" s="13">
        <v>0</v>
      </c>
      <c r="N20" s="13">
        <v>0</v>
      </c>
      <c r="O20" s="13">
        <v>11</v>
      </c>
      <c r="P20" s="13">
        <v>3000</v>
      </c>
    </row>
    <row r="21" spans="1:21" x14ac:dyDescent="0.15">
      <c r="A21" s="3">
        <v>10020</v>
      </c>
      <c r="B21" s="5" t="s">
        <v>19</v>
      </c>
      <c r="C21" s="16">
        <f t="shared" si="0"/>
        <v>10020</v>
      </c>
      <c r="D21" s="16">
        <v>0</v>
      </c>
      <c r="E21" s="13">
        <v>25</v>
      </c>
      <c r="F21" s="13">
        <v>160</v>
      </c>
      <c r="G21" s="13">
        <v>155</v>
      </c>
      <c r="H21" s="13">
        <v>10</v>
      </c>
      <c r="I21" s="13">
        <v>16</v>
      </c>
      <c r="J21" s="13">
        <v>22</v>
      </c>
      <c r="K21" s="13">
        <v>0</v>
      </c>
      <c r="L21" s="14">
        <v>0</v>
      </c>
      <c r="M21" s="13">
        <v>2</v>
      </c>
      <c r="N21" s="13">
        <v>1</v>
      </c>
      <c r="O21" s="13">
        <v>11</v>
      </c>
      <c r="P21" s="13">
        <v>3000</v>
      </c>
    </row>
    <row r="22" spans="1:21" x14ac:dyDescent="0.15">
      <c r="A22" s="3">
        <v>10021</v>
      </c>
      <c r="B22" s="5" t="s">
        <v>20</v>
      </c>
      <c r="C22" s="16">
        <f t="shared" si="0"/>
        <v>10021</v>
      </c>
      <c r="D22" s="16">
        <v>0</v>
      </c>
      <c r="E22" s="13">
        <v>25</v>
      </c>
      <c r="F22" s="13">
        <v>160</v>
      </c>
      <c r="G22" s="13">
        <v>155</v>
      </c>
      <c r="H22" s="13">
        <v>10</v>
      </c>
      <c r="I22" s="13">
        <v>14</v>
      </c>
      <c r="J22" s="13">
        <v>22</v>
      </c>
      <c r="K22" s="13">
        <v>0</v>
      </c>
      <c r="L22" s="14">
        <v>0</v>
      </c>
      <c r="M22" s="13">
        <v>2</v>
      </c>
      <c r="N22" s="13">
        <v>1</v>
      </c>
      <c r="O22" s="13">
        <v>11</v>
      </c>
      <c r="P22" s="13">
        <v>3000</v>
      </c>
    </row>
    <row r="23" spans="1:21" x14ac:dyDescent="0.15">
      <c r="A23" s="3">
        <v>10022</v>
      </c>
      <c r="B23" s="5" t="s">
        <v>21</v>
      </c>
      <c r="C23" s="16">
        <f t="shared" si="0"/>
        <v>10022</v>
      </c>
      <c r="D23" s="16">
        <v>0</v>
      </c>
      <c r="E23" s="13">
        <v>25</v>
      </c>
      <c r="F23" s="13">
        <v>160</v>
      </c>
      <c r="G23" s="13">
        <v>155</v>
      </c>
      <c r="H23" s="13">
        <v>10</v>
      </c>
      <c r="I23" s="13">
        <v>0</v>
      </c>
      <c r="J23" s="14">
        <v>0</v>
      </c>
      <c r="K23" s="13">
        <v>14</v>
      </c>
      <c r="L23" s="13">
        <v>22</v>
      </c>
      <c r="M23" s="13">
        <v>2</v>
      </c>
      <c r="N23" s="13">
        <v>1</v>
      </c>
      <c r="O23" s="13">
        <v>11</v>
      </c>
      <c r="P23" s="13">
        <v>3000</v>
      </c>
    </row>
    <row r="24" spans="1:21" x14ac:dyDescent="0.15">
      <c r="A24" s="3">
        <v>10023</v>
      </c>
      <c r="B24" s="5" t="s">
        <v>22</v>
      </c>
      <c r="C24" s="16">
        <f t="shared" si="0"/>
        <v>10023</v>
      </c>
      <c r="D24" s="16">
        <v>0</v>
      </c>
      <c r="E24" s="13">
        <v>25</v>
      </c>
      <c r="F24" s="13">
        <v>160</v>
      </c>
      <c r="G24" s="13">
        <v>155</v>
      </c>
      <c r="H24" s="13">
        <v>10</v>
      </c>
      <c r="I24" s="13">
        <v>0</v>
      </c>
      <c r="J24" s="14">
        <v>0</v>
      </c>
      <c r="K24" s="13">
        <v>14</v>
      </c>
      <c r="L24" s="13">
        <v>22</v>
      </c>
      <c r="M24" s="13">
        <v>2</v>
      </c>
      <c r="N24" s="13">
        <v>1</v>
      </c>
      <c r="O24" s="13">
        <v>11</v>
      </c>
      <c r="P24" s="13">
        <v>3000</v>
      </c>
    </row>
    <row r="25" spans="1:21" x14ac:dyDescent="0.15">
      <c r="A25" s="3">
        <v>10024</v>
      </c>
      <c r="B25" s="2" t="s">
        <v>23</v>
      </c>
      <c r="C25" s="16">
        <f t="shared" si="0"/>
        <v>10024</v>
      </c>
      <c r="D25" s="16">
        <v>0</v>
      </c>
      <c r="E25" s="13">
        <v>26</v>
      </c>
      <c r="F25" s="13">
        <v>180</v>
      </c>
      <c r="G25" s="13">
        <v>155</v>
      </c>
      <c r="H25" s="13">
        <v>10</v>
      </c>
      <c r="I25" s="13">
        <v>0</v>
      </c>
      <c r="J25" s="14">
        <v>0</v>
      </c>
      <c r="K25" s="13">
        <v>17</v>
      </c>
      <c r="L25" s="13">
        <v>22</v>
      </c>
      <c r="M25" s="13">
        <v>3</v>
      </c>
      <c r="N25" s="13">
        <v>2</v>
      </c>
      <c r="O25" s="13">
        <v>11</v>
      </c>
      <c r="P25" s="13">
        <v>2500</v>
      </c>
    </row>
    <row r="26" spans="1:21" x14ac:dyDescent="0.15">
      <c r="A26" s="3">
        <v>10025</v>
      </c>
      <c r="B26" s="2" t="s">
        <v>24</v>
      </c>
      <c r="C26" s="16">
        <f t="shared" si="0"/>
        <v>10025</v>
      </c>
      <c r="D26" s="16">
        <v>0</v>
      </c>
      <c r="E26" s="13">
        <v>26</v>
      </c>
      <c r="F26" s="13">
        <v>200</v>
      </c>
      <c r="G26" s="13">
        <v>165</v>
      </c>
      <c r="H26" s="13">
        <v>10</v>
      </c>
      <c r="I26" s="13">
        <v>23</v>
      </c>
      <c r="J26" s="13">
        <v>30</v>
      </c>
      <c r="K26" s="13">
        <v>0</v>
      </c>
      <c r="L26" s="14">
        <v>0</v>
      </c>
      <c r="M26" s="13">
        <v>3</v>
      </c>
      <c r="N26" s="13">
        <v>2</v>
      </c>
      <c r="O26" s="13">
        <v>13</v>
      </c>
      <c r="P26" s="13">
        <v>2500</v>
      </c>
      <c r="S26" s="12"/>
      <c r="T26" s="12"/>
      <c r="U26" s="12"/>
    </row>
    <row r="27" spans="1:21" x14ac:dyDescent="0.15">
      <c r="A27" s="3">
        <v>10026</v>
      </c>
      <c r="B27" s="2" t="s">
        <v>25</v>
      </c>
      <c r="C27" s="16">
        <f t="shared" si="0"/>
        <v>10026</v>
      </c>
      <c r="D27" s="16">
        <v>0</v>
      </c>
      <c r="E27" s="13">
        <v>30</v>
      </c>
      <c r="F27" s="13">
        <v>260</v>
      </c>
      <c r="G27" s="13">
        <v>265</v>
      </c>
      <c r="H27" s="13">
        <v>10</v>
      </c>
      <c r="I27" s="13">
        <v>18</v>
      </c>
      <c r="J27" s="13">
        <v>32</v>
      </c>
      <c r="K27" s="13">
        <v>0</v>
      </c>
      <c r="L27" s="14">
        <v>0</v>
      </c>
      <c r="M27" s="13">
        <v>3</v>
      </c>
      <c r="N27" s="13">
        <v>2</v>
      </c>
      <c r="O27" s="13">
        <v>12</v>
      </c>
      <c r="P27" s="13">
        <v>2000</v>
      </c>
    </row>
    <row r="28" spans="1:21" x14ac:dyDescent="0.15">
      <c r="A28" s="3">
        <v>10027</v>
      </c>
      <c r="B28" s="5" t="s">
        <v>26</v>
      </c>
      <c r="C28" s="16">
        <f t="shared" si="0"/>
        <v>10027</v>
      </c>
      <c r="D28" s="16">
        <v>0</v>
      </c>
      <c r="E28" s="13">
        <v>30</v>
      </c>
      <c r="F28" s="13">
        <v>280</v>
      </c>
      <c r="G28" s="13">
        <v>285</v>
      </c>
      <c r="H28" s="13">
        <v>10</v>
      </c>
      <c r="I28" s="13">
        <v>20</v>
      </c>
      <c r="J28" s="13">
        <v>32</v>
      </c>
      <c r="K28" s="13">
        <v>0</v>
      </c>
      <c r="L28" s="14">
        <v>0</v>
      </c>
      <c r="M28" s="13">
        <v>3</v>
      </c>
      <c r="N28" s="13">
        <v>2</v>
      </c>
      <c r="O28" s="13">
        <v>12</v>
      </c>
      <c r="P28" s="13">
        <v>2000</v>
      </c>
    </row>
    <row r="29" spans="1:21" x14ac:dyDescent="0.15">
      <c r="A29" s="3">
        <v>10028</v>
      </c>
      <c r="B29" s="5" t="s">
        <v>27</v>
      </c>
      <c r="C29" s="16">
        <f t="shared" si="0"/>
        <v>10028</v>
      </c>
      <c r="D29" s="16">
        <v>0</v>
      </c>
      <c r="E29" s="13">
        <v>30</v>
      </c>
      <c r="F29" s="13">
        <v>280</v>
      </c>
      <c r="G29" s="13">
        <v>285</v>
      </c>
      <c r="H29" s="13">
        <v>10</v>
      </c>
      <c r="I29" s="13">
        <v>19</v>
      </c>
      <c r="J29" s="13">
        <v>33</v>
      </c>
      <c r="K29" s="13">
        <v>0</v>
      </c>
      <c r="L29" s="14">
        <v>0</v>
      </c>
      <c r="M29" s="13">
        <v>3</v>
      </c>
      <c r="N29" s="13">
        <v>2</v>
      </c>
      <c r="O29" s="13">
        <v>12</v>
      </c>
      <c r="P29" s="13">
        <v>2000</v>
      </c>
    </row>
    <row r="30" spans="1:21" x14ac:dyDescent="0.15">
      <c r="A30" s="3">
        <v>10029</v>
      </c>
      <c r="B30" s="5" t="s">
        <v>28</v>
      </c>
      <c r="C30" s="16">
        <f t="shared" si="0"/>
        <v>10029</v>
      </c>
      <c r="D30" s="16">
        <v>0</v>
      </c>
      <c r="E30" s="13">
        <v>31</v>
      </c>
      <c r="F30" s="13">
        <v>290</v>
      </c>
      <c r="G30" s="13">
        <v>340</v>
      </c>
      <c r="H30" s="13">
        <v>10</v>
      </c>
      <c r="I30" s="13">
        <v>0</v>
      </c>
      <c r="J30" s="14">
        <v>0</v>
      </c>
      <c r="K30" s="13">
        <v>18</v>
      </c>
      <c r="L30" s="13">
        <v>30</v>
      </c>
      <c r="M30" s="13">
        <v>0</v>
      </c>
      <c r="N30" s="13">
        <v>0</v>
      </c>
      <c r="O30" s="13">
        <v>13</v>
      </c>
      <c r="P30" s="13">
        <v>1700</v>
      </c>
    </row>
    <row r="31" spans="1:21" x14ac:dyDescent="0.15">
      <c r="A31" s="3">
        <v>10030</v>
      </c>
      <c r="B31" s="2" t="s">
        <v>29</v>
      </c>
      <c r="C31" s="16">
        <f t="shared" si="0"/>
        <v>10030</v>
      </c>
      <c r="D31" s="16">
        <v>0</v>
      </c>
      <c r="E31" s="13">
        <v>16</v>
      </c>
      <c r="F31" s="13">
        <v>42</v>
      </c>
      <c r="G31" s="13">
        <v>42</v>
      </c>
      <c r="H31" s="13">
        <v>10</v>
      </c>
      <c r="I31" s="13">
        <v>0</v>
      </c>
      <c r="J31" s="14">
        <v>0</v>
      </c>
      <c r="K31" s="13">
        <v>6</v>
      </c>
      <c r="L31" s="13">
        <v>9</v>
      </c>
      <c r="M31" s="13">
        <v>2</v>
      </c>
      <c r="N31" s="13">
        <v>1</v>
      </c>
      <c r="O31" s="13">
        <v>5</v>
      </c>
      <c r="P31" s="13">
        <v>2500</v>
      </c>
    </row>
    <row r="32" spans="1:21" x14ac:dyDescent="0.15">
      <c r="A32" s="3">
        <v>10031</v>
      </c>
      <c r="B32" s="2" t="s">
        <v>30</v>
      </c>
      <c r="C32" s="16">
        <f t="shared" si="0"/>
        <v>10031</v>
      </c>
      <c r="D32" s="16">
        <v>0</v>
      </c>
      <c r="E32" s="13">
        <v>17</v>
      </c>
      <c r="F32" s="13">
        <v>50</v>
      </c>
      <c r="G32" s="13">
        <v>50</v>
      </c>
      <c r="H32" s="13">
        <v>10</v>
      </c>
      <c r="I32" s="13">
        <v>7</v>
      </c>
      <c r="J32" s="13">
        <v>12</v>
      </c>
      <c r="K32" s="13">
        <v>0</v>
      </c>
      <c r="L32" s="14">
        <v>0</v>
      </c>
      <c r="M32" s="13">
        <v>0</v>
      </c>
      <c r="N32" s="13">
        <v>2</v>
      </c>
      <c r="O32" s="13">
        <v>11</v>
      </c>
      <c r="P32" s="13">
        <v>2500</v>
      </c>
    </row>
    <row r="33" spans="1:16" x14ac:dyDescent="0.15">
      <c r="A33" s="3">
        <v>10032</v>
      </c>
      <c r="B33" s="2" t="s">
        <v>31</v>
      </c>
      <c r="C33" s="16">
        <f t="shared" si="0"/>
        <v>10032</v>
      </c>
      <c r="D33" s="16">
        <v>0</v>
      </c>
      <c r="E33" s="13">
        <v>18</v>
      </c>
      <c r="F33" s="13">
        <v>53</v>
      </c>
      <c r="G33" s="13">
        <v>53</v>
      </c>
      <c r="H33" s="13">
        <v>10</v>
      </c>
      <c r="I33" s="13">
        <v>10</v>
      </c>
      <c r="J33" s="13">
        <v>11</v>
      </c>
      <c r="K33" s="13">
        <v>0</v>
      </c>
      <c r="L33" s="14">
        <v>0</v>
      </c>
      <c r="M33" s="13">
        <v>0</v>
      </c>
      <c r="N33" s="13">
        <v>2</v>
      </c>
      <c r="O33" s="13">
        <v>11</v>
      </c>
      <c r="P33" s="13">
        <v>2500</v>
      </c>
    </row>
    <row r="34" spans="1:16" x14ac:dyDescent="0.15">
      <c r="A34" s="3">
        <v>10033</v>
      </c>
      <c r="B34" s="2" t="s">
        <v>32</v>
      </c>
      <c r="C34" s="16">
        <f t="shared" si="0"/>
        <v>10033</v>
      </c>
      <c r="D34" s="16">
        <v>0</v>
      </c>
      <c r="E34" s="13">
        <v>16</v>
      </c>
      <c r="F34" s="13">
        <v>38</v>
      </c>
      <c r="G34" s="13">
        <v>38</v>
      </c>
      <c r="H34" s="13">
        <v>10</v>
      </c>
      <c r="I34" s="13">
        <v>7</v>
      </c>
      <c r="J34" s="13">
        <v>10</v>
      </c>
      <c r="K34" s="13">
        <v>0</v>
      </c>
      <c r="L34" s="14">
        <v>0</v>
      </c>
      <c r="M34" s="13">
        <v>0</v>
      </c>
      <c r="N34" s="13">
        <v>0</v>
      </c>
      <c r="O34" s="13">
        <v>13</v>
      </c>
      <c r="P34" s="13">
        <v>2500</v>
      </c>
    </row>
    <row r="35" spans="1:16" x14ac:dyDescent="0.15">
      <c r="A35" s="3">
        <v>10034</v>
      </c>
      <c r="B35" s="2" t="s">
        <v>33</v>
      </c>
      <c r="C35" s="16">
        <f t="shared" si="0"/>
        <v>10034</v>
      </c>
      <c r="D35" s="16">
        <v>0</v>
      </c>
      <c r="E35" s="13">
        <v>16</v>
      </c>
      <c r="F35" s="13">
        <v>32</v>
      </c>
      <c r="G35" s="13">
        <v>52</v>
      </c>
      <c r="H35" s="13">
        <v>10</v>
      </c>
      <c r="I35" s="13">
        <v>7</v>
      </c>
      <c r="J35" s="13">
        <v>8</v>
      </c>
      <c r="K35" s="13">
        <v>0</v>
      </c>
      <c r="L35" s="14">
        <v>0</v>
      </c>
      <c r="M35" s="13">
        <v>0</v>
      </c>
      <c r="N35" s="13">
        <v>0</v>
      </c>
      <c r="O35" s="13">
        <v>10</v>
      </c>
      <c r="P35" s="13">
        <v>2500</v>
      </c>
    </row>
    <row r="36" spans="1:16" x14ac:dyDescent="0.15">
      <c r="A36" s="3">
        <v>10035</v>
      </c>
      <c r="B36" s="2" t="s">
        <v>34</v>
      </c>
      <c r="C36" s="16">
        <f t="shared" si="0"/>
        <v>10035</v>
      </c>
      <c r="D36" s="16">
        <v>0</v>
      </c>
      <c r="E36" s="13">
        <v>26</v>
      </c>
      <c r="F36" s="13">
        <v>230</v>
      </c>
      <c r="G36" s="13">
        <v>230</v>
      </c>
      <c r="H36" s="13">
        <v>10</v>
      </c>
      <c r="I36" s="13">
        <v>0</v>
      </c>
      <c r="J36" s="14">
        <v>0</v>
      </c>
      <c r="K36" s="13">
        <v>16</v>
      </c>
      <c r="L36" s="13">
        <v>21</v>
      </c>
      <c r="M36" s="13">
        <v>0</v>
      </c>
      <c r="N36" s="13">
        <v>5</v>
      </c>
      <c r="O36" s="13">
        <v>12</v>
      </c>
      <c r="P36" s="13">
        <v>2000</v>
      </c>
    </row>
    <row r="37" spans="1:16" x14ac:dyDescent="0.15">
      <c r="A37" s="3">
        <v>10036</v>
      </c>
      <c r="B37" s="2" t="s">
        <v>35</v>
      </c>
      <c r="C37" s="16">
        <f t="shared" si="0"/>
        <v>10036</v>
      </c>
      <c r="D37" s="16">
        <v>0</v>
      </c>
      <c r="E37" s="13">
        <v>26</v>
      </c>
      <c r="F37" s="13">
        <v>230</v>
      </c>
      <c r="G37" s="13">
        <v>200</v>
      </c>
      <c r="H37" s="13">
        <v>10</v>
      </c>
      <c r="I37" s="13">
        <v>0</v>
      </c>
      <c r="J37" s="14">
        <v>0</v>
      </c>
      <c r="K37" s="13">
        <v>19</v>
      </c>
      <c r="L37" s="13">
        <v>22</v>
      </c>
      <c r="M37" s="13">
        <v>3</v>
      </c>
      <c r="N37" s="13">
        <v>3</v>
      </c>
      <c r="O37" s="13">
        <v>12</v>
      </c>
      <c r="P37" s="13">
        <v>2000</v>
      </c>
    </row>
    <row r="38" spans="1:16" x14ac:dyDescent="0.15">
      <c r="A38" s="3">
        <v>10037</v>
      </c>
      <c r="B38" s="2" t="s">
        <v>36</v>
      </c>
      <c r="C38" s="16">
        <f t="shared" si="0"/>
        <v>10037</v>
      </c>
      <c r="D38" s="16">
        <v>0</v>
      </c>
      <c r="E38" s="13">
        <v>26</v>
      </c>
      <c r="F38" s="13">
        <v>210</v>
      </c>
      <c r="G38" s="13">
        <v>200</v>
      </c>
      <c r="H38" s="13">
        <v>10</v>
      </c>
      <c r="I38" s="13">
        <v>16</v>
      </c>
      <c r="J38" s="13">
        <v>22</v>
      </c>
      <c r="K38" s="13">
        <v>0</v>
      </c>
      <c r="L38" s="14">
        <v>0</v>
      </c>
      <c r="M38" s="13">
        <v>3</v>
      </c>
      <c r="N38" s="13">
        <v>3</v>
      </c>
      <c r="O38" s="13">
        <v>12</v>
      </c>
      <c r="P38" s="13">
        <v>2000</v>
      </c>
    </row>
    <row r="39" spans="1:16" x14ac:dyDescent="0.15">
      <c r="A39" s="3">
        <v>10038</v>
      </c>
      <c r="B39" s="2" t="s">
        <v>37</v>
      </c>
      <c r="C39" s="16">
        <f t="shared" si="0"/>
        <v>10038</v>
      </c>
      <c r="D39" s="16">
        <v>0</v>
      </c>
      <c r="E39" s="13">
        <v>28</v>
      </c>
      <c r="F39" s="13">
        <v>180</v>
      </c>
      <c r="G39" s="13">
        <v>230</v>
      </c>
      <c r="H39" s="13">
        <v>10</v>
      </c>
      <c r="I39" s="13">
        <v>14</v>
      </c>
      <c r="J39" s="13">
        <v>18</v>
      </c>
      <c r="K39" s="13">
        <v>0</v>
      </c>
      <c r="L39" s="14">
        <v>0</v>
      </c>
      <c r="M39" s="13">
        <v>5</v>
      </c>
      <c r="N39" s="13">
        <v>0</v>
      </c>
      <c r="O39" s="13">
        <v>12</v>
      </c>
      <c r="P39" s="13">
        <v>1500</v>
      </c>
    </row>
    <row r="40" spans="1:16" x14ac:dyDescent="0.15">
      <c r="A40" s="3">
        <v>10039</v>
      </c>
      <c r="B40" s="2" t="s">
        <v>38</v>
      </c>
      <c r="C40" s="16">
        <f t="shared" si="0"/>
        <v>10039</v>
      </c>
      <c r="D40" s="16">
        <v>0</v>
      </c>
      <c r="E40" s="13">
        <v>31</v>
      </c>
      <c r="F40" s="13">
        <v>250</v>
      </c>
      <c r="G40" s="13">
        <v>270</v>
      </c>
      <c r="H40" s="13">
        <v>10</v>
      </c>
      <c r="I40" s="13">
        <v>19</v>
      </c>
      <c r="J40" s="13">
        <v>29</v>
      </c>
      <c r="K40" s="13">
        <v>0</v>
      </c>
      <c r="L40" s="14">
        <v>0</v>
      </c>
      <c r="M40" s="13">
        <v>5</v>
      </c>
      <c r="N40" s="13">
        <v>7</v>
      </c>
      <c r="O40" s="13">
        <v>13</v>
      </c>
      <c r="P40" s="13">
        <v>1800</v>
      </c>
    </row>
    <row r="41" spans="1:16" x14ac:dyDescent="0.15">
      <c r="A41" s="3">
        <v>10040</v>
      </c>
      <c r="B41" s="2" t="s">
        <v>39</v>
      </c>
      <c r="C41" s="16">
        <f t="shared" si="0"/>
        <v>10040</v>
      </c>
      <c r="D41" s="16">
        <v>0</v>
      </c>
      <c r="E41" s="13">
        <v>32</v>
      </c>
      <c r="F41" s="13">
        <v>320</v>
      </c>
      <c r="G41" s="13">
        <v>330</v>
      </c>
      <c r="H41" s="13">
        <v>10</v>
      </c>
      <c r="I41" s="13">
        <v>0</v>
      </c>
      <c r="J41" s="14">
        <v>0</v>
      </c>
      <c r="K41" s="13">
        <v>22</v>
      </c>
      <c r="L41" s="13">
        <v>29</v>
      </c>
      <c r="M41" s="13">
        <v>0</v>
      </c>
      <c r="N41" s="13">
        <v>8</v>
      </c>
      <c r="O41" s="13">
        <v>13</v>
      </c>
      <c r="P41" s="13">
        <v>2000</v>
      </c>
    </row>
    <row r="42" spans="1:16" x14ac:dyDescent="0.15">
      <c r="A42" s="3">
        <v>10041</v>
      </c>
      <c r="B42" s="2" t="s">
        <v>40</v>
      </c>
      <c r="C42" s="16">
        <f t="shared" si="0"/>
        <v>10041</v>
      </c>
      <c r="D42" s="16">
        <v>0</v>
      </c>
      <c r="E42" s="13">
        <v>35</v>
      </c>
      <c r="F42" s="13">
        <v>380</v>
      </c>
      <c r="G42" s="13">
        <v>310</v>
      </c>
      <c r="H42" s="13">
        <v>10</v>
      </c>
      <c r="I42" s="13">
        <v>24</v>
      </c>
      <c r="J42" s="13">
        <v>30</v>
      </c>
      <c r="K42" s="13">
        <v>0</v>
      </c>
      <c r="L42" s="14">
        <v>0</v>
      </c>
      <c r="M42" s="13">
        <v>10</v>
      </c>
      <c r="N42" s="13">
        <v>0</v>
      </c>
      <c r="O42" s="13">
        <v>13</v>
      </c>
      <c r="P42" s="13">
        <v>2000</v>
      </c>
    </row>
    <row r="43" spans="1:16" x14ac:dyDescent="0.15">
      <c r="A43" s="3">
        <v>10042</v>
      </c>
      <c r="B43" s="5" t="s">
        <v>41</v>
      </c>
      <c r="C43" s="16">
        <f t="shared" si="0"/>
        <v>10042</v>
      </c>
      <c r="D43" s="16">
        <v>0</v>
      </c>
      <c r="E43" s="13">
        <v>35</v>
      </c>
      <c r="F43" s="13">
        <v>360</v>
      </c>
      <c r="G43" s="13">
        <v>330</v>
      </c>
      <c r="H43" s="13">
        <v>10</v>
      </c>
      <c r="I43" s="13">
        <v>26</v>
      </c>
      <c r="J43" s="13">
        <v>32</v>
      </c>
      <c r="K43" s="13">
        <v>0</v>
      </c>
      <c r="L43" s="14">
        <v>0</v>
      </c>
      <c r="M43" s="13">
        <v>5</v>
      </c>
      <c r="N43" s="13">
        <v>3</v>
      </c>
      <c r="O43" s="13">
        <v>13</v>
      </c>
      <c r="P43" s="13">
        <v>2000</v>
      </c>
    </row>
    <row r="44" spans="1:16" x14ac:dyDescent="0.15">
      <c r="A44" s="3">
        <v>10043</v>
      </c>
      <c r="B44" s="2" t="s">
        <v>42</v>
      </c>
      <c r="C44" s="16">
        <f t="shared" si="0"/>
        <v>10043</v>
      </c>
      <c r="D44" s="16">
        <v>0</v>
      </c>
      <c r="E44" s="13">
        <v>35</v>
      </c>
      <c r="F44" s="13">
        <v>300</v>
      </c>
      <c r="G44" s="13">
        <v>300</v>
      </c>
      <c r="H44" s="13">
        <v>10</v>
      </c>
      <c r="I44" s="13">
        <v>0</v>
      </c>
      <c r="J44" s="14">
        <v>0</v>
      </c>
      <c r="K44" s="13">
        <v>24</v>
      </c>
      <c r="L44" s="13">
        <v>29</v>
      </c>
      <c r="M44" s="13">
        <v>5</v>
      </c>
      <c r="N44" s="13">
        <v>5</v>
      </c>
      <c r="O44" s="13">
        <v>18</v>
      </c>
      <c r="P44" s="13">
        <v>2500</v>
      </c>
    </row>
    <row r="45" spans="1:16" x14ac:dyDescent="0.15">
      <c r="A45" s="3">
        <v>10044</v>
      </c>
      <c r="B45" t="s">
        <v>43</v>
      </c>
      <c r="C45" s="16">
        <f t="shared" si="0"/>
        <v>10044</v>
      </c>
      <c r="D45" s="16">
        <v>0</v>
      </c>
      <c r="E45" s="13">
        <v>32</v>
      </c>
      <c r="F45" s="13">
        <v>350</v>
      </c>
      <c r="G45" s="13">
        <v>220</v>
      </c>
      <c r="H45" s="13">
        <v>10</v>
      </c>
      <c r="I45" s="13">
        <v>0</v>
      </c>
      <c r="J45" s="14">
        <v>0</v>
      </c>
      <c r="K45" s="13">
        <v>27</v>
      </c>
      <c r="L45" s="13">
        <v>32</v>
      </c>
      <c r="M45" s="13">
        <v>0</v>
      </c>
      <c r="N45" s="13">
        <v>5</v>
      </c>
      <c r="O45" s="13">
        <v>12</v>
      </c>
      <c r="P45" s="13">
        <v>2500</v>
      </c>
    </row>
    <row r="46" spans="1:16" x14ac:dyDescent="0.15">
      <c r="A46" s="3">
        <v>10045</v>
      </c>
      <c r="B46" t="s">
        <v>44</v>
      </c>
      <c r="C46" s="16">
        <f t="shared" si="0"/>
        <v>10045</v>
      </c>
      <c r="D46" s="16">
        <v>0</v>
      </c>
      <c r="E46" s="13">
        <v>36</v>
      </c>
      <c r="F46" s="13">
        <v>330</v>
      </c>
      <c r="G46" s="13">
        <v>385</v>
      </c>
      <c r="H46" s="13">
        <v>10</v>
      </c>
      <c r="I46" s="13">
        <v>0</v>
      </c>
      <c r="J46" s="14">
        <v>0</v>
      </c>
      <c r="K46" s="13">
        <v>27</v>
      </c>
      <c r="L46" s="13">
        <v>30</v>
      </c>
      <c r="M46" s="13">
        <v>3</v>
      </c>
      <c r="N46" s="13">
        <v>5</v>
      </c>
      <c r="O46" s="13">
        <v>12</v>
      </c>
      <c r="P46" s="13">
        <v>2500</v>
      </c>
    </row>
    <row r="47" spans="1:16" x14ac:dyDescent="0.15">
      <c r="A47" s="3">
        <v>10046</v>
      </c>
      <c r="B47" s="2" t="s">
        <v>45</v>
      </c>
      <c r="C47" s="16">
        <f t="shared" si="0"/>
        <v>10046</v>
      </c>
      <c r="D47" s="16">
        <v>0</v>
      </c>
      <c r="E47" s="13">
        <v>40</v>
      </c>
      <c r="F47" s="13">
        <v>420</v>
      </c>
      <c r="G47" s="13">
        <v>385</v>
      </c>
      <c r="H47" s="13">
        <v>10</v>
      </c>
      <c r="I47" s="13">
        <v>0</v>
      </c>
      <c r="J47" s="14">
        <v>0</v>
      </c>
      <c r="K47">
        <v>28</v>
      </c>
      <c r="L47">
        <v>33</v>
      </c>
      <c r="M47" s="13">
        <v>10</v>
      </c>
      <c r="N47" s="13">
        <v>10</v>
      </c>
      <c r="O47" s="13">
        <v>13</v>
      </c>
      <c r="P47" s="13">
        <v>2000</v>
      </c>
    </row>
    <row r="48" spans="1:16" x14ac:dyDescent="0.15">
      <c r="A48" s="3">
        <v>10047</v>
      </c>
      <c r="B48" t="s">
        <v>96</v>
      </c>
      <c r="C48" s="16">
        <f>C47</f>
        <v>10046</v>
      </c>
      <c r="D48" s="16">
        <v>0</v>
      </c>
      <c r="E48" s="13">
        <v>40</v>
      </c>
      <c r="F48" s="13">
        <v>600</v>
      </c>
      <c r="G48" s="13">
        <v>800</v>
      </c>
      <c r="H48" s="13">
        <v>10</v>
      </c>
      <c r="I48" s="13">
        <v>0</v>
      </c>
      <c r="J48" s="14">
        <v>0</v>
      </c>
      <c r="K48" s="13">
        <v>31</v>
      </c>
      <c r="L48" s="13">
        <v>40</v>
      </c>
      <c r="M48" s="13">
        <v>15</v>
      </c>
      <c r="N48" s="13">
        <v>15</v>
      </c>
      <c r="O48" s="13">
        <v>17</v>
      </c>
      <c r="P48" s="13">
        <v>1600</v>
      </c>
    </row>
    <row r="49" spans="1:16" x14ac:dyDescent="0.15">
      <c r="A49" s="3">
        <v>10048</v>
      </c>
      <c r="B49" t="s">
        <v>46</v>
      </c>
      <c r="C49" s="16">
        <f>A49</f>
        <v>10048</v>
      </c>
      <c r="D49" s="16">
        <v>0</v>
      </c>
      <c r="E49" s="13">
        <v>42</v>
      </c>
      <c r="F49" s="13">
        <v>450</v>
      </c>
      <c r="G49" s="13">
        <v>495</v>
      </c>
      <c r="H49" s="13">
        <v>10</v>
      </c>
      <c r="I49">
        <v>25</v>
      </c>
      <c r="J49">
        <v>37</v>
      </c>
      <c r="K49" s="13">
        <v>0</v>
      </c>
      <c r="L49" s="14">
        <v>0</v>
      </c>
      <c r="M49" s="13">
        <v>12</v>
      </c>
      <c r="N49" s="13">
        <v>12</v>
      </c>
      <c r="O49" s="13">
        <v>13</v>
      </c>
      <c r="P49" s="13">
        <v>2000</v>
      </c>
    </row>
    <row r="50" spans="1:16" x14ac:dyDescent="0.15">
      <c r="A50" s="3">
        <v>10049</v>
      </c>
      <c r="B50" t="s">
        <v>79</v>
      </c>
      <c r="C50" s="16">
        <f>C49</f>
        <v>10048</v>
      </c>
      <c r="D50" s="16">
        <v>0</v>
      </c>
      <c r="E50" s="13">
        <v>42</v>
      </c>
      <c r="F50" s="13">
        <v>800</v>
      </c>
      <c r="G50" s="13">
        <v>900</v>
      </c>
      <c r="H50" s="13">
        <v>10</v>
      </c>
      <c r="I50" s="13">
        <v>30</v>
      </c>
      <c r="J50" s="13">
        <v>41</v>
      </c>
      <c r="K50" s="13">
        <v>0</v>
      </c>
      <c r="L50" s="14">
        <v>0</v>
      </c>
      <c r="M50" s="13">
        <v>18</v>
      </c>
      <c r="N50" s="13">
        <v>18</v>
      </c>
      <c r="O50" s="13">
        <v>17</v>
      </c>
      <c r="P50" s="13">
        <v>1800</v>
      </c>
    </row>
    <row r="51" spans="1:16" x14ac:dyDescent="0.15">
      <c r="A51" s="3">
        <v>10050</v>
      </c>
      <c r="B51" t="s">
        <v>47</v>
      </c>
      <c r="C51" s="16">
        <f>A51</f>
        <v>10050</v>
      </c>
      <c r="D51" s="16">
        <v>0</v>
      </c>
      <c r="E51" s="13">
        <v>43</v>
      </c>
      <c r="F51" s="13">
        <v>480</v>
      </c>
      <c r="G51" s="13">
        <v>495</v>
      </c>
      <c r="H51" s="13">
        <v>10</v>
      </c>
      <c r="I51">
        <v>27</v>
      </c>
      <c r="J51">
        <v>39</v>
      </c>
      <c r="K51" s="13">
        <v>0</v>
      </c>
      <c r="L51" s="14">
        <v>0</v>
      </c>
      <c r="M51" s="13">
        <v>15</v>
      </c>
      <c r="N51" s="13">
        <v>15</v>
      </c>
      <c r="O51" s="13">
        <v>13</v>
      </c>
      <c r="P51" s="13">
        <v>2000</v>
      </c>
    </row>
    <row r="52" spans="1:16" x14ac:dyDescent="0.15">
      <c r="A52" s="3">
        <v>10051</v>
      </c>
      <c r="B52" t="s">
        <v>80</v>
      </c>
      <c r="C52" s="16">
        <f>C51</f>
        <v>10050</v>
      </c>
      <c r="D52" s="16">
        <v>0</v>
      </c>
      <c r="E52" s="13">
        <v>46</v>
      </c>
      <c r="F52" s="13">
        <v>1000</v>
      </c>
      <c r="G52" s="13">
        <v>1000</v>
      </c>
      <c r="H52" s="13">
        <v>10</v>
      </c>
      <c r="I52" s="13">
        <v>33</v>
      </c>
      <c r="J52" s="13">
        <v>45</v>
      </c>
      <c r="K52" s="13">
        <v>0</v>
      </c>
      <c r="L52" s="14">
        <v>0</v>
      </c>
      <c r="M52" s="13">
        <v>20</v>
      </c>
      <c r="N52" s="13">
        <v>20</v>
      </c>
      <c r="O52" s="13">
        <v>17</v>
      </c>
      <c r="P52" s="13">
        <v>1500</v>
      </c>
    </row>
    <row r="53" spans="1:16" x14ac:dyDescent="0.15">
      <c r="A53" s="3">
        <v>10052</v>
      </c>
      <c r="B53" t="s">
        <v>51</v>
      </c>
      <c r="C53" s="16">
        <f t="shared" ref="C53:C58" si="1">A53</f>
        <v>10052</v>
      </c>
      <c r="D53" s="16">
        <v>0</v>
      </c>
      <c r="E53" s="13">
        <v>45</v>
      </c>
      <c r="F53" s="13">
        <v>500</v>
      </c>
      <c r="G53" s="13">
        <v>800</v>
      </c>
      <c r="H53" s="13">
        <v>10</v>
      </c>
      <c r="I53" s="13">
        <v>0</v>
      </c>
      <c r="J53" s="14">
        <v>0</v>
      </c>
      <c r="K53">
        <v>40</v>
      </c>
      <c r="L53">
        <v>80</v>
      </c>
      <c r="M53" s="13">
        <v>15</v>
      </c>
      <c r="N53" s="13">
        <v>30</v>
      </c>
      <c r="O53" s="13">
        <v>17</v>
      </c>
      <c r="P53" s="13">
        <v>1500</v>
      </c>
    </row>
    <row r="54" spans="1:16" x14ac:dyDescent="0.15">
      <c r="A54" s="3">
        <v>10053</v>
      </c>
      <c r="B54" t="s">
        <v>75</v>
      </c>
      <c r="C54" s="16">
        <f t="shared" si="1"/>
        <v>10053</v>
      </c>
      <c r="D54" s="16">
        <v>0</v>
      </c>
      <c r="E54" s="13">
        <v>50</v>
      </c>
      <c r="F54" s="13">
        <v>450</v>
      </c>
      <c r="G54" s="13">
        <v>500</v>
      </c>
      <c r="H54" s="13">
        <v>10</v>
      </c>
      <c r="I54">
        <v>47</v>
      </c>
      <c r="J54">
        <v>75</v>
      </c>
      <c r="K54" s="13">
        <v>0</v>
      </c>
      <c r="L54" s="14">
        <v>0</v>
      </c>
      <c r="M54" s="13">
        <v>5</v>
      </c>
      <c r="N54" s="13">
        <v>5</v>
      </c>
      <c r="O54" s="13">
        <v>17</v>
      </c>
      <c r="P54" s="13">
        <v>1600</v>
      </c>
    </row>
    <row r="55" spans="1:16" x14ac:dyDescent="0.15">
      <c r="A55" s="3">
        <v>10054</v>
      </c>
      <c r="B55" t="s">
        <v>52</v>
      </c>
      <c r="C55" s="16">
        <f t="shared" si="1"/>
        <v>10054</v>
      </c>
      <c r="D55" s="16">
        <v>0</v>
      </c>
      <c r="E55" s="13">
        <v>53</v>
      </c>
      <c r="F55" s="13">
        <v>550</v>
      </c>
      <c r="G55" s="13">
        <v>800</v>
      </c>
      <c r="H55" s="13">
        <v>10</v>
      </c>
      <c r="I55">
        <v>37</v>
      </c>
      <c r="J55">
        <v>65</v>
      </c>
      <c r="K55" s="13">
        <v>0</v>
      </c>
      <c r="L55" s="14">
        <v>0</v>
      </c>
      <c r="M55" s="13">
        <v>10</v>
      </c>
      <c r="N55" s="13">
        <v>20</v>
      </c>
      <c r="O55" s="13">
        <v>17</v>
      </c>
      <c r="P55" s="13">
        <v>1700</v>
      </c>
    </row>
    <row r="56" spans="1:16" x14ac:dyDescent="0.15">
      <c r="A56" s="3">
        <v>10055</v>
      </c>
      <c r="B56" t="s">
        <v>53</v>
      </c>
      <c r="C56" s="16">
        <f t="shared" si="1"/>
        <v>10055</v>
      </c>
      <c r="D56" s="16">
        <v>0</v>
      </c>
      <c r="E56" s="13">
        <v>40</v>
      </c>
      <c r="F56" s="13">
        <v>480</v>
      </c>
      <c r="G56" s="13">
        <v>500</v>
      </c>
      <c r="H56" s="13">
        <v>10</v>
      </c>
      <c r="I56" s="13">
        <v>0</v>
      </c>
      <c r="J56" s="14">
        <v>0</v>
      </c>
      <c r="K56">
        <v>57</v>
      </c>
      <c r="L56">
        <v>75</v>
      </c>
      <c r="M56" s="13">
        <v>9</v>
      </c>
      <c r="N56" s="13">
        <v>19</v>
      </c>
      <c r="O56" s="13">
        <v>17</v>
      </c>
      <c r="P56" s="13">
        <v>1800</v>
      </c>
    </row>
    <row r="57" spans="1:16" x14ac:dyDescent="0.15">
      <c r="A57" s="3">
        <v>10056</v>
      </c>
      <c r="B57" t="s">
        <v>55</v>
      </c>
      <c r="C57" s="16">
        <f t="shared" si="1"/>
        <v>10056</v>
      </c>
      <c r="D57" s="16">
        <v>0</v>
      </c>
      <c r="E57" s="13">
        <v>53</v>
      </c>
      <c r="F57" s="13">
        <v>550</v>
      </c>
      <c r="G57" s="13">
        <v>800</v>
      </c>
      <c r="H57" s="13">
        <v>10</v>
      </c>
      <c r="I57">
        <v>45</v>
      </c>
      <c r="J57">
        <v>77</v>
      </c>
      <c r="K57" s="13">
        <v>0</v>
      </c>
      <c r="L57" s="14">
        <v>0</v>
      </c>
      <c r="M57" s="13">
        <v>10</v>
      </c>
      <c r="N57" s="13">
        <v>20</v>
      </c>
      <c r="O57" s="13">
        <v>17</v>
      </c>
      <c r="P57" s="13">
        <v>2000</v>
      </c>
    </row>
    <row r="58" spans="1:16" x14ac:dyDescent="0.15">
      <c r="A58" s="3">
        <v>10057</v>
      </c>
      <c r="B58" t="s">
        <v>54</v>
      </c>
      <c r="C58" s="16">
        <f t="shared" si="1"/>
        <v>10057</v>
      </c>
      <c r="D58" s="16">
        <v>0</v>
      </c>
      <c r="E58" s="13">
        <v>53</v>
      </c>
      <c r="F58" s="13">
        <v>350</v>
      </c>
      <c r="G58" s="13">
        <v>300</v>
      </c>
      <c r="H58" s="13">
        <v>10</v>
      </c>
      <c r="I58" s="13">
        <v>0</v>
      </c>
      <c r="J58" s="13">
        <v>0</v>
      </c>
      <c r="K58" s="13">
        <v>55</v>
      </c>
      <c r="L58" s="14">
        <v>78</v>
      </c>
      <c r="M58" s="13">
        <v>9</v>
      </c>
      <c r="N58" s="13">
        <v>10</v>
      </c>
      <c r="O58" s="13">
        <v>1</v>
      </c>
      <c r="P58" s="13">
        <v>2500</v>
      </c>
    </row>
    <row r="59" spans="1:16" x14ac:dyDescent="0.15">
      <c r="A59" s="3">
        <v>10058</v>
      </c>
      <c r="B59" t="s">
        <v>56</v>
      </c>
      <c r="C59" s="16">
        <f>C57</f>
        <v>10056</v>
      </c>
      <c r="D59" s="16">
        <v>0</v>
      </c>
      <c r="E59" s="13">
        <v>54</v>
      </c>
      <c r="F59" s="13">
        <v>550</v>
      </c>
      <c r="G59" s="13">
        <v>800</v>
      </c>
      <c r="H59" s="13">
        <v>10</v>
      </c>
      <c r="I59">
        <v>41</v>
      </c>
      <c r="J59">
        <v>73</v>
      </c>
      <c r="K59" s="13">
        <v>0</v>
      </c>
      <c r="L59" s="14">
        <v>0</v>
      </c>
      <c r="M59" s="13">
        <v>8</v>
      </c>
      <c r="N59" s="13">
        <v>11</v>
      </c>
      <c r="O59" s="13">
        <v>17</v>
      </c>
      <c r="P59" s="13">
        <v>1800</v>
      </c>
    </row>
    <row r="60" spans="1:16" x14ac:dyDescent="0.15">
      <c r="A60" s="3">
        <v>10059</v>
      </c>
      <c r="B60" s="9" t="s">
        <v>101</v>
      </c>
      <c r="C60" s="16">
        <f>A60</f>
        <v>10059</v>
      </c>
      <c r="D60" s="16">
        <v>0</v>
      </c>
      <c r="E60" s="13">
        <v>56</v>
      </c>
      <c r="F60" s="13">
        <v>1000</v>
      </c>
      <c r="G60" s="13">
        <v>2000</v>
      </c>
      <c r="H60" s="13">
        <v>10</v>
      </c>
      <c r="I60">
        <v>56</v>
      </c>
      <c r="J60">
        <v>79</v>
      </c>
      <c r="K60" s="13">
        <v>0</v>
      </c>
      <c r="L60" s="14">
        <v>0</v>
      </c>
      <c r="M60" s="13">
        <v>14</v>
      </c>
      <c r="N60" s="13">
        <v>16</v>
      </c>
      <c r="O60" s="13">
        <v>18</v>
      </c>
      <c r="P60" s="13">
        <v>1500</v>
      </c>
    </row>
    <row r="61" spans="1:16" x14ac:dyDescent="0.15">
      <c r="A61" s="3">
        <v>10060</v>
      </c>
      <c r="B61" s="8" t="s">
        <v>76</v>
      </c>
      <c r="C61" s="16">
        <f>C60</f>
        <v>10059</v>
      </c>
      <c r="D61" s="16">
        <v>0</v>
      </c>
      <c r="E61" s="13">
        <v>55</v>
      </c>
      <c r="F61" s="13">
        <v>550</v>
      </c>
      <c r="G61" s="13">
        <v>1200</v>
      </c>
      <c r="H61" s="13">
        <v>10</v>
      </c>
      <c r="I61" s="13">
        <v>0</v>
      </c>
      <c r="J61" s="14">
        <v>0</v>
      </c>
      <c r="K61">
        <v>56</v>
      </c>
      <c r="L61">
        <v>72</v>
      </c>
      <c r="M61" s="13">
        <v>10</v>
      </c>
      <c r="N61" s="13">
        <v>12</v>
      </c>
      <c r="O61" s="13">
        <v>17</v>
      </c>
      <c r="P61" s="13">
        <v>2000</v>
      </c>
    </row>
    <row r="62" spans="1:16" x14ac:dyDescent="0.15">
      <c r="A62" s="3">
        <v>10061</v>
      </c>
      <c r="B62" s="7" t="s">
        <v>57</v>
      </c>
      <c r="C62" s="16">
        <f t="shared" ref="C62:C84" si="2">A62</f>
        <v>10061</v>
      </c>
      <c r="D62" s="16">
        <v>0</v>
      </c>
      <c r="E62" s="13">
        <v>35</v>
      </c>
      <c r="F62" s="13">
        <v>190</v>
      </c>
      <c r="G62" s="13">
        <v>180</v>
      </c>
      <c r="H62" s="13">
        <v>10</v>
      </c>
      <c r="I62">
        <v>15</v>
      </c>
      <c r="J62">
        <v>25</v>
      </c>
      <c r="K62" s="13">
        <v>0</v>
      </c>
      <c r="L62" s="14">
        <v>0</v>
      </c>
      <c r="M62" s="13">
        <v>3</v>
      </c>
      <c r="N62" s="13">
        <v>3</v>
      </c>
      <c r="O62" s="13">
        <v>18</v>
      </c>
      <c r="P62" s="13">
        <v>2000</v>
      </c>
    </row>
    <row r="63" spans="1:16" x14ac:dyDescent="0.15">
      <c r="A63" s="3">
        <v>10062</v>
      </c>
      <c r="B63" s="7" t="s">
        <v>58</v>
      </c>
      <c r="C63" s="16">
        <f t="shared" si="2"/>
        <v>10062</v>
      </c>
      <c r="D63" s="16">
        <v>0</v>
      </c>
      <c r="E63" s="13">
        <v>35</v>
      </c>
      <c r="F63" s="13">
        <v>500</v>
      </c>
      <c r="G63" s="13">
        <v>500</v>
      </c>
      <c r="H63" s="13">
        <v>10</v>
      </c>
      <c r="I63" s="13">
        <v>0</v>
      </c>
      <c r="J63" s="14">
        <v>0</v>
      </c>
      <c r="K63">
        <v>20</v>
      </c>
      <c r="L63">
        <v>38</v>
      </c>
      <c r="M63" s="13">
        <v>3</v>
      </c>
      <c r="N63" s="13">
        <v>5</v>
      </c>
      <c r="O63" s="13">
        <v>18</v>
      </c>
      <c r="P63" s="13">
        <v>2000</v>
      </c>
    </row>
    <row r="64" spans="1:16" x14ac:dyDescent="0.15">
      <c r="A64" s="3">
        <v>10063</v>
      </c>
      <c r="B64" s="7" t="s">
        <v>59</v>
      </c>
      <c r="C64" s="16">
        <f t="shared" si="2"/>
        <v>10063</v>
      </c>
      <c r="D64" s="16">
        <v>0</v>
      </c>
      <c r="E64" s="13">
        <v>35</v>
      </c>
      <c r="F64" s="13">
        <v>380</v>
      </c>
      <c r="G64" s="13">
        <v>390</v>
      </c>
      <c r="H64" s="13">
        <v>10</v>
      </c>
      <c r="I64">
        <v>20</v>
      </c>
      <c r="J64">
        <v>42</v>
      </c>
      <c r="K64" s="13">
        <v>0</v>
      </c>
      <c r="L64" s="14">
        <v>0</v>
      </c>
      <c r="M64" s="13">
        <v>3</v>
      </c>
      <c r="N64" s="13">
        <v>6</v>
      </c>
      <c r="O64" s="13">
        <v>18</v>
      </c>
      <c r="P64" s="13">
        <v>2000</v>
      </c>
    </row>
    <row r="65" spans="1:16" x14ac:dyDescent="0.15">
      <c r="A65" s="3">
        <v>10064</v>
      </c>
      <c r="B65" s="7" t="s">
        <v>60</v>
      </c>
      <c r="C65" s="16">
        <f t="shared" si="2"/>
        <v>10064</v>
      </c>
      <c r="D65" s="16">
        <v>0</v>
      </c>
      <c r="E65" s="13">
        <v>35</v>
      </c>
      <c r="F65" s="13">
        <v>450</v>
      </c>
      <c r="G65" s="13">
        <v>390</v>
      </c>
      <c r="H65" s="13">
        <v>10</v>
      </c>
      <c r="I65">
        <v>20</v>
      </c>
      <c r="J65">
        <v>42</v>
      </c>
      <c r="K65" s="13">
        <v>0</v>
      </c>
      <c r="L65" s="14">
        <v>0</v>
      </c>
      <c r="M65" s="13">
        <v>3</v>
      </c>
      <c r="N65" s="13">
        <v>5</v>
      </c>
      <c r="O65" s="13">
        <v>18</v>
      </c>
      <c r="P65" s="13">
        <v>2000</v>
      </c>
    </row>
    <row r="66" spans="1:16" x14ac:dyDescent="0.15">
      <c r="A66" s="3">
        <v>10065</v>
      </c>
      <c r="B66" s="7" t="s">
        <v>61</v>
      </c>
      <c r="C66" s="16">
        <f t="shared" si="2"/>
        <v>10065</v>
      </c>
      <c r="D66" s="16">
        <v>0</v>
      </c>
      <c r="E66" s="13">
        <v>35</v>
      </c>
      <c r="F66" s="13">
        <v>420</v>
      </c>
      <c r="G66" s="13">
        <v>440</v>
      </c>
      <c r="H66" s="13">
        <v>10</v>
      </c>
      <c r="I66">
        <v>22</v>
      </c>
      <c r="J66">
        <v>45</v>
      </c>
      <c r="K66" s="13">
        <v>0</v>
      </c>
      <c r="L66" s="14">
        <v>0</v>
      </c>
      <c r="M66" s="13">
        <v>5</v>
      </c>
      <c r="N66" s="13">
        <v>5</v>
      </c>
      <c r="O66" s="13">
        <v>18</v>
      </c>
      <c r="P66" s="13">
        <v>2000</v>
      </c>
    </row>
    <row r="67" spans="1:16" x14ac:dyDescent="0.15">
      <c r="A67" s="3">
        <v>10066</v>
      </c>
      <c r="B67" s="7" t="s">
        <v>62</v>
      </c>
      <c r="C67" s="16">
        <f t="shared" si="2"/>
        <v>10066</v>
      </c>
      <c r="D67" s="16">
        <v>0</v>
      </c>
      <c r="E67" s="13">
        <v>35</v>
      </c>
      <c r="F67" s="13">
        <v>530</v>
      </c>
      <c r="G67" s="13">
        <v>550</v>
      </c>
      <c r="H67" s="13">
        <v>10</v>
      </c>
      <c r="I67" s="13">
        <v>0</v>
      </c>
      <c r="J67" s="14">
        <v>0</v>
      </c>
      <c r="K67">
        <v>28</v>
      </c>
      <c r="L67">
        <v>35</v>
      </c>
      <c r="M67" s="13">
        <v>20</v>
      </c>
      <c r="N67" s="13">
        <v>10</v>
      </c>
      <c r="O67" s="13">
        <v>30</v>
      </c>
      <c r="P67" s="13">
        <v>1500</v>
      </c>
    </row>
    <row r="68" spans="1:16" x14ac:dyDescent="0.15">
      <c r="A68" s="3">
        <v>10067</v>
      </c>
      <c r="B68" t="s">
        <v>68</v>
      </c>
      <c r="C68" s="16">
        <f t="shared" si="2"/>
        <v>10067</v>
      </c>
      <c r="D68" s="16">
        <v>0</v>
      </c>
      <c r="E68" s="13">
        <v>30</v>
      </c>
      <c r="F68" s="13">
        <v>360</v>
      </c>
      <c r="G68" s="13">
        <v>330</v>
      </c>
      <c r="H68" s="13">
        <v>10</v>
      </c>
      <c r="I68">
        <v>0</v>
      </c>
      <c r="J68">
        <v>0</v>
      </c>
      <c r="K68" s="13">
        <v>25</v>
      </c>
      <c r="L68" s="14">
        <v>35</v>
      </c>
      <c r="M68" s="13">
        <v>5</v>
      </c>
      <c r="N68" s="13">
        <v>5</v>
      </c>
      <c r="O68" s="13">
        <v>18</v>
      </c>
      <c r="P68" s="13">
        <v>2000</v>
      </c>
    </row>
    <row r="69" spans="1:16" x14ac:dyDescent="0.15">
      <c r="A69" s="3">
        <v>10068</v>
      </c>
      <c r="B69" t="s">
        <v>67</v>
      </c>
      <c r="C69" s="16">
        <f t="shared" si="2"/>
        <v>10068</v>
      </c>
      <c r="D69" s="16">
        <v>0</v>
      </c>
      <c r="E69" s="13">
        <v>45</v>
      </c>
      <c r="F69" s="13">
        <v>480</v>
      </c>
      <c r="G69" s="13">
        <v>460</v>
      </c>
      <c r="H69" s="13">
        <v>10</v>
      </c>
      <c r="I69">
        <v>25</v>
      </c>
      <c r="J69">
        <v>45</v>
      </c>
      <c r="K69" s="13">
        <v>0</v>
      </c>
      <c r="L69" s="14">
        <v>0</v>
      </c>
      <c r="M69" s="13">
        <v>8</v>
      </c>
      <c r="N69" s="13">
        <v>10</v>
      </c>
      <c r="O69" s="13">
        <v>18</v>
      </c>
      <c r="P69" s="13">
        <v>2000</v>
      </c>
    </row>
    <row r="70" spans="1:16" x14ac:dyDescent="0.15">
      <c r="A70" s="3">
        <v>10069</v>
      </c>
      <c r="B70" t="s">
        <v>63</v>
      </c>
      <c r="C70" s="16">
        <f t="shared" si="2"/>
        <v>10069</v>
      </c>
      <c r="D70" s="16">
        <v>0</v>
      </c>
      <c r="E70" s="13">
        <v>45</v>
      </c>
      <c r="F70" s="13">
        <v>400</v>
      </c>
      <c r="G70" s="13">
        <v>420</v>
      </c>
      <c r="H70" s="13">
        <v>10</v>
      </c>
      <c r="I70">
        <v>20</v>
      </c>
      <c r="J70">
        <v>45</v>
      </c>
      <c r="K70" s="13">
        <v>0</v>
      </c>
      <c r="L70" s="14">
        <v>0</v>
      </c>
      <c r="M70" s="13">
        <v>8</v>
      </c>
      <c r="N70" s="13">
        <v>7</v>
      </c>
      <c r="O70" s="13">
        <v>18</v>
      </c>
      <c r="P70" s="13">
        <v>2000</v>
      </c>
    </row>
    <row r="71" spans="1:16" x14ac:dyDescent="0.15">
      <c r="A71" s="3">
        <v>10070</v>
      </c>
      <c r="B71" t="s">
        <v>66</v>
      </c>
      <c r="C71" s="16">
        <f t="shared" si="2"/>
        <v>10070</v>
      </c>
      <c r="D71" s="16">
        <v>0</v>
      </c>
      <c r="E71" s="13">
        <v>45</v>
      </c>
      <c r="F71" s="13">
        <v>580</v>
      </c>
      <c r="G71" s="13">
        <v>500</v>
      </c>
      <c r="H71" s="13">
        <v>10</v>
      </c>
      <c r="I71">
        <v>22</v>
      </c>
      <c r="J71">
        <v>45</v>
      </c>
      <c r="K71" s="13">
        <v>0</v>
      </c>
      <c r="L71" s="14">
        <v>0</v>
      </c>
      <c r="M71" s="13">
        <v>10</v>
      </c>
      <c r="N71" s="13">
        <v>10</v>
      </c>
      <c r="O71" s="13">
        <v>18</v>
      </c>
      <c r="P71" s="13">
        <v>2000</v>
      </c>
    </row>
    <row r="72" spans="1:16" x14ac:dyDescent="0.15">
      <c r="A72" s="3">
        <v>10071</v>
      </c>
      <c r="B72" t="s">
        <v>65</v>
      </c>
      <c r="C72" s="16">
        <f t="shared" si="2"/>
        <v>10071</v>
      </c>
      <c r="D72" s="16">
        <v>0</v>
      </c>
      <c r="E72" s="13">
        <v>45</v>
      </c>
      <c r="F72" s="13">
        <v>780</v>
      </c>
      <c r="G72" s="13">
        <v>750</v>
      </c>
      <c r="H72" s="13">
        <v>10</v>
      </c>
      <c r="I72">
        <v>30</v>
      </c>
      <c r="J72">
        <v>50</v>
      </c>
      <c r="K72" s="13">
        <v>0</v>
      </c>
      <c r="L72" s="14">
        <v>0</v>
      </c>
      <c r="M72" s="13">
        <v>12</v>
      </c>
      <c r="N72" s="13">
        <v>15</v>
      </c>
      <c r="O72" s="13">
        <v>18</v>
      </c>
      <c r="P72" s="13">
        <v>2000</v>
      </c>
    </row>
    <row r="73" spans="1:16" x14ac:dyDescent="0.15">
      <c r="A73" s="3">
        <v>10072</v>
      </c>
      <c r="B73" t="s">
        <v>77</v>
      </c>
      <c r="C73" s="16">
        <f t="shared" si="2"/>
        <v>10072</v>
      </c>
      <c r="D73" s="16">
        <v>0</v>
      </c>
      <c r="E73" s="13">
        <v>45</v>
      </c>
      <c r="F73" s="13">
        <v>440</v>
      </c>
      <c r="G73" s="13">
        <v>360</v>
      </c>
      <c r="H73" s="13">
        <v>10</v>
      </c>
      <c r="I73" s="14">
        <v>0</v>
      </c>
      <c r="J73" s="14">
        <v>0</v>
      </c>
      <c r="K73">
        <v>29</v>
      </c>
      <c r="L73">
        <v>43</v>
      </c>
      <c r="M73" s="13">
        <v>9</v>
      </c>
      <c r="N73" s="13">
        <v>12</v>
      </c>
      <c r="O73" s="13">
        <v>18</v>
      </c>
      <c r="P73" s="13">
        <v>2000</v>
      </c>
    </row>
    <row r="74" spans="1:16" x14ac:dyDescent="0.15">
      <c r="A74" s="3">
        <v>10073</v>
      </c>
      <c r="B74" t="s">
        <v>64</v>
      </c>
      <c r="C74" s="16">
        <f t="shared" si="2"/>
        <v>10073</v>
      </c>
      <c r="D74" s="16">
        <v>0</v>
      </c>
      <c r="E74" s="13">
        <v>45</v>
      </c>
      <c r="F74" s="13">
        <v>750</v>
      </c>
      <c r="G74" s="13">
        <v>750</v>
      </c>
      <c r="H74" s="13">
        <v>10</v>
      </c>
      <c r="I74" s="14">
        <v>0</v>
      </c>
      <c r="J74" s="14">
        <v>0</v>
      </c>
      <c r="K74">
        <v>40</v>
      </c>
      <c r="L74">
        <v>55</v>
      </c>
      <c r="M74" s="13">
        <v>10</v>
      </c>
      <c r="N74" s="13">
        <v>13</v>
      </c>
      <c r="O74" s="13">
        <v>18</v>
      </c>
      <c r="P74" s="13">
        <v>2000</v>
      </c>
    </row>
    <row r="75" spans="1:16" x14ac:dyDescent="0.15">
      <c r="A75" s="3">
        <v>10074</v>
      </c>
      <c r="B75" s="9" t="s">
        <v>69</v>
      </c>
      <c r="C75" s="16">
        <f t="shared" si="2"/>
        <v>10074</v>
      </c>
      <c r="D75" s="16">
        <v>0</v>
      </c>
      <c r="E75" s="13">
        <v>16</v>
      </c>
      <c r="F75" s="13">
        <v>25</v>
      </c>
      <c r="G75" s="13">
        <v>300</v>
      </c>
      <c r="H75" s="13">
        <v>10</v>
      </c>
      <c r="I75" s="14">
        <v>0</v>
      </c>
      <c r="J75" s="14">
        <v>0</v>
      </c>
      <c r="K75" s="13">
        <v>35</v>
      </c>
      <c r="L75" s="13">
        <v>50</v>
      </c>
      <c r="M75" s="13">
        <v>0</v>
      </c>
      <c r="N75" s="13">
        <v>0</v>
      </c>
      <c r="O75" s="13">
        <v>8</v>
      </c>
      <c r="P75" s="13">
        <v>2500</v>
      </c>
    </row>
    <row r="76" spans="1:16" x14ac:dyDescent="0.15">
      <c r="A76" s="3">
        <v>10075</v>
      </c>
      <c r="B76" t="s">
        <v>70</v>
      </c>
      <c r="C76" s="16">
        <f t="shared" si="2"/>
        <v>10075</v>
      </c>
      <c r="D76" s="16">
        <v>0</v>
      </c>
      <c r="E76" s="13">
        <v>60</v>
      </c>
      <c r="F76" s="13">
        <v>1000</v>
      </c>
      <c r="G76" s="13">
        <v>1000</v>
      </c>
      <c r="H76" s="13">
        <v>10</v>
      </c>
      <c r="I76" s="14">
        <v>0</v>
      </c>
      <c r="J76" s="14">
        <v>0</v>
      </c>
      <c r="K76" s="13">
        <v>30</v>
      </c>
      <c r="L76" s="13">
        <v>50</v>
      </c>
      <c r="M76" s="13">
        <v>12</v>
      </c>
      <c r="N76" s="13">
        <v>12</v>
      </c>
      <c r="O76" s="13">
        <v>15</v>
      </c>
      <c r="P76" s="13">
        <v>2000</v>
      </c>
    </row>
    <row r="77" spans="1:16" x14ac:dyDescent="0.15">
      <c r="A77" s="3">
        <v>10076</v>
      </c>
      <c r="B77" t="s">
        <v>71</v>
      </c>
      <c r="C77" s="16">
        <f t="shared" si="2"/>
        <v>10076</v>
      </c>
      <c r="D77" s="16">
        <v>0</v>
      </c>
      <c r="E77" s="13">
        <v>60</v>
      </c>
      <c r="F77" s="13">
        <v>1000</v>
      </c>
      <c r="G77" s="13">
        <v>1000</v>
      </c>
      <c r="H77" s="13">
        <v>10</v>
      </c>
      <c r="I77" s="14">
        <v>0</v>
      </c>
      <c r="J77" s="14">
        <v>0</v>
      </c>
      <c r="K77" s="13">
        <v>33</v>
      </c>
      <c r="L77" s="13">
        <v>60</v>
      </c>
      <c r="M77" s="13">
        <v>12</v>
      </c>
      <c r="N77" s="13">
        <v>12</v>
      </c>
      <c r="O77" s="13">
        <v>15</v>
      </c>
      <c r="P77" s="13">
        <v>2000</v>
      </c>
    </row>
    <row r="78" spans="1:16" x14ac:dyDescent="0.15">
      <c r="A78" s="3">
        <v>10077</v>
      </c>
      <c r="B78" t="s">
        <v>72</v>
      </c>
      <c r="C78" s="16">
        <f t="shared" si="2"/>
        <v>10077</v>
      </c>
      <c r="D78" s="16">
        <v>0</v>
      </c>
      <c r="E78" s="13">
        <v>60</v>
      </c>
      <c r="F78" s="13">
        <v>1200</v>
      </c>
      <c r="G78" s="13">
        <v>1000</v>
      </c>
      <c r="H78" s="13">
        <v>10</v>
      </c>
      <c r="I78" s="14">
        <v>0</v>
      </c>
      <c r="J78" s="14">
        <v>0</v>
      </c>
      <c r="K78" s="13">
        <v>40</v>
      </c>
      <c r="L78" s="13">
        <v>65</v>
      </c>
      <c r="M78" s="13">
        <v>12</v>
      </c>
      <c r="N78" s="13">
        <v>12</v>
      </c>
      <c r="O78" s="13">
        <v>15</v>
      </c>
      <c r="P78" s="13">
        <v>2000</v>
      </c>
    </row>
    <row r="79" spans="1:16" x14ac:dyDescent="0.15">
      <c r="A79" s="3">
        <v>10078</v>
      </c>
      <c r="B79" t="s">
        <v>73</v>
      </c>
      <c r="C79" s="16">
        <f t="shared" si="2"/>
        <v>10078</v>
      </c>
      <c r="D79" s="16">
        <v>0</v>
      </c>
      <c r="E79" s="13">
        <v>60</v>
      </c>
      <c r="F79" s="13">
        <v>1300</v>
      </c>
      <c r="G79" s="13">
        <v>1200</v>
      </c>
      <c r="H79" s="13">
        <v>10</v>
      </c>
      <c r="I79" s="13">
        <v>40</v>
      </c>
      <c r="J79" s="13">
        <v>62</v>
      </c>
      <c r="K79" s="13">
        <v>0</v>
      </c>
      <c r="L79" s="14">
        <v>0</v>
      </c>
      <c r="M79" s="13">
        <v>12</v>
      </c>
      <c r="N79" s="13">
        <v>12</v>
      </c>
      <c r="O79" s="13">
        <v>15</v>
      </c>
      <c r="P79" s="13">
        <v>2000</v>
      </c>
    </row>
    <row r="80" spans="1:16" x14ac:dyDescent="0.15">
      <c r="A80" s="3">
        <v>10079</v>
      </c>
      <c r="B80" t="s">
        <v>94</v>
      </c>
      <c r="C80" s="16">
        <f t="shared" si="2"/>
        <v>10079</v>
      </c>
      <c r="D80" s="16">
        <v>0</v>
      </c>
      <c r="E80" s="13">
        <v>60</v>
      </c>
      <c r="F80" s="13">
        <v>1500</v>
      </c>
      <c r="G80" s="13">
        <v>1200</v>
      </c>
      <c r="H80" s="13">
        <v>10</v>
      </c>
      <c r="I80" s="13">
        <v>40</v>
      </c>
      <c r="J80" s="13">
        <v>65</v>
      </c>
      <c r="K80" s="13">
        <v>0</v>
      </c>
      <c r="L80" s="14">
        <v>0</v>
      </c>
      <c r="M80" s="13">
        <v>12</v>
      </c>
      <c r="N80" s="13">
        <v>12</v>
      </c>
      <c r="O80" s="13">
        <v>15</v>
      </c>
      <c r="P80" s="13">
        <v>2000</v>
      </c>
    </row>
    <row r="81" spans="1:18" x14ac:dyDescent="0.15">
      <c r="A81" s="3">
        <v>10080</v>
      </c>
      <c r="B81" t="s">
        <v>74</v>
      </c>
      <c r="C81" s="16">
        <f t="shared" si="2"/>
        <v>10080</v>
      </c>
      <c r="D81" s="16">
        <v>0</v>
      </c>
      <c r="E81" s="13">
        <v>60</v>
      </c>
      <c r="F81" s="13">
        <v>1600</v>
      </c>
      <c r="G81" s="13">
        <v>1000</v>
      </c>
      <c r="H81" s="13">
        <v>10</v>
      </c>
      <c r="I81" s="14">
        <v>0</v>
      </c>
      <c r="J81" s="14">
        <v>0</v>
      </c>
      <c r="K81" s="13">
        <v>50</v>
      </c>
      <c r="L81" s="13">
        <v>65</v>
      </c>
      <c r="M81" s="13">
        <v>12</v>
      </c>
      <c r="N81" s="13">
        <v>12</v>
      </c>
      <c r="O81" s="13">
        <v>15</v>
      </c>
      <c r="P81" s="13">
        <v>2000</v>
      </c>
    </row>
    <row r="82" spans="1:18" x14ac:dyDescent="0.15">
      <c r="A82" s="3">
        <v>10081</v>
      </c>
      <c r="B82" t="s">
        <v>102</v>
      </c>
      <c r="C82" s="16">
        <f t="shared" si="2"/>
        <v>10081</v>
      </c>
      <c r="D82" s="16">
        <v>0</v>
      </c>
      <c r="E82" s="13">
        <v>99</v>
      </c>
      <c r="F82" s="13">
        <v>250</v>
      </c>
      <c r="G82" s="13">
        <v>500</v>
      </c>
      <c r="H82" s="13">
        <v>10</v>
      </c>
      <c r="I82" s="13">
        <v>25</v>
      </c>
      <c r="J82" s="13">
        <v>36</v>
      </c>
      <c r="K82" s="13">
        <v>0</v>
      </c>
      <c r="L82" s="13">
        <v>0</v>
      </c>
      <c r="M82" s="13">
        <v>15</v>
      </c>
      <c r="N82" s="13">
        <v>15</v>
      </c>
      <c r="O82" s="13">
        <v>16</v>
      </c>
      <c r="P82" s="13">
        <v>1200</v>
      </c>
    </row>
    <row r="83" spans="1:18" x14ac:dyDescent="0.15">
      <c r="A83" s="3">
        <v>10082</v>
      </c>
      <c r="B83" t="s">
        <v>295</v>
      </c>
      <c r="C83" s="16">
        <f t="shared" si="2"/>
        <v>10082</v>
      </c>
      <c r="D83" s="16">
        <v>0</v>
      </c>
      <c r="E83" s="13">
        <v>99</v>
      </c>
      <c r="F83" s="13">
        <v>100</v>
      </c>
      <c r="G83" s="13">
        <v>740</v>
      </c>
      <c r="H83" s="13">
        <v>10</v>
      </c>
      <c r="I83" s="13">
        <v>0</v>
      </c>
      <c r="J83" s="13">
        <v>0</v>
      </c>
      <c r="K83" s="13">
        <v>20</v>
      </c>
      <c r="L83" s="13">
        <v>50</v>
      </c>
      <c r="M83" s="13">
        <v>8</v>
      </c>
      <c r="N83" s="13">
        <v>10</v>
      </c>
      <c r="O83" s="13">
        <v>18</v>
      </c>
      <c r="P83" s="13">
        <v>1500</v>
      </c>
    </row>
    <row r="84" spans="1:18" x14ac:dyDescent="0.15">
      <c r="A84" s="3">
        <v>10083</v>
      </c>
      <c r="B84" t="s">
        <v>98</v>
      </c>
      <c r="C84" s="16">
        <f t="shared" si="2"/>
        <v>10083</v>
      </c>
      <c r="D84" s="16">
        <v>0</v>
      </c>
      <c r="E84" s="13">
        <v>99</v>
      </c>
      <c r="F84" s="13">
        <v>100</v>
      </c>
      <c r="G84" s="13">
        <v>800</v>
      </c>
      <c r="H84" s="13">
        <v>10</v>
      </c>
      <c r="I84" s="13">
        <v>0</v>
      </c>
      <c r="J84" s="13">
        <v>0</v>
      </c>
      <c r="K84" s="13">
        <v>35</v>
      </c>
      <c r="L84" s="13">
        <v>50</v>
      </c>
      <c r="M84" s="13">
        <v>15</v>
      </c>
      <c r="N84" s="13">
        <v>15</v>
      </c>
      <c r="O84" s="13">
        <v>20</v>
      </c>
      <c r="P84" s="13">
        <v>1200</v>
      </c>
    </row>
    <row r="85" spans="1:18" x14ac:dyDescent="0.15">
      <c r="A85" s="3">
        <v>10084</v>
      </c>
      <c r="B85" t="s">
        <v>86</v>
      </c>
      <c r="C85" s="16">
        <f>C32</f>
        <v>10031</v>
      </c>
      <c r="D85" s="16">
        <v>0</v>
      </c>
      <c r="E85" s="13">
        <v>65</v>
      </c>
      <c r="F85" s="13">
        <v>800</v>
      </c>
      <c r="G85" s="13">
        <v>1500</v>
      </c>
      <c r="H85" s="13">
        <v>10</v>
      </c>
      <c r="I85" s="13">
        <v>60</v>
      </c>
      <c r="J85" s="13">
        <v>60</v>
      </c>
      <c r="K85" s="13">
        <v>0</v>
      </c>
      <c r="L85" s="13">
        <v>0</v>
      </c>
      <c r="M85" s="13">
        <v>15</v>
      </c>
      <c r="N85" s="13">
        <v>15</v>
      </c>
      <c r="O85" s="13">
        <v>35</v>
      </c>
      <c r="P85" s="13">
        <v>2000</v>
      </c>
    </row>
    <row r="86" spans="1:18" x14ac:dyDescent="0.15">
      <c r="A86" s="3">
        <v>10085</v>
      </c>
      <c r="B86" t="s">
        <v>87</v>
      </c>
      <c r="C86" s="16">
        <f>C33</f>
        <v>10032</v>
      </c>
      <c r="D86" s="16">
        <v>0</v>
      </c>
      <c r="E86" s="13">
        <v>65</v>
      </c>
      <c r="F86" s="13">
        <v>800</v>
      </c>
      <c r="G86" s="13">
        <v>1500</v>
      </c>
      <c r="H86" s="13">
        <v>10</v>
      </c>
      <c r="I86" s="13">
        <v>60</v>
      </c>
      <c r="J86" s="13">
        <v>60</v>
      </c>
      <c r="K86" s="13">
        <v>0</v>
      </c>
      <c r="L86" s="13">
        <v>0</v>
      </c>
      <c r="M86" s="13">
        <v>15</v>
      </c>
      <c r="N86" s="13">
        <v>15</v>
      </c>
      <c r="O86" s="13">
        <v>35</v>
      </c>
      <c r="P86" s="13">
        <v>2000</v>
      </c>
    </row>
    <row r="87" spans="1:18" x14ac:dyDescent="0.15">
      <c r="A87" s="3">
        <v>10086</v>
      </c>
      <c r="B87" t="s">
        <v>88</v>
      </c>
      <c r="C87" s="16">
        <f>C36</f>
        <v>10035</v>
      </c>
      <c r="D87" s="16">
        <v>0</v>
      </c>
      <c r="E87" s="13">
        <v>65</v>
      </c>
      <c r="F87" s="13">
        <v>850</v>
      </c>
      <c r="G87" s="13">
        <v>1300</v>
      </c>
      <c r="H87" s="13">
        <v>10</v>
      </c>
      <c r="I87" s="13">
        <v>0</v>
      </c>
      <c r="J87" s="13">
        <v>0</v>
      </c>
      <c r="K87">
        <v>40</v>
      </c>
      <c r="L87">
        <v>80</v>
      </c>
      <c r="M87" s="13">
        <v>15</v>
      </c>
      <c r="N87" s="13">
        <v>25</v>
      </c>
      <c r="O87" s="13">
        <v>60</v>
      </c>
      <c r="P87" s="13">
        <v>2000</v>
      </c>
    </row>
    <row r="88" spans="1:18" x14ac:dyDescent="0.15">
      <c r="A88" s="3">
        <v>10087</v>
      </c>
      <c r="B88" t="s">
        <v>89</v>
      </c>
      <c r="C88" s="16">
        <f>C14</f>
        <v>10013</v>
      </c>
      <c r="D88" s="16">
        <v>0</v>
      </c>
      <c r="E88" s="13">
        <v>65</v>
      </c>
      <c r="F88" s="13">
        <v>600</v>
      </c>
      <c r="G88" s="13">
        <v>800</v>
      </c>
      <c r="H88" s="13">
        <v>10</v>
      </c>
      <c r="I88" s="13">
        <v>0</v>
      </c>
      <c r="J88" s="13">
        <v>0</v>
      </c>
      <c r="K88">
        <v>25</v>
      </c>
      <c r="L88">
        <v>50</v>
      </c>
      <c r="M88" s="13">
        <v>45</v>
      </c>
      <c r="N88" s="13">
        <v>10</v>
      </c>
      <c r="O88" s="13">
        <v>30</v>
      </c>
      <c r="P88" s="13">
        <v>2100</v>
      </c>
    </row>
    <row r="89" spans="1:18" x14ac:dyDescent="0.15">
      <c r="A89" s="3">
        <v>10088</v>
      </c>
      <c r="B89" t="s">
        <v>90</v>
      </c>
      <c r="C89" s="16">
        <f>C15</f>
        <v>10014</v>
      </c>
      <c r="D89" s="16">
        <v>0</v>
      </c>
      <c r="E89" s="13">
        <v>65</v>
      </c>
      <c r="F89" s="13">
        <v>620</v>
      </c>
      <c r="G89" s="13">
        <v>1800</v>
      </c>
      <c r="H89" s="13">
        <v>10</v>
      </c>
      <c r="I89">
        <v>40</v>
      </c>
      <c r="J89">
        <v>40</v>
      </c>
      <c r="K89" s="13">
        <v>0</v>
      </c>
      <c r="L89" s="13">
        <v>0</v>
      </c>
      <c r="M89" s="13">
        <v>15</v>
      </c>
      <c r="N89" s="13">
        <v>35</v>
      </c>
      <c r="O89" s="13">
        <v>38</v>
      </c>
      <c r="P89" s="13">
        <v>2300</v>
      </c>
    </row>
    <row r="90" spans="1:18" x14ac:dyDescent="0.15">
      <c r="A90" s="3">
        <v>10089</v>
      </c>
      <c r="B90" t="s">
        <v>91</v>
      </c>
      <c r="C90" s="16">
        <f>C8</f>
        <v>10007</v>
      </c>
      <c r="D90" s="16">
        <v>0</v>
      </c>
      <c r="E90" s="13">
        <v>65</v>
      </c>
      <c r="F90" s="13">
        <v>750</v>
      </c>
      <c r="G90" s="13">
        <v>2300</v>
      </c>
      <c r="H90" s="13">
        <v>10</v>
      </c>
      <c r="I90">
        <v>50</v>
      </c>
      <c r="J90">
        <v>100</v>
      </c>
      <c r="K90" s="13">
        <v>0</v>
      </c>
      <c r="L90" s="13">
        <v>0</v>
      </c>
      <c r="M90" s="13">
        <v>20</v>
      </c>
      <c r="N90" s="13">
        <v>25</v>
      </c>
      <c r="O90" s="13">
        <v>70</v>
      </c>
      <c r="P90" s="13">
        <v>1900</v>
      </c>
    </row>
    <row r="91" spans="1:18" x14ac:dyDescent="0.15">
      <c r="A91" s="3">
        <v>10090</v>
      </c>
      <c r="B91" t="s">
        <v>92</v>
      </c>
      <c r="C91" s="16">
        <f>C24</f>
        <v>10023</v>
      </c>
      <c r="D91" s="16">
        <v>0</v>
      </c>
      <c r="E91" s="13">
        <v>65</v>
      </c>
      <c r="F91" s="13">
        <v>700</v>
      </c>
      <c r="G91" s="13">
        <v>3000</v>
      </c>
      <c r="H91" s="13">
        <v>10</v>
      </c>
      <c r="I91" s="13">
        <v>0</v>
      </c>
      <c r="J91" s="13">
        <v>0</v>
      </c>
      <c r="K91">
        <v>20</v>
      </c>
      <c r="L91">
        <v>120</v>
      </c>
      <c r="M91" s="13">
        <v>10</v>
      </c>
      <c r="N91" s="13">
        <v>15</v>
      </c>
      <c r="O91" s="13">
        <v>50</v>
      </c>
      <c r="P91" s="13">
        <v>2000</v>
      </c>
    </row>
    <row r="92" spans="1:18" x14ac:dyDescent="0.15">
      <c r="A92" s="3">
        <v>10091</v>
      </c>
      <c r="B92" t="s">
        <v>93</v>
      </c>
      <c r="C92" s="16">
        <f>C45</f>
        <v>10044</v>
      </c>
      <c r="D92" s="16">
        <v>0</v>
      </c>
      <c r="E92" s="13">
        <v>65</v>
      </c>
      <c r="F92" s="13">
        <v>760</v>
      </c>
      <c r="G92" s="13">
        <v>3000</v>
      </c>
      <c r="H92" s="13">
        <v>10</v>
      </c>
      <c r="I92" s="13">
        <v>0</v>
      </c>
      <c r="J92" s="13">
        <v>0</v>
      </c>
      <c r="K92">
        <v>30</v>
      </c>
      <c r="L92">
        <v>70</v>
      </c>
      <c r="M92" s="13">
        <v>10</v>
      </c>
      <c r="N92" s="13">
        <v>20</v>
      </c>
      <c r="O92" s="13">
        <v>50</v>
      </c>
      <c r="P92" s="13">
        <v>2000</v>
      </c>
    </row>
    <row r="93" spans="1:18" x14ac:dyDescent="0.15">
      <c r="A93" s="3">
        <v>10092</v>
      </c>
      <c r="B93" t="s">
        <v>110</v>
      </c>
      <c r="C93" s="16">
        <f t="shared" ref="C93:C103" si="3">A93</f>
        <v>10092</v>
      </c>
      <c r="D93" s="16">
        <v>0</v>
      </c>
      <c r="E93">
        <v>69</v>
      </c>
      <c r="F93">
        <f>E93*25</f>
        <v>1725</v>
      </c>
      <c r="G93">
        <f t="shared" ref="G93:G114" si="4">E93*32</f>
        <v>2208</v>
      </c>
      <c r="H93" s="13">
        <v>10</v>
      </c>
      <c r="I93">
        <v>0</v>
      </c>
      <c r="J93">
        <v>0</v>
      </c>
      <c r="K93">
        <f>INT($E93*1.25)</f>
        <v>86</v>
      </c>
      <c r="L93">
        <f>INT($E93*1.85)</f>
        <v>127</v>
      </c>
      <c r="M93">
        <f>INT(E93/3)</f>
        <v>23</v>
      </c>
      <c r="N93">
        <f>INT(E93/2.8)</f>
        <v>24</v>
      </c>
      <c r="O93">
        <v>22</v>
      </c>
      <c r="P93" s="13">
        <v>2000</v>
      </c>
      <c r="R93"/>
    </row>
    <row r="94" spans="1:18" x14ac:dyDescent="0.15">
      <c r="A94" s="3">
        <v>10093</v>
      </c>
      <c r="B94" t="s">
        <v>111</v>
      </c>
      <c r="C94" s="16">
        <f t="shared" si="3"/>
        <v>10093</v>
      </c>
      <c r="D94" s="16">
        <v>0</v>
      </c>
      <c r="E94">
        <v>65</v>
      </c>
      <c r="F94">
        <f t="shared" ref="F94:F157" si="5">E94*25</f>
        <v>1625</v>
      </c>
      <c r="G94">
        <f t="shared" si="4"/>
        <v>2080</v>
      </c>
      <c r="H94" s="13">
        <v>10</v>
      </c>
      <c r="I94">
        <f>INT($E94*1.25)</f>
        <v>81</v>
      </c>
      <c r="J94">
        <f>INT($E94*1.85)</f>
        <v>120</v>
      </c>
      <c r="K94">
        <v>0</v>
      </c>
      <c r="L94">
        <v>0</v>
      </c>
      <c r="M94">
        <f t="shared" ref="M94:M115" si="6">INT(E94/3)</f>
        <v>21</v>
      </c>
      <c r="N94">
        <f t="shared" ref="N94:N115" si="7">INT(E94/2.8)</f>
        <v>23</v>
      </c>
      <c r="O94">
        <v>24</v>
      </c>
      <c r="P94" s="13">
        <v>2000</v>
      </c>
      <c r="R94"/>
    </row>
    <row r="95" spans="1:18" x14ac:dyDescent="0.15">
      <c r="A95" s="3">
        <v>10094</v>
      </c>
      <c r="B95" t="s">
        <v>112</v>
      </c>
      <c r="C95" s="16">
        <f t="shared" si="3"/>
        <v>10094</v>
      </c>
      <c r="D95" s="16">
        <v>0</v>
      </c>
      <c r="E95">
        <v>74</v>
      </c>
      <c r="F95">
        <f t="shared" si="5"/>
        <v>1850</v>
      </c>
      <c r="G95">
        <f t="shared" si="4"/>
        <v>2368</v>
      </c>
      <c r="H95" s="13">
        <v>10</v>
      </c>
      <c r="I95" s="13">
        <v>0</v>
      </c>
      <c r="J95" s="13">
        <v>0</v>
      </c>
      <c r="K95">
        <f>INT($E95*1.25)</f>
        <v>92</v>
      </c>
      <c r="L95">
        <f>INT($E95*1.85)</f>
        <v>136</v>
      </c>
      <c r="M95">
        <f t="shared" si="6"/>
        <v>24</v>
      </c>
      <c r="N95">
        <f t="shared" si="7"/>
        <v>26</v>
      </c>
      <c r="O95">
        <v>24</v>
      </c>
      <c r="P95" s="13">
        <v>2000</v>
      </c>
      <c r="R95"/>
    </row>
    <row r="96" spans="1:18" x14ac:dyDescent="0.15">
      <c r="A96" s="3">
        <v>10095</v>
      </c>
      <c r="B96" t="s">
        <v>189</v>
      </c>
      <c r="C96" s="16">
        <f t="shared" si="3"/>
        <v>10095</v>
      </c>
      <c r="D96" s="16">
        <v>0</v>
      </c>
      <c r="E96">
        <v>73</v>
      </c>
      <c r="F96">
        <f t="shared" si="5"/>
        <v>1825</v>
      </c>
      <c r="G96">
        <f t="shared" si="4"/>
        <v>2336</v>
      </c>
      <c r="H96" s="13">
        <v>10</v>
      </c>
      <c r="I96" s="13">
        <v>0</v>
      </c>
      <c r="J96" s="13">
        <v>0</v>
      </c>
      <c r="K96">
        <f>INT($E96*1.25)</f>
        <v>91</v>
      </c>
      <c r="L96">
        <f>INT($E96*1.85)</f>
        <v>135</v>
      </c>
      <c r="M96">
        <f t="shared" si="6"/>
        <v>24</v>
      </c>
      <c r="N96">
        <f t="shared" si="7"/>
        <v>26</v>
      </c>
      <c r="O96">
        <v>20</v>
      </c>
      <c r="P96" s="13">
        <v>2000</v>
      </c>
      <c r="R96"/>
    </row>
    <row r="97" spans="1:18" x14ac:dyDescent="0.15">
      <c r="A97" s="3">
        <v>10096</v>
      </c>
      <c r="B97" t="s">
        <v>188</v>
      </c>
      <c r="C97" s="16">
        <f t="shared" si="3"/>
        <v>10096</v>
      </c>
      <c r="D97" s="16">
        <v>0</v>
      </c>
      <c r="E97">
        <v>72</v>
      </c>
      <c r="F97">
        <f t="shared" si="5"/>
        <v>1800</v>
      </c>
      <c r="G97">
        <f t="shared" si="4"/>
        <v>2304</v>
      </c>
      <c r="H97" s="13">
        <v>10</v>
      </c>
      <c r="I97">
        <v>0</v>
      </c>
      <c r="J97">
        <v>0</v>
      </c>
      <c r="K97">
        <f>INT($E97*1.25)</f>
        <v>90</v>
      </c>
      <c r="L97">
        <f>INT($E97*1.85)</f>
        <v>133</v>
      </c>
      <c r="M97">
        <f t="shared" si="6"/>
        <v>24</v>
      </c>
      <c r="N97">
        <f t="shared" si="7"/>
        <v>25</v>
      </c>
      <c r="O97">
        <v>20</v>
      </c>
      <c r="P97" s="13">
        <v>2000</v>
      </c>
      <c r="R97"/>
    </row>
    <row r="98" spans="1:18" x14ac:dyDescent="0.15">
      <c r="A98" s="3">
        <v>10097</v>
      </c>
      <c r="B98" t="s">
        <v>114</v>
      </c>
      <c r="C98" s="16">
        <f t="shared" si="3"/>
        <v>10097</v>
      </c>
      <c r="D98" s="16">
        <v>0</v>
      </c>
      <c r="E98">
        <v>65</v>
      </c>
      <c r="F98">
        <f t="shared" si="5"/>
        <v>1625</v>
      </c>
      <c r="G98">
        <f t="shared" si="4"/>
        <v>2080</v>
      </c>
      <c r="H98" s="13">
        <v>10</v>
      </c>
      <c r="I98">
        <v>0</v>
      </c>
      <c r="J98">
        <v>0</v>
      </c>
      <c r="K98">
        <f>INT($E98*1.25)</f>
        <v>81</v>
      </c>
      <c r="L98">
        <f>INT($E98*1.85)</f>
        <v>120</v>
      </c>
      <c r="M98">
        <f t="shared" si="6"/>
        <v>21</v>
      </c>
      <c r="N98">
        <f t="shared" si="7"/>
        <v>23</v>
      </c>
      <c r="O98">
        <v>20</v>
      </c>
      <c r="P98" s="13">
        <v>2000</v>
      </c>
      <c r="R98"/>
    </row>
    <row r="99" spans="1:18" x14ac:dyDescent="0.15">
      <c r="A99" s="3">
        <v>10098</v>
      </c>
      <c r="B99" t="s">
        <v>115</v>
      </c>
      <c r="C99" s="16">
        <f t="shared" si="3"/>
        <v>10098</v>
      </c>
      <c r="D99" s="16">
        <v>0</v>
      </c>
      <c r="E99">
        <v>70</v>
      </c>
      <c r="F99">
        <f t="shared" si="5"/>
        <v>1750</v>
      </c>
      <c r="G99">
        <f t="shared" si="4"/>
        <v>2240</v>
      </c>
      <c r="H99" s="13">
        <v>10</v>
      </c>
      <c r="I99">
        <f>INT($E99*1.25)</f>
        <v>87</v>
      </c>
      <c r="J99">
        <f>INT($E99*1.85)</f>
        <v>129</v>
      </c>
      <c r="K99">
        <v>0</v>
      </c>
      <c r="L99">
        <v>0</v>
      </c>
      <c r="M99">
        <f t="shared" si="6"/>
        <v>23</v>
      </c>
      <c r="N99">
        <f t="shared" si="7"/>
        <v>25</v>
      </c>
      <c r="O99">
        <v>20</v>
      </c>
      <c r="P99" s="13">
        <v>2000</v>
      </c>
      <c r="R99"/>
    </row>
    <row r="100" spans="1:18" x14ac:dyDescent="0.15">
      <c r="A100" s="3">
        <v>10099</v>
      </c>
      <c r="B100" t="s">
        <v>148</v>
      </c>
      <c r="C100" s="16">
        <f t="shared" si="3"/>
        <v>10099</v>
      </c>
      <c r="D100" s="16">
        <v>0</v>
      </c>
      <c r="E100">
        <v>69</v>
      </c>
      <c r="F100">
        <f t="shared" si="5"/>
        <v>1725</v>
      </c>
      <c r="G100">
        <f t="shared" si="4"/>
        <v>2208</v>
      </c>
      <c r="H100" s="13">
        <v>10</v>
      </c>
      <c r="I100">
        <f>INT($E100*1.25)</f>
        <v>86</v>
      </c>
      <c r="J100">
        <f>INT($E100*1.85)</f>
        <v>127</v>
      </c>
      <c r="K100">
        <v>0</v>
      </c>
      <c r="L100">
        <v>0</v>
      </c>
      <c r="M100">
        <f t="shared" si="6"/>
        <v>23</v>
      </c>
      <c r="N100">
        <f t="shared" si="7"/>
        <v>24</v>
      </c>
      <c r="O100">
        <v>20</v>
      </c>
      <c r="P100" s="13">
        <v>2000</v>
      </c>
      <c r="R100"/>
    </row>
    <row r="101" spans="1:18" x14ac:dyDescent="0.15">
      <c r="A101" s="3">
        <v>10100</v>
      </c>
      <c r="B101" t="s">
        <v>113</v>
      </c>
      <c r="C101" s="16">
        <f t="shared" si="3"/>
        <v>10100</v>
      </c>
      <c r="D101" s="16">
        <v>0</v>
      </c>
      <c r="E101">
        <v>69</v>
      </c>
      <c r="F101">
        <f t="shared" si="5"/>
        <v>1725</v>
      </c>
      <c r="G101">
        <f t="shared" si="4"/>
        <v>2208</v>
      </c>
      <c r="H101" s="13">
        <v>10</v>
      </c>
      <c r="I101">
        <f>INT($E101*1.25)</f>
        <v>86</v>
      </c>
      <c r="J101">
        <f>INT($E101*1.85)</f>
        <v>127</v>
      </c>
      <c r="K101">
        <v>0</v>
      </c>
      <c r="L101">
        <v>0</v>
      </c>
      <c r="M101">
        <f t="shared" si="6"/>
        <v>23</v>
      </c>
      <c r="N101">
        <f t="shared" si="7"/>
        <v>24</v>
      </c>
      <c r="O101">
        <v>20</v>
      </c>
      <c r="P101" s="13">
        <v>2000</v>
      </c>
      <c r="R101"/>
    </row>
    <row r="102" spans="1:18" x14ac:dyDescent="0.15">
      <c r="A102" s="3">
        <v>10101</v>
      </c>
      <c r="B102" t="s">
        <v>116</v>
      </c>
      <c r="C102" s="16">
        <f t="shared" si="3"/>
        <v>10101</v>
      </c>
      <c r="D102" s="16">
        <v>0</v>
      </c>
      <c r="E102">
        <v>74</v>
      </c>
      <c r="F102">
        <f t="shared" si="5"/>
        <v>1850</v>
      </c>
      <c r="G102">
        <f t="shared" si="4"/>
        <v>2368</v>
      </c>
      <c r="H102" s="13">
        <v>10</v>
      </c>
      <c r="I102">
        <v>0</v>
      </c>
      <c r="J102">
        <v>0</v>
      </c>
      <c r="K102">
        <f>INT($E102*1.25)</f>
        <v>92</v>
      </c>
      <c r="L102">
        <f>INT($E102*1.85)</f>
        <v>136</v>
      </c>
      <c r="M102">
        <f t="shared" si="6"/>
        <v>24</v>
      </c>
      <c r="N102">
        <f t="shared" si="7"/>
        <v>26</v>
      </c>
      <c r="O102">
        <v>20</v>
      </c>
      <c r="P102" s="13">
        <v>2000</v>
      </c>
      <c r="R102"/>
    </row>
    <row r="103" spans="1:18" x14ac:dyDescent="0.15">
      <c r="A103" s="3">
        <v>10102</v>
      </c>
      <c r="B103" t="s">
        <v>294</v>
      </c>
      <c r="C103" s="16">
        <f t="shared" si="3"/>
        <v>10102</v>
      </c>
      <c r="D103" s="16">
        <v>0</v>
      </c>
      <c r="E103">
        <v>76</v>
      </c>
      <c r="F103">
        <f t="shared" si="5"/>
        <v>1900</v>
      </c>
      <c r="G103">
        <f t="shared" si="4"/>
        <v>2432</v>
      </c>
      <c r="H103" s="13">
        <v>10</v>
      </c>
      <c r="I103">
        <f>INT($E103*1.25)</f>
        <v>95</v>
      </c>
      <c r="J103">
        <f>INT($E103*1.85)</f>
        <v>140</v>
      </c>
      <c r="K103">
        <v>0</v>
      </c>
      <c r="L103">
        <v>0</v>
      </c>
      <c r="M103">
        <f t="shared" si="6"/>
        <v>25</v>
      </c>
      <c r="N103">
        <f t="shared" si="7"/>
        <v>27</v>
      </c>
      <c r="O103">
        <v>20</v>
      </c>
      <c r="P103" s="13">
        <v>2000</v>
      </c>
      <c r="R103"/>
    </row>
    <row r="104" spans="1:18" x14ac:dyDescent="0.15">
      <c r="A104" s="3">
        <v>10103</v>
      </c>
      <c r="B104" t="s">
        <v>117</v>
      </c>
      <c r="C104" s="16">
        <f>C99</f>
        <v>10098</v>
      </c>
      <c r="D104" s="16">
        <v>0</v>
      </c>
      <c r="E104">
        <v>76</v>
      </c>
      <c r="F104">
        <f t="shared" si="5"/>
        <v>1900</v>
      </c>
      <c r="G104">
        <f t="shared" si="4"/>
        <v>2432</v>
      </c>
      <c r="H104" s="13">
        <v>10</v>
      </c>
      <c r="I104">
        <f>INT($E104*1.25)</f>
        <v>95</v>
      </c>
      <c r="J104">
        <f>INT($E104*1.85)</f>
        <v>140</v>
      </c>
      <c r="K104">
        <v>0</v>
      </c>
      <c r="L104">
        <v>0</v>
      </c>
      <c r="M104">
        <f t="shared" si="6"/>
        <v>25</v>
      </c>
      <c r="N104">
        <f t="shared" si="7"/>
        <v>27</v>
      </c>
      <c r="O104">
        <v>20</v>
      </c>
      <c r="P104" s="13">
        <v>2000</v>
      </c>
      <c r="R104"/>
    </row>
    <row r="105" spans="1:18" x14ac:dyDescent="0.15">
      <c r="A105" s="3">
        <v>10104</v>
      </c>
      <c r="B105" t="s">
        <v>118</v>
      </c>
      <c r="C105" s="16">
        <f>A105</f>
        <v>10104</v>
      </c>
      <c r="D105" s="16">
        <v>0</v>
      </c>
      <c r="E105">
        <v>78</v>
      </c>
      <c r="F105">
        <f t="shared" si="5"/>
        <v>1950</v>
      </c>
      <c r="G105">
        <f t="shared" si="4"/>
        <v>2496</v>
      </c>
      <c r="H105" s="13">
        <v>10</v>
      </c>
      <c r="I105">
        <v>0</v>
      </c>
      <c r="J105">
        <v>0</v>
      </c>
      <c r="K105">
        <f>INT($E105*1.25)</f>
        <v>97</v>
      </c>
      <c r="L105">
        <f>INT($E105*1.85)</f>
        <v>144</v>
      </c>
      <c r="M105">
        <f t="shared" si="6"/>
        <v>26</v>
      </c>
      <c r="N105">
        <f t="shared" si="7"/>
        <v>27</v>
      </c>
      <c r="O105">
        <v>20</v>
      </c>
      <c r="P105" s="13">
        <v>2000</v>
      </c>
      <c r="R105"/>
    </row>
    <row r="106" spans="1:18" x14ac:dyDescent="0.15">
      <c r="A106" s="3">
        <v>10105</v>
      </c>
      <c r="B106" t="s">
        <v>119</v>
      </c>
      <c r="C106" s="16">
        <f>A106</f>
        <v>10105</v>
      </c>
      <c r="D106" s="16">
        <v>0</v>
      </c>
      <c r="E106">
        <v>76</v>
      </c>
      <c r="F106">
        <f t="shared" si="5"/>
        <v>1900</v>
      </c>
      <c r="G106">
        <f t="shared" si="4"/>
        <v>2432</v>
      </c>
      <c r="H106" s="13">
        <v>10</v>
      </c>
      <c r="I106">
        <v>0</v>
      </c>
      <c r="J106">
        <v>0</v>
      </c>
      <c r="K106">
        <f>INT($E106*1.25)</f>
        <v>95</v>
      </c>
      <c r="L106">
        <f>INT($E106*1.85)</f>
        <v>140</v>
      </c>
      <c r="M106">
        <f t="shared" si="6"/>
        <v>25</v>
      </c>
      <c r="N106">
        <f t="shared" si="7"/>
        <v>27</v>
      </c>
      <c r="O106">
        <v>20</v>
      </c>
      <c r="P106" s="13">
        <v>2000</v>
      </c>
      <c r="R106"/>
    </row>
    <row r="107" spans="1:18" x14ac:dyDescent="0.15">
      <c r="A107" s="3">
        <v>10106</v>
      </c>
      <c r="B107" t="s">
        <v>120</v>
      </c>
      <c r="C107" s="16">
        <f>A107</f>
        <v>10106</v>
      </c>
      <c r="D107" s="16">
        <v>0</v>
      </c>
      <c r="E107">
        <v>79</v>
      </c>
      <c r="F107">
        <f t="shared" si="5"/>
        <v>1975</v>
      </c>
      <c r="G107">
        <f t="shared" si="4"/>
        <v>2528</v>
      </c>
      <c r="H107" s="13">
        <v>10</v>
      </c>
      <c r="I107">
        <f>INT($E107*1.25)</f>
        <v>98</v>
      </c>
      <c r="J107">
        <f>INT($E107*1.85)</f>
        <v>146</v>
      </c>
      <c r="K107">
        <v>0</v>
      </c>
      <c r="L107">
        <v>0</v>
      </c>
      <c r="M107">
        <f t="shared" si="6"/>
        <v>26</v>
      </c>
      <c r="N107">
        <f t="shared" si="7"/>
        <v>28</v>
      </c>
      <c r="O107">
        <v>20</v>
      </c>
      <c r="P107" s="13">
        <v>2000</v>
      </c>
      <c r="R107"/>
    </row>
    <row r="108" spans="1:18" x14ac:dyDescent="0.15">
      <c r="A108" s="3">
        <v>10107</v>
      </c>
      <c r="B108" t="s">
        <v>121</v>
      </c>
      <c r="C108" s="16">
        <f>C105</f>
        <v>10104</v>
      </c>
      <c r="D108" s="16">
        <v>0</v>
      </c>
      <c r="E108">
        <v>84</v>
      </c>
      <c r="F108">
        <f t="shared" si="5"/>
        <v>2100</v>
      </c>
      <c r="G108">
        <f t="shared" si="4"/>
        <v>2688</v>
      </c>
      <c r="H108" s="13">
        <v>10</v>
      </c>
      <c r="I108">
        <v>0</v>
      </c>
      <c r="J108">
        <v>0</v>
      </c>
      <c r="K108">
        <f>INT($E108*1.3)</f>
        <v>109</v>
      </c>
      <c r="L108">
        <f>INT($E108*1.9)</f>
        <v>159</v>
      </c>
      <c r="M108">
        <f t="shared" si="6"/>
        <v>28</v>
      </c>
      <c r="N108">
        <f t="shared" si="7"/>
        <v>30</v>
      </c>
      <c r="O108">
        <v>20</v>
      </c>
      <c r="P108" s="13">
        <v>2000</v>
      </c>
      <c r="R108"/>
    </row>
    <row r="109" spans="1:18" x14ac:dyDescent="0.15">
      <c r="A109" s="3">
        <v>10108</v>
      </c>
      <c r="B109" t="s">
        <v>122</v>
      </c>
      <c r="C109" s="16">
        <f>C106</f>
        <v>10105</v>
      </c>
      <c r="D109" s="16">
        <v>0</v>
      </c>
      <c r="E109">
        <v>83</v>
      </c>
      <c r="F109">
        <f t="shared" si="5"/>
        <v>2075</v>
      </c>
      <c r="G109">
        <f t="shared" si="4"/>
        <v>2656</v>
      </c>
      <c r="H109" s="13">
        <v>10</v>
      </c>
      <c r="I109">
        <v>0</v>
      </c>
      <c r="J109">
        <v>0</v>
      </c>
      <c r="K109">
        <f>INT($E109*1.3)</f>
        <v>107</v>
      </c>
      <c r="L109">
        <f>INT($E109*1.9)</f>
        <v>157</v>
      </c>
      <c r="M109">
        <f t="shared" si="6"/>
        <v>27</v>
      </c>
      <c r="N109">
        <f t="shared" si="7"/>
        <v>29</v>
      </c>
      <c r="O109">
        <v>20</v>
      </c>
      <c r="P109" s="13">
        <v>2000</v>
      </c>
      <c r="R109"/>
    </row>
    <row r="110" spans="1:18" x14ac:dyDescent="0.15">
      <c r="A110" s="3">
        <v>10109</v>
      </c>
      <c r="B110" t="s">
        <v>123</v>
      </c>
      <c r="C110" s="16">
        <f>C107</f>
        <v>10106</v>
      </c>
      <c r="D110" s="16">
        <v>0</v>
      </c>
      <c r="E110">
        <v>83</v>
      </c>
      <c r="F110">
        <f t="shared" si="5"/>
        <v>2075</v>
      </c>
      <c r="G110">
        <f t="shared" si="4"/>
        <v>2656</v>
      </c>
      <c r="H110" s="13">
        <v>10</v>
      </c>
      <c r="I110">
        <f>INT($E110*1.3)</f>
        <v>107</v>
      </c>
      <c r="J110">
        <f>INT($E110*1.9)</f>
        <v>157</v>
      </c>
      <c r="K110">
        <v>0</v>
      </c>
      <c r="L110">
        <v>0</v>
      </c>
      <c r="M110">
        <f t="shared" si="6"/>
        <v>27</v>
      </c>
      <c r="N110">
        <f t="shared" si="7"/>
        <v>29</v>
      </c>
      <c r="O110">
        <v>20</v>
      </c>
      <c r="P110" s="13">
        <v>2000</v>
      </c>
      <c r="R110"/>
    </row>
    <row r="111" spans="1:18" x14ac:dyDescent="0.15">
      <c r="A111" s="3">
        <v>10110</v>
      </c>
      <c r="B111" t="s">
        <v>124</v>
      </c>
      <c r="C111" s="16">
        <f t="shared" ref="C111:C130" si="8">A111</f>
        <v>10110</v>
      </c>
      <c r="D111" s="16">
        <v>0</v>
      </c>
      <c r="E111">
        <v>80</v>
      </c>
      <c r="F111">
        <f t="shared" si="5"/>
        <v>2000</v>
      </c>
      <c r="G111">
        <f t="shared" si="4"/>
        <v>2560</v>
      </c>
      <c r="H111" s="13">
        <v>10</v>
      </c>
      <c r="I111">
        <v>0</v>
      </c>
      <c r="J111">
        <v>0</v>
      </c>
      <c r="K111">
        <f>INT($E111*1.3)</f>
        <v>104</v>
      </c>
      <c r="L111">
        <f>INT($E111*1.9)</f>
        <v>152</v>
      </c>
      <c r="M111">
        <f t="shared" si="6"/>
        <v>26</v>
      </c>
      <c r="N111">
        <f t="shared" si="7"/>
        <v>28</v>
      </c>
      <c r="O111">
        <v>20</v>
      </c>
      <c r="P111" s="13">
        <v>2000</v>
      </c>
      <c r="R111"/>
    </row>
    <row r="112" spans="1:18" x14ac:dyDescent="0.15">
      <c r="A112" s="3">
        <v>10111</v>
      </c>
      <c r="B112" t="s">
        <v>125</v>
      </c>
      <c r="C112" s="16">
        <f t="shared" si="8"/>
        <v>10111</v>
      </c>
      <c r="D112" s="16">
        <v>0</v>
      </c>
      <c r="E112">
        <v>76</v>
      </c>
      <c r="F112">
        <f>E112*25</f>
        <v>1900</v>
      </c>
      <c r="G112">
        <f t="shared" si="4"/>
        <v>2432</v>
      </c>
      <c r="H112" s="13">
        <v>10</v>
      </c>
      <c r="I112">
        <v>0</v>
      </c>
      <c r="J112">
        <v>0</v>
      </c>
      <c r="K112">
        <f>INT($E112*1.3)</f>
        <v>98</v>
      </c>
      <c r="L112">
        <f>INT($E112*1.9)</f>
        <v>144</v>
      </c>
      <c r="M112">
        <f t="shared" si="6"/>
        <v>25</v>
      </c>
      <c r="N112">
        <f t="shared" si="7"/>
        <v>27</v>
      </c>
      <c r="O112">
        <v>20</v>
      </c>
      <c r="P112" s="13">
        <v>2000</v>
      </c>
      <c r="R112"/>
    </row>
    <row r="113" spans="1:18" x14ac:dyDescent="0.15">
      <c r="A113" s="3">
        <v>10112</v>
      </c>
      <c r="B113" t="s">
        <v>296</v>
      </c>
      <c r="C113" s="16">
        <f t="shared" si="8"/>
        <v>10112</v>
      </c>
      <c r="D113" s="16">
        <v>0</v>
      </c>
      <c r="E113">
        <v>78</v>
      </c>
      <c r="F113">
        <f t="shared" si="5"/>
        <v>1950</v>
      </c>
      <c r="G113">
        <f t="shared" si="4"/>
        <v>2496</v>
      </c>
      <c r="H113" s="13">
        <v>10</v>
      </c>
      <c r="I113">
        <f>INT($E113*1.3)</f>
        <v>101</v>
      </c>
      <c r="J113">
        <f>INT($E113*1.9)</f>
        <v>148</v>
      </c>
      <c r="K113">
        <v>0</v>
      </c>
      <c r="L113">
        <v>0</v>
      </c>
      <c r="M113">
        <f t="shared" si="6"/>
        <v>26</v>
      </c>
      <c r="N113">
        <f t="shared" si="7"/>
        <v>27</v>
      </c>
      <c r="O113">
        <v>20</v>
      </c>
      <c r="P113" s="13">
        <v>2000</v>
      </c>
      <c r="R113"/>
    </row>
    <row r="114" spans="1:18" x14ac:dyDescent="0.15">
      <c r="A114" s="3">
        <v>10113</v>
      </c>
      <c r="B114" t="s">
        <v>126</v>
      </c>
      <c r="C114" s="16">
        <f t="shared" si="8"/>
        <v>10113</v>
      </c>
      <c r="D114" s="16">
        <v>0</v>
      </c>
      <c r="E114">
        <v>81</v>
      </c>
      <c r="F114">
        <f t="shared" si="5"/>
        <v>2025</v>
      </c>
      <c r="G114">
        <f t="shared" si="4"/>
        <v>2592</v>
      </c>
      <c r="H114" s="13">
        <v>10</v>
      </c>
      <c r="I114">
        <v>0</v>
      </c>
      <c r="J114">
        <v>0</v>
      </c>
      <c r="K114">
        <f>INT($E114*1.3)</f>
        <v>105</v>
      </c>
      <c r="L114">
        <f>INT($E114*1.9)</f>
        <v>153</v>
      </c>
      <c r="M114">
        <f t="shared" si="6"/>
        <v>27</v>
      </c>
      <c r="N114">
        <f t="shared" si="7"/>
        <v>28</v>
      </c>
      <c r="O114">
        <v>20</v>
      </c>
      <c r="P114" s="13">
        <v>2000</v>
      </c>
      <c r="R114"/>
    </row>
    <row r="115" spans="1:18" x14ac:dyDescent="0.15">
      <c r="A115" s="3">
        <v>10114</v>
      </c>
      <c r="B115" t="s">
        <v>127</v>
      </c>
      <c r="C115" s="16">
        <f t="shared" si="8"/>
        <v>10114</v>
      </c>
      <c r="D115" s="16">
        <v>0</v>
      </c>
      <c r="E115">
        <v>94</v>
      </c>
      <c r="F115">
        <f t="shared" si="5"/>
        <v>2350</v>
      </c>
      <c r="G115">
        <f>E115*35</f>
        <v>3290</v>
      </c>
      <c r="H115" s="13">
        <v>10</v>
      </c>
      <c r="I115">
        <f>INT($E115*1.3)</f>
        <v>122</v>
      </c>
      <c r="J115">
        <f>INT($E115*1.9)</f>
        <v>178</v>
      </c>
      <c r="K115">
        <v>0</v>
      </c>
      <c r="L115">
        <v>0</v>
      </c>
      <c r="M115">
        <f t="shared" si="6"/>
        <v>31</v>
      </c>
      <c r="N115">
        <f t="shared" si="7"/>
        <v>33</v>
      </c>
      <c r="O115">
        <v>20</v>
      </c>
      <c r="P115" s="13">
        <v>2000</v>
      </c>
      <c r="R115"/>
    </row>
    <row r="116" spans="1:18" x14ac:dyDescent="0.15">
      <c r="A116" s="3">
        <v>10115</v>
      </c>
      <c r="B116" t="s">
        <v>128</v>
      </c>
      <c r="C116" s="16">
        <f t="shared" si="8"/>
        <v>10115</v>
      </c>
      <c r="D116" s="16">
        <v>0</v>
      </c>
      <c r="E116">
        <v>90</v>
      </c>
      <c r="F116">
        <f t="shared" si="5"/>
        <v>2250</v>
      </c>
      <c r="G116">
        <f t="shared" ref="G116:G127" si="9">E116*35</f>
        <v>3150</v>
      </c>
      <c r="H116" s="13">
        <v>10</v>
      </c>
      <c r="I116">
        <f>INT($E116*1.3)</f>
        <v>117</v>
      </c>
      <c r="J116">
        <f>INT($E116*1.9)</f>
        <v>171</v>
      </c>
      <c r="K116">
        <v>0</v>
      </c>
      <c r="L116">
        <v>0</v>
      </c>
      <c r="M116">
        <f>INT(E116/3)</f>
        <v>30</v>
      </c>
      <c r="N116">
        <f>INT(E116/2.8)</f>
        <v>32</v>
      </c>
      <c r="O116">
        <v>20</v>
      </c>
      <c r="P116" s="13">
        <v>2000</v>
      </c>
      <c r="R116"/>
    </row>
    <row r="117" spans="1:18" x14ac:dyDescent="0.15">
      <c r="A117" s="3">
        <v>10116</v>
      </c>
      <c r="B117" t="s">
        <v>129</v>
      </c>
      <c r="C117" s="16">
        <f t="shared" si="8"/>
        <v>10116</v>
      </c>
      <c r="D117" s="16">
        <v>0</v>
      </c>
      <c r="E117">
        <v>92</v>
      </c>
      <c r="F117">
        <f t="shared" si="5"/>
        <v>2300</v>
      </c>
      <c r="G117">
        <f t="shared" si="9"/>
        <v>3220</v>
      </c>
      <c r="H117" s="13">
        <v>10</v>
      </c>
      <c r="I117">
        <f>INT($E117*1.3)</f>
        <v>119</v>
      </c>
      <c r="J117">
        <f>INT($E117*1.9)</f>
        <v>174</v>
      </c>
      <c r="K117">
        <v>0</v>
      </c>
      <c r="L117">
        <v>0</v>
      </c>
      <c r="M117">
        <f t="shared" ref="M117:M126" si="10">INT(E117/3)</f>
        <v>30</v>
      </c>
      <c r="N117">
        <f t="shared" ref="N117:N126" si="11">INT(E117/2.8)</f>
        <v>32</v>
      </c>
      <c r="O117">
        <v>20</v>
      </c>
      <c r="P117" s="13">
        <v>2000</v>
      </c>
      <c r="R117"/>
    </row>
    <row r="118" spans="1:18" x14ac:dyDescent="0.15">
      <c r="A118" s="3">
        <v>10117</v>
      </c>
      <c r="B118" t="s">
        <v>130</v>
      </c>
      <c r="C118" s="16">
        <f t="shared" si="8"/>
        <v>10117</v>
      </c>
      <c r="D118" s="16">
        <v>0</v>
      </c>
      <c r="E118">
        <v>86</v>
      </c>
      <c r="F118">
        <f t="shared" si="5"/>
        <v>2150</v>
      </c>
      <c r="G118">
        <f t="shared" si="9"/>
        <v>3010</v>
      </c>
      <c r="H118" s="13">
        <v>10</v>
      </c>
      <c r="I118">
        <f>INT($E118*1.3)</f>
        <v>111</v>
      </c>
      <c r="J118">
        <f>INT($E118*1.9)</f>
        <v>163</v>
      </c>
      <c r="K118">
        <v>0</v>
      </c>
      <c r="L118">
        <v>0</v>
      </c>
      <c r="M118">
        <f t="shared" si="10"/>
        <v>28</v>
      </c>
      <c r="N118">
        <f t="shared" si="11"/>
        <v>30</v>
      </c>
      <c r="O118">
        <v>20</v>
      </c>
      <c r="P118" s="13">
        <v>2000</v>
      </c>
      <c r="R118"/>
    </row>
    <row r="119" spans="1:18" x14ac:dyDescent="0.15">
      <c r="A119" s="3">
        <v>10118</v>
      </c>
      <c r="B119" t="s">
        <v>131</v>
      </c>
      <c r="C119" s="16">
        <f t="shared" si="8"/>
        <v>10118</v>
      </c>
      <c r="D119" s="16">
        <v>0</v>
      </c>
      <c r="E119">
        <v>94</v>
      </c>
      <c r="F119">
        <f t="shared" si="5"/>
        <v>2350</v>
      </c>
      <c r="G119">
        <f t="shared" si="9"/>
        <v>3290</v>
      </c>
      <c r="H119" s="13">
        <v>10</v>
      </c>
      <c r="I119">
        <v>0</v>
      </c>
      <c r="J119">
        <v>0</v>
      </c>
      <c r="K119">
        <f>INT($E119*1.3)</f>
        <v>122</v>
      </c>
      <c r="L119">
        <f>INT($E119*1.9)</f>
        <v>178</v>
      </c>
      <c r="M119">
        <f t="shared" si="10"/>
        <v>31</v>
      </c>
      <c r="N119">
        <f t="shared" si="11"/>
        <v>33</v>
      </c>
      <c r="O119">
        <v>20</v>
      </c>
      <c r="P119" s="13">
        <v>2000</v>
      </c>
      <c r="R119"/>
    </row>
    <row r="120" spans="1:18" x14ac:dyDescent="0.15">
      <c r="A120" s="3">
        <v>10119</v>
      </c>
      <c r="B120" t="s">
        <v>132</v>
      </c>
      <c r="C120" s="16">
        <f t="shared" si="8"/>
        <v>10119</v>
      </c>
      <c r="D120" s="16">
        <v>0</v>
      </c>
      <c r="E120">
        <v>87</v>
      </c>
      <c r="F120">
        <f t="shared" si="5"/>
        <v>2175</v>
      </c>
      <c r="G120">
        <f t="shared" si="9"/>
        <v>3045</v>
      </c>
      <c r="H120" s="13">
        <v>10</v>
      </c>
      <c r="I120">
        <f>INT($E120*1.3)</f>
        <v>113</v>
      </c>
      <c r="J120">
        <f>INT($E120*1.9)</f>
        <v>165</v>
      </c>
      <c r="K120">
        <v>0</v>
      </c>
      <c r="L120">
        <v>0</v>
      </c>
      <c r="M120">
        <f t="shared" si="10"/>
        <v>29</v>
      </c>
      <c r="N120">
        <f t="shared" si="11"/>
        <v>31</v>
      </c>
      <c r="O120">
        <v>20</v>
      </c>
      <c r="P120" s="13">
        <v>2000</v>
      </c>
      <c r="R120"/>
    </row>
    <row r="121" spans="1:18" x14ac:dyDescent="0.15">
      <c r="A121" s="3">
        <v>10120</v>
      </c>
      <c r="B121" t="s">
        <v>133</v>
      </c>
      <c r="C121" s="16">
        <f t="shared" si="8"/>
        <v>10120</v>
      </c>
      <c r="D121" s="16">
        <v>0</v>
      </c>
      <c r="E121">
        <v>85</v>
      </c>
      <c r="F121">
        <f t="shared" si="5"/>
        <v>2125</v>
      </c>
      <c r="G121">
        <f t="shared" si="9"/>
        <v>2975</v>
      </c>
      <c r="H121" s="13">
        <v>10</v>
      </c>
      <c r="I121">
        <f>INT($E121*1.3)</f>
        <v>110</v>
      </c>
      <c r="J121">
        <f>INT($E121*1.9)</f>
        <v>161</v>
      </c>
      <c r="K121">
        <v>0</v>
      </c>
      <c r="L121">
        <v>0</v>
      </c>
      <c r="M121">
        <f t="shared" si="10"/>
        <v>28</v>
      </c>
      <c r="N121">
        <f t="shared" si="11"/>
        <v>30</v>
      </c>
      <c r="O121">
        <v>20</v>
      </c>
      <c r="P121" s="13">
        <v>2000</v>
      </c>
      <c r="R121"/>
    </row>
    <row r="122" spans="1:18" x14ac:dyDescent="0.15">
      <c r="A122" s="3">
        <v>10121</v>
      </c>
      <c r="B122" t="s">
        <v>134</v>
      </c>
      <c r="C122" s="16">
        <f t="shared" si="8"/>
        <v>10121</v>
      </c>
      <c r="D122" s="16">
        <v>0</v>
      </c>
      <c r="E122">
        <v>90</v>
      </c>
      <c r="F122">
        <f t="shared" si="5"/>
        <v>2250</v>
      </c>
      <c r="G122">
        <f t="shared" si="9"/>
        <v>3150</v>
      </c>
      <c r="H122" s="13">
        <v>10</v>
      </c>
      <c r="I122">
        <f>INT($E122*1.3)</f>
        <v>117</v>
      </c>
      <c r="J122">
        <f>INT($E122*1.9)</f>
        <v>171</v>
      </c>
      <c r="K122">
        <v>0</v>
      </c>
      <c r="L122">
        <v>0</v>
      </c>
      <c r="M122">
        <f t="shared" si="10"/>
        <v>30</v>
      </c>
      <c r="N122">
        <f t="shared" si="11"/>
        <v>32</v>
      </c>
      <c r="O122">
        <v>20</v>
      </c>
      <c r="P122" s="13">
        <v>2000</v>
      </c>
      <c r="R122"/>
    </row>
    <row r="123" spans="1:18" x14ac:dyDescent="0.15">
      <c r="A123" s="3">
        <v>10122</v>
      </c>
      <c r="B123" t="s">
        <v>135</v>
      </c>
      <c r="C123" s="16">
        <f t="shared" si="8"/>
        <v>10122</v>
      </c>
      <c r="D123" s="16">
        <v>0</v>
      </c>
      <c r="E123">
        <v>88</v>
      </c>
      <c r="F123">
        <f>E123*25</f>
        <v>2200</v>
      </c>
      <c r="G123">
        <f t="shared" si="9"/>
        <v>3080</v>
      </c>
      <c r="H123" s="13">
        <v>10</v>
      </c>
      <c r="I123">
        <f>INT($E123*1.3)</f>
        <v>114</v>
      </c>
      <c r="J123">
        <f>INT($E123*1.9)</f>
        <v>167</v>
      </c>
      <c r="K123">
        <v>0</v>
      </c>
      <c r="L123">
        <v>0</v>
      </c>
      <c r="M123">
        <f t="shared" si="10"/>
        <v>29</v>
      </c>
      <c r="N123">
        <f t="shared" si="11"/>
        <v>31</v>
      </c>
      <c r="O123">
        <v>20</v>
      </c>
      <c r="P123" s="13">
        <v>2000</v>
      </c>
      <c r="R123"/>
    </row>
    <row r="124" spans="1:18" x14ac:dyDescent="0.15">
      <c r="A124" s="3">
        <v>10123</v>
      </c>
      <c r="B124" t="s">
        <v>136</v>
      </c>
      <c r="C124" s="16">
        <f t="shared" si="8"/>
        <v>10123</v>
      </c>
      <c r="D124" s="16">
        <v>0</v>
      </c>
      <c r="E124">
        <v>86</v>
      </c>
      <c r="F124">
        <f t="shared" si="5"/>
        <v>2150</v>
      </c>
      <c r="G124">
        <f t="shared" si="9"/>
        <v>3010</v>
      </c>
      <c r="H124" s="13">
        <v>10</v>
      </c>
      <c r="I124">
        <v>0</v>
      </c>
      <c r="J124">
        <v>0</v>
      </c>
      <c r="K124">
        <f>INT($E124*1.3)</f>
        <v>111</v>
      </c>
      <c r="L124">
        <f>INT($E124*1.9)</f>
        <v>163</v>
      </c>
      <c r="M124">
        <f t="shared" si="10"/>
        <v>28</v>
      </c>
      <c r="N124">
        <f t="shared" si="11"/>
        <v>30</v>
      </c>
      <c r="O124">
        <v>20</v>
      </c>
      <c r="P124" s="13">
        <v>2000</v>
      </c>
      <c r="R124"/>
    </row>
    <row r="125" spans="1:18" x14ac:dyDescent="0.15">
      <c r="A125" s="3">
        <v>10124</v>
      </c>
      <c r="B125" t="s">
        <v>137</v>
      </c>
      <c r="C125" s="16">
        <f t="shared" si="8"/>
        <v>10124</v>
      </c>
      <c r="D125" s="16">
        <v>0</v>
      </c>
      <c r="E125">
        <v>92</v>
      </c>
      <c r="F125">
        <f t="shared" si="5"/>
        <v>2300</v>
      </c>
      <c r="G125">
        <f t="shared" si="9"/>
        <v>3220</v>
      </c>
      <c r="H125" s="13">
        <v>10</v>
      </c>
      <c r="I125">
        <v>0</v>
      </c>
      <c r="J125">
        <v>0</v>
      </c>
      <c r="K125">
        <f>INT($E125*1.3)</f>
        <v>119</v>
      </c>
      <c r="L125">
        <f>INT($E125*1.9)</f>
        <v>174</v>
      </c>
      <c r="M125">
        <f t="shared" si="10"/>
        <v>30</v>
      </c>
      <c r="N125">
        <f t="shared" si="11"/>
        <v>32</v>
      </c>
      <c r="O125">
        <v>20</v>
      </c>
      <c r="P125" s="13">
        <v>2000</v>
      </c>
      <c r="R125"/>
    </row>
    <row r="126" spans="1:18" x14ac:dyDescent="0.15">
      <c r="A126" s="3">
        <v>10125</v>
      </c>
      <c r="B126" t="s">
        <v>138</v>
      </c>
      <c r="C126" s="16">
        <f t="shared" si="8"/>
        <v>10125</v>
      </c>
      <c r="D126" s="16">
        <v>0</v>
      </c>
      <c r="E126">
        <v>89</v>
      </c>
      <c r="F126">
        <f t="shared" si="5"/>
        <v>2225</v>
      </c>
      <c r="G126">
        <f t="shared" si="9"/>
        <v>3115</v>
      </c>
      <c r="H126" s="13">
        <v>10</v>
      </c>
      <c r="I126">
        <v>0</v>
      </c>
      <c r="J126">
        <v>0</v>
      </c>
      <c r="K126">
        <f>INT($E126*1.3)</f>
        <v>115</v>
      </c>
      <c r="L126">
        <f>INT($E126*1.9)</f>
        <v>169</v>
      </c>
      <c r="M126">
        <f t="shared" si="10"/>
        <v>29</v>
      </c>
      <c r="N126">
        <f t="shared" si="11"/>
        <v>31</v>
      </c>
      <c r="O126">
        <v>20</v>
      </c>
      <c r="P126" s="13">
        <v>2000</v>
      </c>
      <c r="R126"/>
    </row>
    <row r="127" spans="1:18" x14ac:dyDescent="0.15">
      <c r="A127" s="3">
        <v>10126</v>
      </c>
      <c r="B127" t="s">
        <v>139</v>
      </c>
      <c r="C127" s="16">
        <f t="shared" si="8"/>
        <v>10126</v>
      </c>
      <c r="D127" s="16">
        <v>0</v>
      </c>
      <c r="E127">
        <v>94</v>
      </c>
      <c r="F127">
        <f t="shared" si="5"/>
        <v>2350</v>
      </c>
      <c r="G127">
        <f t="shared" si="9"/>
        <v>3290</v>
      </c>
      <c r="H127" s="13">
        <v>10</v>
      </c>
      <c r="I127">
        <f>INT($E127*1.3)</f>
        <v>122</v>
      </c>
      <c r="J127">
        <f>INT($E127*1.9)</f>
        <v>178</v>
      </c>
      <c r="K127">
        <v>0</v>
      </c>
      <c r="L127">
        <v>0</v>
      </c>
      <c r="M127">
        <f>INT(E127/3)</f>
        <v>31</v>
      </c>
      <c r="N127">
        <f>INT(E127/2.8)</f>
        <v>33</v>
      </c>
      <c r="O127">
        <v>20</v>
      </c>
      <c r="P127" s="13">
        <v>2000</v>
      </c>
      <c r="R127"/>
    </row>
    <row r="128" spans="1:18" x14ac:dyDescent="0.15">
      <c r="A128" s="3">
        <v>10127</v>
      </c>
      <c r="B128" t="s">
        <v>297</v>
      </c>
      <c r="C128" s="16">
        <f t="shared" si="8"/>
        <v>10127</v>
      </c>
      <c r="D128" s="16">
        <v>0</v>
      </c>
      <c r="E128">
        <v>98</v>
      </c>
      <c r="F128">
        <f t="shared" si="5"/>
        <v>2450</v>
      </c>
      <c r="G128">
        <f>E128*38</f>
        <v>3724</v>
      </c>
      <c r="H128" s="13">
        <v>10</v>
      </c>
      <c r="I128">
        <v>0</v>
      </c>
      <c r="J128">
        <v>0</v>
      </c>
      <c r="K128">
        <f>INT($E128*1.4)</f>
        <v>137</v>
      </c>
      <c r="L128">
        <f>INT($E128*2.15)</f>
        <v>210</v>
      </c>
      <c r="M128">
        <f t="shared" ref="M128:M137" si="12">INT(E128/3)</f>
        <v>32</v>
      </c>
      <c r="N128">
        <f t="shared" ref="N128:N137" si="13">INT(E128/2.8)</f>
        <v>35</v>
      </c>
      <c r="O128">
        <v>20</v>
      </c>
      <c r="P128" s="13">
        <v>2000</v>
      </c>
      <c r="R128"/>
    </row>
    <row r="129" spans="1:18" x14ac:dyDescent="0.15">
      <c r="A129" s="3">
        <v>10128</v>
      </c>
      <c r="B129" t="s">
        <v>298</v>
      </c>
      <c r="C129" s="16">
        <f t="shared" si="8"/>
        <v>10128</v>
      </c>
      <c r="D129" s="16">
        <v>0</v>
      </c>
      <c r="E129">
        <v>102</v>
      </c>
      <c r="F129">
        <f t="shared" si="5"/>
        <v>2550</v>
      </c>
      <c r="G129">
        <f t="shared" ref="G129:G137" si="14">E129*38</f>
        <v>3876</v>
      </c>
      <c r="H129" s="13">
        <v>10</v>
      </c>
      <c r="I129">
        <v>0</v>
      </c>
      <c r="J129">
        <v>0</v>
      </c>
      <c r="K129">
        <f>INT($E129*1.4)</f>
        <v>142</v>
      </c>
      <c r="L129">
        <f>INT($E129*2.15)</f>
        <v>219</v>
      </c>
      <c r="M129">
        <f t="shared" si="12"/>
        <v>34</v>
      </c>
      <c r="N129">
        <f t="shared" si="13"/>
        <v>36</v>
      </c>
      <c r="O129">
        <v>20</v>
      </c>
      <c r="P129" s="13">
        <v>2000</v>
      </c>
      <c r="R129"/>
    </row>
    <row r="130" spans="1:18" x14ac:dyDescent="0.15">
      <c r="A130" s="3">
        <v>10129</v>
      </c>
      <c r="B130" t="s">
        <v>140</v>
      </c>
      <c r="C130" s="16">
        <f t="shared" si="8"/>
        <v>10129</v>
      </c>
      <c r="D130" s="16">
        <v>0</v>
      </c>
      <c r="E130">
        <v>95</v>
      </c>
      <c r="F130">
        <f t="shared" si="5"/>
        <v>2375</v>
      </c>
      <c r="G130">
        <f t="shared" si="14"/>
        <v>3610</v>
      </c>
      <c r="H130" s="13">
        <v>10</v>
      </c>
      <c r="I130">
        <f>INT($E130*1.4)</f>
        <v>133</v>
      </c>
      <c r="J130">
        <f>INT($E130*2.15)</f>
        <v>204</v>
      </c>
      <c r="K130">
        <v>0</v>
      </c>
      <c r="L130">
        <v>0</v>
      </c>
      <c r="M130">
        <f t="shared" si="12"/>
        <v>31</v>
      </c>
      <c r="N130">
        <f t="shared" si="13"/>
        <v>33</v>
      </c>
      <c r="O130">
        <v>20</v>
      </c>
      <c r="P130" s="13">
        <v>2000</v>
      </c>
      <c r="R130"/>
    </row>
    <row r="131" spans="1:18" x14ac:dyDescent="0.15">
      <c r="A131" s="3">
        <v>10130</v>
      </c>
      <c r="B131" t="s">
        <v>141</v>
      </c>
      <c r="C131" s="16">
        <f>C32</f>
        <v>10031</v>
      </c>
      <c r="D131" s="16">
        <v>0</v>
      </c>
      <c r="E131">
        <v>95</v>
      </c>
      <c r="F131">
        <f t="shared" si="5"/>
        <v>2375</v>
      </c>
      <c r="G131">
        <f t="shared" si="14"/>
        <v>3610</v>
      </c>
      <c r="H131" s="13">
        <v>10</v>
      </c>
      <c r="I131">
        <f>INT($E131*1.4)</f>
        <v>133</v>
      </c>
      <c r="J131">
        <f>INT($E131*2.15)</f>
        <v>204</v>
      </c>
      <c r="K131">
        <v>0</v>
      </c>
      <c r="L131">
        <v>0</v>
      </c>
      <c r="M131">
        <f t="shared" si="12"/>
        <v>31</v>
      </c>
      <c r="N131">
        <f t="shared" si="13"/>
        <v>33</v>
      </c>
      <c r="O131">
        <v>20</v>
      </c>
      <c r="P131" s="13">
        <v>2000</v>
      </c>
      <c r="R131"/>
    </row>
    <row r="132" spans="1:18" x14ac:dyDescent="0.15">
      <c r="A132" s="3">
        <v>10131</v>
      </c>
      <c r="B132" t="s">
        <v>142</v>
      </c>
      <c r="C132" s="16">
        <f>C33</f>
        <v>10032</v>
      </c>
      <c r="D132" s="16">
        <v>0</v>
      </c>
      <c r="E132">
        <v>101</v>
      </c>
      <c r="F132">
        <f t="shared" si="5"/>
        <v>2525</v>
      </c>
      <c r="G132">
        <f t="shared" si="14"/>
        <v>3838</v>
      </c>
      <c r="H132" s="13">
        <v>10</v>
      </c>
      <c r="I132">
        <f>INT($E132*1.4)</f>
        <v>141</v>
      </c>
      <c r="J132">
        <f>INT($E132*2.15)</f>
        <v>217</v>
      </c>
      <c r="K132">
        <v>0</v>
      </c>
      <c r="L132">
        <v>0</v>
      </c>
      <c r="M132">
        <f t="shared" si="12"/>
        <v>33</v>
      </c>
      <c r="N132">
        <f t="shared" si="13"/>
        <v>36</v>
      </c>
      <c r="O132">
        <v>20</v>
      </c>
      <c r="P132" s="13">
        <v>2000</v>
      </c>
      <c r="R132"/>
    </row>
    <row r="133" spans="1:18" x14ac:dyDescent="0.15">
      <c r="A133" s="3">
        <v>10132</v>
      </c>
      <c r="B133" t="s">
        <v>143</v>
      </c>
      <c r="C133" s="16">
        <f>C103</f>
        <v>10102</v>
      </c>
      <c r="D133" s="16">
        <v>0</v>
      </c>
      <c r="E133">
        <v>99</v>
      </c>
      <c r="F133">
        <f t="shared" si="5"/>
        <v>2475</v>
      </c>
      <c r="G133">
        <f t="shared" si="14"/>
        <v>3762</v>
      </c>
      <c r="H133" s="13">
        <v>10</v>
      </c>
      <c r="I133">
        <v>0</v>
      </c>
      <c r="J133">
        <v>0</v>
      </c>
      <c r="K133">
        <f>INT($E133*1.4)</f>
        <v>138</v>
      </c>
      <c r="L133">
        <f>INT($E133*2.15)</f>
        <v>212</v>
      </c>
      <c r="M133">
        <f t="shared" si="12"/>
        <v>33</v>
      </c>
      <c r="N133">
        <f t="shared" si="13"/>
        <v>35</v>
      </c>
      <c r="O133">
        <v>20</v>
      </c>
      <c r="P133" s="13">
        <v>2000</v>
      </c>
      <c r="R133"/>
    </row>
    <row r="134" spans="1:18" x14ac:dyDescent="0.15">
      <c r="A134" s="3">
        <v>10133</v>
      </c>
      <c r="B134" t="s">
        <v>144</v>
      </c>
      <c r="C134" s="16">
        <f>A134</f>
        <v>10133</v>
      </c>
      <c r="D134" s="16">
        <v>0</v>
      </c>
      <c r="E134">
        <v>101</v>
      </c>
      <c r="F134">
        <f t="shared" si="5"/>
        <v>2525</v>
      </c>
      <c r="G134">
        <f t="shared" si="14"/>
        <v>3838</v>
      </c>
      <c r="H134" s="13">
        <v>10</v>
      </c>
      <c r="I134">
        <v>0</v>
      </c>
      <c r="J134">
        <v>0</v>
      </c>
      <c r="K134">
        <f>INT($E134*1.4)</f>
        <v>141</v>
      </c>
      <c r="L134">
        <f>INT($E134*2.15)</f>
        <v>217</v>
      </c>
      <c r="M134">
        <f t="shared" si="12"/>
        <v>33</v>
      </c>
      <c r="N134">
        <f t="shared" si="13"/>
        <v>36</v>
      </c>
      <c r="O134">
        <v>20</v>
      </c>
      <c r="P134" s="13">
        <v>2000</v>
      </c>
      <c r="R134"/>
    </row>
    <row r="135" spans="1:18" x14ac:dyDescent="0.15">
      <c r="A135" s="3">
        <v>10134</v>
      </c>
      <c r="B135" t="s">
        <v>145</v>
      </c>
      <c r="C135" s="16">
        <f>C99</f>
        <v>10098</v>
      </c>
      <c r="D135" s="16">
        <v>0</v>
      </c>
      <c r="E135">
        <v>100</v>
      </c>
      <c r="F135">
        <f t="shared" si="5"/>
        <v>2500</v>
      </c>
      <c r="G135">
        <f t="shared" si="14"/>
        <v>3800</v>
      </c>
      <c r="H135" s="13">
        <v>10</v>
      </c>
      <c r="I135">
        <v>0</v>
      </c>
      <c r="J135">
        <v>0</v>
      </c>
      <c r="K135">
        <f>INT($E135*1.4)</f>
        <v>140</v>
      </c>
      <c r="L135">
        <f>INT($E135*2.15)</f>
        <v>215</v>
      </c>
      <c r="M135">
        <f t="shared" si="12"/>
        <v>33</v>
      </c>
      <c r="N135">
        <f t="shared" si="13"/>
        <v>35</v>
      </c>
      <c r="O135">
        <v>20</v>
      </c>
      <c r="P135" s="13">
        <v>2000</v>
      </c>
      <c r="R135"/>
    </row>
    <row r="136" spans="1:18" x14ac:dyDescent="0.15">
      <c r="A136" s="3">
        <v>10135</v>
      </c>
      <c r="B136" t="s">
        <v>146</v>
      </c>
      <c r="C136" s="16">
        <f>A136</f>
        <v>10135</v>
      </c>
      <c r="D136" s="16">
        <v>0</v>
      </c>
      <c r="E136">
        <v>103</v>
      </c>
      <c r="F136">
        <f t="shared" si="5"/>
        <v>2575</v>
      </c>
      <c r="G136">
        <f t="shared" si="14"/>
        <v>3914</v>
      </c>
      <c r="H136" s="13">
        <v>10</v>
      </c>
      <c r="I136">
        <f>INT($E136*1.4)</f>
        <v>144</v>
      </c>
      <c r="J136">
        <f>INT($E136*2.15)</f>
        <v>221</v>
      </c>
      <c r="K136">
        <v>0</v>
      </c>
      <c r="L136">
        <v>0</v>
      </c>
      <c r="M136">
        <f t="shared" si="12"/>
        <v>34</v>
      </c>
      <c r="N136">
        <f t="shared" si="13"/>
        <v>36</v>
      </c>
      <c r="O136">
        <v>20</v>
      </c>
      <c r="P136" s="13">
        <v>2000</v>
      </c>
      <c r="R136"/>
    </row>
    <row r="137" spans="1:18" x14ac:dyDescent="0.15">
      <c r="A137" s="3">
        <v>10136</v>
      </c>
      <c r="B137" t="s">
        <v>147</v>
      </c>
      <c r="C137" s="16">
        <f>A137</f>
        <v>10136</v>
      </c>
      <c r="D137" s="16">
        <v>0</v>
      </c>
      <c r="E137">
        <v>98</v>
      </c>
      <c r="F137">
        <f t="shared" si="5"/>
        <v>2450</v>
      </c>
      <c r="G137">
        <f t="shared" si="14"/>
        <v>3724</v>
      </c>
      <c r="H137" s="13">
        <v>10</v>
      </c>
      <c r="I137">
        <f>INT($E137*1.4)</f>
        <v>137</v>
      </c>
      <c r="J137">
        <f>INT($E137*2.15)</f>
        <v>210</v>
      </c>
      <c r="K137">
        <v>0</v>
      </c>
      <c r="L137">
        <v>0</v>
      </c>
      <c r="M137">
        <f t="shared" si="12"/>
        <v>32</v>
      </c>
      <c r="N137">
        <f t="shared" si="13"/>
        <v>35</v>
      </c>
      <c r="O137">
        <v>20</v>
      </c>
      <c r="P137" s="13">
        <v>2000</v>
      </c>
      <c r="R137"/>
    </row>
    <row r="138" spans="1:18" x14ac:dyDescent="0.15">
      <c r="A138" s="3">
        <v>11001</v>
      </c>
      <c r="B138" t="s">
        <v>190</v>
      </c>
      <c r="C138" s="17">
        <f>A138</f>
        <v>11001</v>
      </c>
      <c r="D138" s="16">
        <v>0</v>
      </c>
      <c r="E138">
        <v>105</v>
      </c>
      <c r="F138">
        <f t="shared" si="5"/>
        <v>2625</v>
      </c>
      <c r="G138">
        <f>E138*41</f>
        <v>4305</v>
      </c>
      <c r="H138" s="13">
        <v>10</v>
      </c>
      <c r="I138">
        <f>INT($E138*1.55)</f>
        <v>162</v>
      </c>
      <c r="J138">
        <f>INT($E138*2.45)</f>
        <v>257</v>
      </c>
      <c r="K138">
        <v>0</v>
      </c>
      <c r="L138">
        <v>0</v>
      </c>
      <c r="M138">
        <f t="shared" ref="M138" si="15">INT(E138/3)</f>
        <v>35</v>
      </c>
      <c r="N138">
        <f t="shared" ref="N138" si="16">INT(E138/2.8)</f>
        <v>37</v>
      </c>
      <c r="O138">
        <v>20</v>
      </c>
      <c r="P138" s="13">
        <v>1500</v>
      </c>
      <c r="R138"/>
    </row>
    <row r="139" spans="1:18" x14ac:dyDescent="0.15">
      <c r="A139" s="3">
        <v>11002</v>
      </c>
      <c r="B139" t="s">
        <v>191</v>
      </c>
      <c r="C139" s="17">
        <f t="shared" ref="C139:C141" si="17">A139</f>
        <v>11002</v>
      </c>
      <c r="D139" s="16">
        <v>0</v>
      </c>
      <c r="E139">
        <v>111</v>
      </c>
      <c r="F139">
        <f t="shared" si="5"/>
        <v>2775</v>
      </c>
      <c r="G139">
        <f t="shared" ref="G139:G145" si="18">E139*41</f>
        <v>4551</v>
      </c>
      <c r="H139" s="13">
        <v>10</v>
      </c>
      <c r="I139">
        <f>INT($E139*1.55)</f>
        <v>172</v>
      </c>
      <c r="J139">
        <f>INT($E139*2.45)</f>
        <v>271</v>
      </c>
      <c r="K139">
        <v>0</v>
      </c>
      <c r="L139">
        <v>0</v>
      </c>
      <c r="M139">
        <f t="shared" ref="M139:M202" si="19">INT(E139/3)</f>
        <v>37</v>
      </c>
      <c r="N139">
        <f t="shared" ref="N139:N202" si="20">INT(E139/2.8)</f>
        <v>39</v>
      </c>
      <c r="O139">
        <v>20</v>
      </c>
      <c r="P139" s="13">
        <v>1500</v>
      </c>
    </row>
    <row r="140" spans="1:18" x14ac:dyDescent="0.15">
      <c r="A140" s="3">
        <v>11003</v>
      </c>
      <c r="B140" t="s">
        <v>192</v>
      </c>
      <c r="C140" s="17">
        <f t="shared" si="17"/>
        <v>11003</v>
      </c>
      <c r="D140" s="16">
        <v>0</v>
      </c>
      <c r="E140">
        <v>105</v>
      </c>
      <c r="F140">
        <f t="shared" si="5"/>
        <v>2625</v>
      </c>
      <c r="G140">
        <f t="shared" si="18"/>
        <v>4305</v>
      </c>
      <c r="H140" s="13">
        <v>10</v>
      </c>
      <c r="I140">
        <v>0</v>
      </c>
      <c r="J140">
        <v>0</v>
      </c>
      <c r="K140">
        <f>INT($E140*1.55)</f>
        <v>162</v>
      </c>
      <c r="L140">
        <f>INT($E140*2.45)</f>
        <v>257</v>
      </c>
      <c r="M140">
        <f t="shared" si="19"/>
        <v>35</v>
      </c>
      <c r="N140">
        <f t="shared" si="20"/>
        <v>37</v>
      </c>
      <c r="O140">
        <v>20</v>
      </c>
      <c r="P140" s="13">
        <v>1500</v>
      </c>
    </row>
    <row r="141" spans="1:18" x14ac:dyDescent="0.15">
      <c r="A141" s="3">
        <v>11004</v>
      </c>
      <c r="B141" t="s">
        <v>193</v>
      </c>
      <c r="C141" s="17">
        <f t="shared" si="17"/>
        <v>11004</v>
      </c>
      <c r="D141" s="16">
        <v>0</v>
      </c>
      <c r="E141">
        <v>106</v>
      </c>
      <c r="F141">
        <f t="shared" si="5"/>
        <v>2650</v>
      </c>
      <c r="G141">
        <f t="shared" si="18"/>
        <v>4346</v>
      </c>
      <c r="H141" s="13">
        <v>10</v>
      </c>
      <c r="I141">
        <v>0</v>
      </c>
      <c r="J141">
        <v>0</v>
      </c>
      <c r="K141">
        <f>INT($E141*1.55)</f>
        <v>164</v>
      </c>
      <c r="L141">
        <f>INT($E141*2.45)</f>
        <v>259</v>
      </c>
      <c r="M141">
        <f t="shared" si="19"/>
        <v>35</v>
      </c>
      <c r="N141">
        <f t="shared" si="20"/>
        <v>37</v>
      </c>
      <c r="O141">
        <v>20</v>
      </c>
      <c r="P141" s="13">
        <v>1500</v>
      </c>
    </row>
    <row r="142" spans="1:18" x14ac:dyDescent="0.15">
      <c r="A142" s="3">
        <v>11005</v>
      </c>
      <c r="B142" t="s">
        <v>194</v>
      </c>
      <c r="C142" s="17">
        <f>C138</f>
        <v>11001</v>
      </c>
      <c r="D142" s="16">
        <v>0</v>
      </c>
      <c r="E142">
        <v>105</v>
      </c>
      <c r="F142">
        <f t="shared" si="5"/>
        <v>2625</v>
      </c>
      <c r="G142">
        <f t="shared" si="18"/>
        <v>4305</v>
      </c>
      <c r="H142" s="13">
        <v>10</v>
      </c>
      <c r="I142">
        <f>INT($E142*1.55)</f>
        <v>162</v>
      </c>
      <c r="J142">
        <f>INT($E142*2.45)</f>
        <v>257</v>
      </c>
      <c r="K142">
        <v>0</v>
      </c>
      <c r="L142">
        <v>0</v>
      </c>
      <c r="M142">
        <f t="shared" si="19"/>
        <v>35</v>
      </c>
      <c r="N142">
        <f t="shared" si="20"/>
        <v>37</v>
      </c>
      <c r="O142">
        <v>20</v>
      </c>
      <c r="P142" s="13">
        <v>1500</v>
      </c>
    </row>
    <row r="143" spans="1:18" x14ac:dyDescent="0.15">
      <c r="A143" s="3">
        <v>11006</v>
      </c>
      <c r="B143" t="s">
        <v>195</v>
      </c>
      <c r="C143" s="17">
        <f>C139</f>
        <v>11002</v>
      </c>
      <c r="D143" s="16">
        <v>0</v>
      </c>
      <c r="E143">
        <v>111</v>
      </c>
      <c r="F143">
        <f t="shared" si="5"/>
        <v>2775</v>
      </c>
      <c r="G143">
        <f t="shared" si="18"/>
        <v>4551</v>
      </c>
      <c r="H143" s="13">
        <v>10</v>
      </c>
      <c r="I143">
        <f>INT($E143*1.55)</f>
        <v>172</v>
      </c>
      <c r="J143">
        <f>INT($E143*2.45)</f>
        <v>271</v>
      </c>
      <c r="K143">
        <v>0</v>
      </c>
      <c r="L143">
        <v>0</v>
      </c>
      <c r="M143">
        <f t="shared" si="19"/>
        <v>37</v>
      </c>
      <c r="N143">
        <f t="shared" si="20"/>
        <v>39</v>
      </c>
      <c r="O143">
        <v>20</v>
      </c>
      <c r="P143" s="13">
        <v>1500</v>
      </c>
    </row>
    <row r="144" spans="1:18" x14ac:dyDescent="0.15">
      <c r="A144" s="3">
        <v>11007</v>
      </c>
      <c r="B144" t="s">
        <v>196</v>
      </c>
      <c r="C144" s="17">
        <f>C140</f>
        <v>11003</v>
      </c>
      <c r="D144" s="16">
        <v>0</v>
      </c>
      <c r="E144">
        <v>105</v>
      </c>
      <c r="F144">
        <f t="shared" si="5"/>
        <v>2625</v>
      </c>
      <c r="G144">
        <f t="shared" si="18"/>
        <v>4305</v>
      </c>
      <c r="H144" s="13">
        <v>10</v>
      </c>
      <c r="I144">
        <v>0</v>
      </c>
      <c r="J144">
        <v>0</v>
      </c>
      <c r="K144">
        <f>INT($E144*1.55)</f>
        <v>162</v>
      </c>
      <c r="L144">
        <f>INT($E144*2.45)</f>
        <v>257</v>
      </c>
      <c r="M144">
        <f t="shared" si="19"/>
        <v>35</v>
      </c>
      <c r="N144">
        <f t="shared" si="20"/>
        <v>37</v>
      </c>
      <c r="O144">
        <v>20</v>
      </c>
      <c r="P144" s="13">
        <v>1500</v>
      </c>
    </row>
    <row r="145" spans="1:16" x14ac:dyDescent="0.15">
      <c r="A145" s="3">
        <v>11008</v>
      </c>
      <c r="B145" t="s">
        <v>197</v>
      </c>
      <c r="C145" s="17">
        <f>C141</f>
        <v>11004</v>
      </c>
      <c r="D145" s="16">
        <v>0</v>
      </c>
      <c r="E145">
        <v>106</v>
      </c>
      <c r="F145">
        <f t="shared" si="5"/>
        <v>2650</v>
      </c>
      <c r="G145">
        <f t="shared" si="18"/>
        <v>4346</v>
      </c>
      <c r="H145" s="13">
        <v>10</v>
      </c>
      <c r="I145">
        <v>0</v>
      </c>
      <c r="J145">
        <v>0</v>
      </c>
      <c r="K145">
        <f>INT($E145*1.55)</f>
        <v>164</v>
      </c>
      <c r="L145">
        <f>INT($E145*2.45)</f>
        <v>259</v>
      </c>
      <c r="M145">
        <f t="shared" si="19"/>
        <v>35</v>
      </c>
      <c r="N145">
        <f t="shared" si="20"/>
        <v>37</v>
      </c>
      <c r="O145">
        <v>20</v>
      </c>
      <c r="P145" s="13">
        <v>1500</v>
      </c>
    </row>
    <row r="146" spans="1:16" x14ac:dyDescent="0.15">
      <c r="A146" s="3">
        <v>11009</v>
      </c>
      <c r="B146" t="s">
        <v>198</v>
      </c>
      <c r="C146" s="17">
        <f>A146</f>
        <v>11009</v>
      </c>
      <c r="D146" s="16">
        <v>0</v>
      </c>
      <c r="E146">
        <v>120</v>
      </c>
      <c r="F146">
        <f t="shared" si="5"/>
        <v>3000</v>
      </c>
      <c r="G146">
        <f>E146*44</f>
        <v>5280</v>
      </c>
      <c r="H146" s="13">
        <v>10</v>
      </c>
      <c r="I146">
        <v>0</v>
      </c>
      <c r="J146">
        <v>0</v>
      </c>
      <c r="K146">
        <f>INT($E146*1.65)</f>
        <v>198</v>
      </c>
      <c r="L146">
        <f>INT($E146*2.6)</f>
        <v>312</v>
      </c>
      <c r="M146">
        <f t="shared" si="19"/>
        <v>40</v>
      </c>
      <c r="N146">
        <f t="shared" si="20"/>
        <v>42</v>
      </c>
      <c r="O146">
        <v>20</v>
      </c>
      <c r="P146" s="13">
        <v>1500</v>
      </c>
    </row>
    <row r="147" spans="1:16" x14ac:dyDescent="0.15">
      <c r="A147" s="3">
        <v>11010</v>
      </c>
      <c r="B147" t="s">
        <v>199</v>
      </c>
      <c r="C147" s="17">
        <f t="shared" ref="C147:C150" si="21">A147</f>
        <v>11010</v>
      </c>
      <c r="D147" s="16">
        <v>0</v>
      </c>
      <c r="E147">
        <v>115</v>
      </c>
      <c r="F147">
        <f t="shared" si="5"/>
        <v>2875</v>
      </c>
      <c r="G147">
        <f t="shared" ref="G147:G155" si="22">E147*44</f>
        <v>5060</v>
      </c>
      <c r="H147" s="13">
        <v>10</v>
      </c>
      <c r="I147">
        <f>INT($E147*1.65)</f>
        <v>189</v>
      </c>
      <c r="J147">
        <f>INT($E147*2.6)</f>
        <v>299</v>
      </c>
      <c r="K147">
        <v>0</v>
      </c>
      <c r="L147">
        <v>0</v>
      </c>
      <c r="M147">
        <f t="shared" si="19"/>
        <v>38</v>
      </c>
      <c r="N147">
        <f t="shared" si="20"/>
        <v>41</v>
      </c>
      <c r="O147">
        <v>20</v>
      </c>
      <c r="P147" s="13">
        <v>1500</v>
      </c>
    </row>
    <row r="148" spans="1:16" x14ac:dyDescent="0.15">
      <c r="A148" s="3">
        <v>11011</v>
      </c>
      <c r="B148" t="s">
        <v>200</v>
      </c>
      <c r="C148" s="17">
        <f t="shared" si="21"/>
        <v>11011</v>
      </c>
      <c r="D148" s="16">
        <v>0</v>
      </c>
      <c r="E148">
        <v>122</v>
      </c>
      <c r="F148">
        <f t="shared" si="5"/>
        <v>3050</v>
      </c>
      <c r="G148">
        <f t="shared" si="22"/>
        <v>5368</v>
      </c>
      <c r="H148" s="13">
        <v>10</v>
      </c>
      <c r="I148">
        <f>INT($E148*1.65)</f>
        <v>201</v>
      </c>
      <c r="J148">
        <f>INT($E148*2.6)</f>
        <v>317</v>
      </c>
      <c r="K148">
        <v>0</v>
      </c>
      <c r="L148">
        <v>0</v>
      </c>
      <c r="M148">
        <f t="shared" si="19"/>
        <v>40</v>
      </c>
      <c r="N148">
        <f t="shared" si="20"/>
        <v>43</v>
      </c>
      <c r="O148">
        <v>20</v>
      </c>
      <c r="P148" s="13">
        <v>1500</v>
      </c>
    </row>
    <row r="149" spans="1:16" x14ac:dyDescent="0.15">
      <c r="A149" s="3">
        <v>11012</v>
      </c>
      <c r="B149" t="s">
        <v>201</v>
      </c>
      <c r="C149" s="17">
        <f t="shared" si="21"/>
        <v>11012</v>
      </c>
      <c r="D149" s="16">
        <v>0</v>
      </c>
      <c r="E149">
        <v>124</v>
      </c>
      <c r="F149">
        <f t="shared" si="5"/>
        <v>3100</v>
      </c>
      <c r="G149">
        <f t="shared" si="22"/>
        <v>5456</v>
      </c>
      <c r="H149" s="13">
        <v>10</v>
      </c>
      <c r="I149">
        <v>0</v>
      </c>
      <c r="J149">
        <v>0</v>
      </c>
      <c r="K149">
        <f>INT($E149*1.65)</f>
        <v>204</v>
      </c>
      <c r="L149">
        <f>INT($E149*2.6)</f>
        <v>322</v>
      </c>
      <c r="M149">
        <f t="shared" si="19"/>
        <v>41</v>
      </c>
      <c r="N149">
        <f t="shared" si="20"/>
        <v>44</v>
      </c>
      <c r="O149">
        <v>20</v>
      </c>
      <c r="P149" s="13">
        <v>1500</v>
      </c>
    </row>
    <row r="150" spans="1:16" x14ac:dyDescent="0.15">
      <c r="A150" s="3">
        <v>11013</v>
      </c>
      <c r="B150" t="s">
        <v>202</v>
      </c>
      <c r="C150" s="17">
        <f t="shared" si="21"/>
        <v>11013</v>
      </c>
      <c r="D150" s="16">
        <v>0</v>
      </c>
      <c r="E150">
        <v>118</v>
      </c>
      <c r="F150">
        <f t="shared" si="5"/>
        <v>2950</v>
      </c>
      <c r="G150">
        <f t="shared" si="22"/>
        <v>5192</v>
      </c>
      <c r="H150" s="13">
        <v>10</v>
      </c>
      <c r="I150">
        <f>INT($E150*1.65)</f>
        <v>194</v>
      </c>
      <c r="J150">
        <f>INT($E150*2.6)</f>
        <v>306</v>
      </c>
      <c r="K150">
        <v>0</v>
      </c>
      <c r="L150">
        <v>0</v>
      </c>
      <c r="M150">
        <f t="shared" si="19"/>
        <v>39</v>
      </c>
      <c r="N150">
        <f t="shared" si="20"/>
        <v>42</v>
      </c>
      <c r="O150">
        <v>20</v>
      </c>
      <c r="P150" s="13">
        <v>1500</v>
      </c>
    </row>
    <row r="151" spans="1:16" x14ac:dyDescent="0.15">
      <c r="A151" s="3">
        <v>11014</v>
      </c>
      <c r="B151" t="s">
        <v>203</v>
      </c>
      <c r="C151" s="17">
        <f>C146</f>
        <v>11009</v>
      </c>
      <c r="D151" s="16">
        <v>0</v>
      </c>
      <c r="E151">
        <v>120</v>
      </c>
      <c r="F151">
        <f t="shared" si="5"/>
        <v>3000</v>
      </c>
      <c r="G151">
        <f t="shared" si="22"/>
        <v>5280</v>
      </c>
      <c r="H151" s="13">
        <v>10</v>
      </c>
      <c r="I151">
        <v>0</v>
      </c>
      <c r="J151">
        <v>0</v>
      </c>
      <c r="K151">
        <f>INT($E151*1.65)</f>
        <v>198</v>
      </c>
      <c r="L151">
        <f>INT($E151*2.6)</f>
        <v>312</v>
      </c>
      <c r="M151">
        <f t="shared" si="19"/>
        <v>40</v>
      </c>
      <c r="N151">
        <f t="shared" si="20"/>
        <v>42</v>
      </c>
      <c r="O151">
        <v>20</v>
      </c>
      <c r="P151" s="13">
        <v>1500</v>
      </c>
    </row>
    <row r="152" spans="1:16" x14ac:dyDescent="0.15">
      <c r="A152" s="3">
        <v>11015</v>
      </c>
      <c r="B152" t="s">
        <v>204</v>
      </c>
      <c r="C152" s="17">
        <f>C147</f>
        <v>11010</v>
      </c>
      <c r="D152" s="16">
        <v>0</v>
      </c>
      <c r="E152">
        <v>115</v>
      </c>
      <c r="F152">
        <f t="shared" si="5"/>
        <v>2875</v>
      </c>
      <c r="G152">
        <f t="shared" si="22"/>
        <v>5060</v>
      </c>
      <c r="H152" s="13">
        <v>10</v>
      </c>
      <c r="I152">
        <f>INT($E152*1.65)</f>
        <v>189</v>
      </c>
      <c r="J152">
        <f>INT($E152*2.6)</f>
        <v>299</v>
      </c>
      <c r="K152">
        <v>0</v>
      </c>
      <c r="L152">
        <v>0</v>
      </c>
      <c r="M152">
        <f t="shared" si="19"/>
        <v>38</v>
      </c>
      <c r="N152">
        <f t="shared" si="20"/>
        <v>41</v>
      </c>
      <c r="O152">
        <v>20</v>
      </c>
      <c r="P152" s="13">
        <v>1500</v>
      </c>
    </row>
    <row r="153" spans="1:16" x14ac:dyDescent="0.15">
      <c r="A153" s="3">
        <v>11016</v>
      </c>
      <c r="B153" t="s">
        <v>205</v>
      </c>
      <c r="C153" s="17">
        <f>C148</f>
        <v>11011</v>
      </c>
      <c r="D153" s="16">
        <v>0</v>
      </c>
      <c r="E153">
        <v>122</v>
      </c>
      <c r="F153">
        <f t="shared" si="5"/>
        <v>3050</v>
      </c>
      <c r="G153">
        <f t="shared" si="22"/>
        <v>5368</v>
      </c>
      <c r="H153" s="13">
        <v>10</v>
      </c>
      <c r="I153">
        <f>INT($E153*1.65)</f>
        <v>201</v>
      </c>
      <c r="J153">
        <f>INT($E153*2.6)</f>
        <v>317</v>
      </c>
      <c r="K153">
        <v>0</v>
      </c>
      <c r="L153">
        <v>0</v>
      </c>
      <c r="M153">
        <f t="shared" si="19"/>
        <v>40</v>
      </c>
      <c r="N153">
        <f t="shared" si="20"/>
        <v>43</v>
      </c>
      <c r="O153">
        <v>20</v>
      </c>
      <c r="P153" s="13">
        <v>1500</v>
      </c>
    </row>
    <row r="154" spans="1:16" x14ac:dyDescent="0.15">
      <c r="A154" s="3">
        <v>11017</v>
      </c>
      <c r="B154" t="s">
        <v>206</v>
      </c>
      <c r="C154" s="17">
        <f>C149</f>
        <v>11012</v>
      </c>
      <c r="D154" s="16">
        <v>0</v>
      </c>
      <c r="E154">
        <v>124</v>
      </c>
      <c r="F154">
        <f t="shared" si="5"/>
        <v>3100</v>
      </c>
      <c r="G154">
        <f t="shared" si="22"/>
        <v>5456</v>
      </c>
      <c r="H154" s="13">
        <v>10</v>
      </c>
      <c r="I154">
        <v>0</v>
      </c>
      <c r="J154">
        <v>0</v>
      </c>
      <c r="K154">
        <f>INT($E154*1.65)</f>
        <v>204</v>
      </c>
      <c r="L154">
        <f>INT($E154*2.6)</f>
        <v>322</v>
      </c>
      <c r="M154">
        <f t="shared" si="19"/>
        <v>41</v>
      </c>
      <c r="N154">
        <f t="shared" si="20"/>
        <v>44</v>
      </c>
      <c r="O154">
        <v>20</v>
      </c>
      <c r="P154" s="13">
        <v>1500</v>
      </c>
    </row>
    <row r="155" spans="1:16" x14ac:dyDescent="0.15">
      <c r="A155" s="3">
        <v>11018</v>
      </c>
      <c r="B155" t="s">
        <v>207</v>
      </c>
      <c r="C155" s="17">
        <f>C150</f>
        <v>11013</v>
      </c>
      <c r="D155" s="16">
        <v>0</v>
      </c>
      <c r="E155">
        <v>118</v>
      </c>
      <c r="F155">
        <f t="shared" si="5"/>
        <v>2950</v>
      </c>
      <c r="G155">
        <f t="shared" si="22"/>
        <v>5192</v>
      </c>
      <c r="H155" s="13">
        <v>10</v>
      </c>
      <c r="I155">
        <f>INT($E155*1.65)</f>
        <v>194</v>
      </c>
      <c r="J155">
        <f>INT($E155*2.6)</f>
        <v>306</v>
      </c>
      <c r="K155">
        <v>0</v>
      </c>
      <c r="L155">
        <v>0</v>
      </c>
      <c r="M155">
        <f t="shared" si="19"/>
        <v>39</v>
      </c>
      <c r="N155">
        <f t="shared" si="20"/>
        <v>42</v>
      </c>
      <c r="O155">
        <v>20</v>
      </c>
      <c r="P155" s="13">
        <v>1500</v>
      </c>
    </row>
    <row r="156" spans="1:16" x14ac:dyDescent="0.15">
      <c r="A156" s="3">
        <v>11019</v>
      </c>
      <c r="B156" t="s">
        <v>211</v>
      </c>
      <c r="C156" s="17">
        <f>A156</f>
        <v>11019</v>
      </c>
      <c r="D156" s="16">
        <v>0</v>
      </c>
      <c r="E156">
        <v>132</v>
      </c>
      <c r="F156">
        <f t="shared" si="5"/>
        <v>3300</v>
      </c>
      <c r="G156">
        <f>E156*47</f>
        <v>6204</v>
      </c>
      <c r="H156" s="13">
        <v>10</v>
      </c>
      <c r="I156">
        <f>INT($E156*1.65)</f>
        <v>217</v>
      </c>
      <c r="J156">
        <f>INT($E156*2.6)</f>
        <v>343</v>
      </c>
      <c r="K156">
        <v>0</v>
      </c>
      <c r="L156">
        <v>0</v>
      </c>
      <c r="M156">
        <f t="shared" si="19"/>
        <v>44</v>
      </c>
      <c r="N156">
        <f t="shared" si="20"/>
        <v>47</v>
      </c>
      <c r="O156">
        <v>20</v>
      </c>
      <c r="P156" s="13">
        <v>1500</v>
      </c>
    </row>
    <row r="157" spans="1:16" x14ac:dyDescent="0.15">
      <c r="A157" s="3">
        <v>11020</v>
      </c>
      <c r="B157" t="s">
        <v>212</v>
      </c>
      <c r="C157" s="17">
        <f t="shared" ref="C157:C159" si="23">A157</f>
        <v>11020</v>
      </c>
      <c r="D157" s="16">
        <v>0</v>
      </c>
      <c r="E157">
        <v>137</v>
      </c>
      <c r="F157">
        <f t="shared" si="5"/>
        <v>3425</v>
      </c>
      <c r="G157">
        <f t="shared" ref="G157:G163" si="24">E157*47</f>
        <v>6439</v>
      </c>
      <c r="H157" s="13">
        <v>10</v>
      </c>
      <c r="I157">
        <f>INT($E157*1.65)</f>
        <v>226</v>
      </c>
      <c r="J157">
        <f>INT($E157*2.6)</f>
        <v>356</v>
      </c>
      <c r="K157">
        <v>0</v>
      </c>
      <c r="L157">
        <v>0</v>
      </c>
      <c r="M157">
        <f t="shared" si="19"/>
        <v>45</v>
      </c>
      <c r="N157">
        <f t="shared" si="20"/>
        <v>48</v>
      </c>
      <c r="O157">
        <v>20</v>
      </c>
      <c r="P157" s="13">
        <v>1500</v>
      </c>
    </row>
    <row r="158" spans="1:16" x14ac:dyDescent="0.15">
      <c r="A158" s="3">
        <v>11021</v>
      </c>
      <c r="B158" t="s">
        <v>213</v>
      </c>
      <c r="C158" s="17">
        <f t="shared" si="23"/>
        <v>11021</v>
      </c>
      <c r="D158" s="16">
        <v>0</v>
      </c>
      <c r="E158">
        <v>135</v>
      </c>
      <c r="F158">
        <f t="shared" ref="F158:F188" si="25">E158*25</f>
        <v>3375</v>
      </c>
      <c r="G158">
        <f t="shared" si="24"/>
        <v>6345</v>
      </c>
      <c r="H158" s="13">
        <v>10</v>
      </c>
      <c r="I158">
        <v>0</v>
      </c>
      <c r="J158">
        <v>0</v>
      </c>
      <c r="K158">
        <f>INT($E158*1.65)</f>
        <v>222</v>
      </c>
      <c r="L158">
        <f>INT($E158*2.6)</f>
        <v>351</v>
      </c>
      <c r="M158">
        <f t="shared" si="19"/>
        <v>45</v>
      </c>
      <c r="N158">
        <f t="shared" si="20"/>
        <v>48</v>
      </c>
      <c r="O158">
        <v>20</v>
      </c>
      <c r="P158" s="13">
        <v>1500</v>
      </c>
    </row>
    <row r="159" spans="1:16" x14ac:dyDescent="0.15">
      <c r="A159" s="3">
        <v>11022</v>
      </c>
      <c r="B159" t="s">
        <v>214</v>
      </c>
      <c r="C159" s="17">
        <f t="shared" si="23"/>
        <v>11022</v>
      </c>
      <c r="D159" s="16">
        <v>0</v>
      </c>
      <c r="E159">
        <v>138</v>
      </c>
      <c r="F159">
        <f t="shared" si="25"/>
        <v>3450</v>
      </c>
      <c r="G159">
        <f t="shared" si="24"/>
        <v>6486</v>
      </c>
      <c r="H159" s="13">
        <v>10</v>
      </c>
      <c r="I159">
        <v>0</v>
      </c>
      <c r="J159">
        <v>0</v>
      </c>
      <c r="K159">
        <f>INT($E159*1.65)</f>
        <v>227</v>
      </c>
      <c r="L159">
        <f>INT($E159*2.6)</f>
        <v>358</v>
      </c>
      <c r="M159">
        <f t="shared" si="19"/>
        <v>46</v>
      </c>
      <c r="N159">
        <f t="shared" si="20"/>
        <v>49</v>
      </c>
      <c r="O159">
        <v>20</v>
      </c>
      <c r="P159" s="13">
        <v>1500</v>
      </c>
    </row>
    <row r="160" spans="1:16" x14ac:dyDescent="0.15">
      <c r="A160" s="3">
        <v>11023</v>
      </c>
      <c r="B160" t="s">
        <v>215</v>
      </c>
      <c r="C160" s="17">
        <f>C156</f>
        <v>11019</v>
      </c>
      <c r="D160" s="16">
        <v>0</v>
      </c>
      <c r="E160">
        <v>132</v>
      </c>
      <c r="F160">
        <f t="shared" si="25"/>
        <v>3300</v>
      </c>
      <c r="G160">
        <f t="shared" si="24"/>
        <v>6204</v>
      </c>
      <c r="H160" s="13">
        <v>10</v>
      </c>
      <c r="I160">
        <f>INT($E160*1.75)</f>
        <v>231</v>
      </c>
      <c r="J160">
        <f>INT($E160*2.7)</f>
        <v>356</v>
      </c>
      <c r="K160">
        <v>0</v>
      </c>
      <c r="L160">
        <v>0</v>
      </c>
      <c r="M160">
        <f t="shared" si="19"/>
        <v>44</v>
      </c>
      <c r="N160">
        <f t="shared" si="20"/>
        <v>47</v>
      </c>
      <c r="O160">
        <v>20</v>
      </c>
      <c r="P160" s="13">
        <v>1500</v>
      </c>
    </row>
    <row r="161" spans="1:16" x14ac:dyDescent="0.15">
      <c r="A161" s="3">
        <v>11024</v>
      </c>
      <c r="B161" t="s">
        <v>216</v>
      </c>
      <c r="C161" s="17">
        <f>C157</f>
        <v>11020</v>
      </c>
      <c r="D161" s="16">
        <v>0</v>
      </c>
      <c r="E161">
        <v>137</v>
      </c>
      <c r="F161">
        <f t="shared" si="25"/>
        <v>3425</v>
      </c>
      <c r="G161">
        <f t="shared" si="24"/>
        <v>6439</v>
      </c>
      <c r="H161" s="13">
        <v>10</v>
      </c>
      <c r="I161">
        <f>INT($E161*1.75)</f>
        <v>239</v>
      </c>
      <c r="J161">
        <f>INT($E161*2.7)</f>
        <v>369</v>
      </c>
      <c r="K161">
        <v>0</v>
      </c>
      <c r="L161">
        <v>0</v>
      </c>
      <c r="M161">
        <f t="shared" si="19"/>
        <v>45</v>
      </c>
      <c r="N161">
        <f t="shared" si="20"/>
        <v>48</v>
      </c>
      <c r="O161">
        <v>20</v>
      </c>
      <c r="P161" s="13">
        <v>1500</v>
      </c>
    </row>
    <row r="162" spans="1:16" x14ac:dyDescent="0.15">
      <c r="A162" s="3">
        <v>11025</v>
      </c>
      <c r="B162" t="s">
        <v>217</v>
      </c>
      <c r="C162" s="17">
        <f>C158</f>
        <v>11021</v>
      </c>
      <c r="D162" s="16">
        <v>0</v>
      </c>
      <c r="E162">
        <v>135</v>
      </c>
      <c r="F162">
        <f t="shared" si="25"/>
        <v>3375</v>
      </c>
      <c r="G162">
        <f t="shared" si="24"/>
        <v>6345</v>
      </c>
      <c r="H162" s="13">
        <v>10</v>
      </c>
      <c r="I162">
        <v>0</v>
      </c>
      <c r="J162">
        <v>0</v>
      </c>
      <c r="K162">
        <f>INT($E162*1.75)</f>
        <v>236</v>
      </c>
      <c r="L162">
        <f>INT($E162*2.7)</f>
        <v>364</v>
      </c>
      <c r="M162">
        <f t="shared" si="19"/>
        <v>45</v>
      </c>
      <c r="N162">
        <f t="shared" si="20"/>
        <v>48</v>
      </c>
      <c r="O162">
        <v>20</v>
      </c>
      <c r="P162" s="13">
        <v>1500</v>
      </c>
    </row>
    <row r="163" spans="1:16" x14ac:dyDescent="0.15">
      <c r="A163" s="3">
        <v>11026</v>
      </c>
      <c r="B163" t="s">
        <v>218</v>
      </c>
      <c r="C163" s="17">
        <f>C159</f>
        <v>11022</v>
      </c>
      <c r="D163" s="16">
        <v>0</v>
      </c>
      <c r="E163">
        <v>138</v>
      </c>
      <c r="F163">
        <f t="shared" si="25"/>
        <v>3450</v>
      </c>
      <c r="G163">
        <f t="shared" si="24"/>
        <v>6486</v>
      </c>
      <c r="H163" s="13">
        <v>10</v>
      </c>
      <c r="I163">
        <v>0</v>
      </c>
      <c r="J163">
        <v>0</v>
      </c>
      <c r="K163">
        <f>INT($E163*1.75)</f>
        <v>241</v>
      </c>
      <c r="L163">
        <f>INT($E163*2.7)</f>
        <v>372</v>
      </c>
      <c r="M163">
        <f t="shared" si="19"/>
        <v>46</v>
      </c>
      <c r="N163">
        <f t="shared" si="20"/>
        <v>49</v>
      </c>
      <c r="O163">
        <v>20</v>
      </c>
      <c r="P163" s="13">
        <v>1500</v>
      </c>
    </row>
    <row r="164" spans="1:16" x14ac:dyDescent="0.15">
      <c r="A164" s="3">
        <v>11027</v>
      </c>
      <c r="B164" t="s">
        <v>208</v>
      </c>
      <c r="C164" s="17">
        <f>C69</f>
        <v>10068</v>
      </c>
      <c r="D164" s="16">
        <v>0</v>
      </c>
      <c r="E164">
        <v>152</v>
      </c>
      <c r="F164">
        <f t="shared" si="25"/>
        <v>3800</v>
      </c>
      <c r="G164">
        <f>E164*50</f>
        <v>7600</v>
      </c>
      <c r="H164" s="13">
        <v>10</v>
      </c>
      <c r="I164">
        <f>INT($E164*1.85)</f>
        <v>281</v>
      </c>
      <c r="J164">
        <f>INT($E164*2.85)</f>
        <v>433</v>
      </c>
      <c r="K164">
        <v>0</v>
      </c>
      <c r="L164">
        <v>0</v>
      </c>
      <c r="M164">
        <f t="shared" si="19"/>
        <v>50</v>
      </c>
      <c r="N164">
        <f t="shared" si="20"/>
        <v>54</v>
      </c>
      <c r="O164">
        <v>20</v>
      </c>
      <c r="P164" s="13">
        <v>1500</v>
      </c>
    </row>
    <row r="165" spans="1:16" x14ac:dyDescent="0.15">
      <c r="A165" s="3">
        <v>11028</v>
      </c>
      <c r="B165" t="s">
        <v>209</v>
      </c>
      <c r="C165" s="17">
        <f>C119</f>
        <v>10118</v>
      </c>
      <c r="D165" s="16">
        <v>0</v>
      </c>
      <c r="E165">
        <v>150</v>
      </c>
      <c r="F165">
        <f t="shared" si="25"/>
        <v>3750</v>
      </c>
      <c r="G165">
        <f t="shared" ref="G165:G169" si="26">E165*50</f>
        <v>7500</v>
      </c>
      <c r="H165" s="13">
        <v>10</v>
      </c>
      <c r="I165">
        <v>0</v>
      </c>
      <c r="J165">
        <v>0</v>
      </c>
      <c r="K165">
        <f>INT($E165*1.85)</f>
        <v>277</v>
      </c>
      <c r="L165">
        <f>INT($E165*2.85)</f>
        <v>427</v>
      </c>
      <c r="M165">
        <f t="shared" si="19"/>
        <v>50</v>
      </c>
      <c r="N165">
        <f t="shared" si="20"/>
        <v>53</v>
      </c>
      <c r="O165">
        <v>20</v>
      </c>
      <c r="P165" s="13">
        <v>1500</v>
      </c>
    </row>
    <row r="166" spans="1:16" x14ac:dyDescent="0.15">
      <c r="A166" s="3">
        <v>11029</v>
      </c>
      <c r="B166" t="s">
        <v>210</v>
      </c>
      <c r="C166" s="17">
        <f>C121</f>
        <v>10120</v>
      </c>
      <c r="D166" s="16">
        <v>0</v>
      </c>
      <c r="E166">
        <v>149</v>
      </c>
      <c r="F166">
        <f t="shared" si="25"/>
        <v>3725</v>
      </c>
      <c r="G166">
        <f t="shared" si="26"/>
        <v>7450</v>
      </c>
      <c r="H166" s="13">
        <v>10</v>
      </c>
      <c r="I166">
        <f>INT($E166*1.85)</f>
        <v>275</v>
      </c>
      <c r="J166">
        <f>INT($E166*2.85)</f>
        <v>424</v>
      </c>
      <c r="K166">
        <v>0</v>
      </c>
      <c r="L166">
        <v>0</v>
      </c>
      <c r="M166">
        <f t="shared" si="19"/>
        <v>49</v>
      </c>
      <c r="N166">
        <f t="shared" si="20"/>
        <v>53</v>
      </c>
      <c r="O166">
        <v>20</v>
      </c>
      <c r="P166" s="13">
        <v>1500</v>
      </c>
    </row>
    <row r="167" spans="1:16" x14ac:dyDescent="0.15">
      <c r="A167" s="3">
        <v>11030</v>
      </c>
      <c r="B167" t="s">
        <v>265</v>
      </c>
      <c r="C167" s="17">
        <f>C164</f>
        <v>10068</v>
      </c>
      <c r="D167" s="16">
        <v>0</v>
      </c>
      <c r="E167">
        <v>152</v>
      </c>
      <c r="F167">
        <f t="shared" si="25"/>
        <v>3800</v>
      </c>
      <c r="G167">
        <f t="shared" si="26"/>
        <v>7600</v>
      </c>
      <c r="H167" s="13">
        <v>10</v>
      </c>
      <c r="I167">
        <f>INT($E167*1.85)</f>
        <v>281</v>
      </c>
      <c r="J167">
        <f>INT($E167*2.85)</f>
        <v>433</v>
      </c>
      <c r="K167">
        <v>0</v>
      </c>
      <c r="L167">
        <v>0</v>
      </c>
      <c r="M167">
        <f t="shared" si="19"/>
        <v>50</v>
      </c>
      <c r="N167">
        <f t="shared" si="20"/>
        <v>54</v>
      </c>
      <c r="O167">
        <v>20</v>
      </c>
      <c r="P167" s="13">
        <v>1500</v>
      </c>
    </row>
    <row r="168" spans="1:16" x14ac:dyDescent="0.15">
      <c r="A168" s="3">
        <v>11031</v>
      </c>
      <c r="B168" t="s">
        <v>266</v>
      </c>
      <c r="C168" s="17">
        <f>C165</f>
        <v>10118</v>
      </c>
      <c r="D168" s="16">
        <v>0</v>
      </c>
      <c r="E168">
        <v>150</v>
      </c>
      <c r="F168">
        <f t="shared" si="25"/>
        <v>3750</v>
      </c>
      <c r="G168">
        <f t="shared" si="26"/>
        <v>7500</v>
      </c>
      <c r="H168" s="13">
        <v>10</v>
      </c>
      <c r="I168">
        <v>0</v>
      </c>
      <c r="J168">
        <v>0</v>
      </c>
      <c r="K168">
        <f>INT($E168*1.85)</f>
        <v>277</v>
      </c>
      <c r="L168">
        <f>INT($E168*2.85)</f>
        <v>427</v>
      </c>
      <c r="M168">
        <f t="shared" si="19"/>
        <v>50</v>
      </c>
      <c r="N168">
        <f t="shared" si="20"/>
        <v>53</v>
      </c>
      <c r="O168">
        <v>20</v>
      </c>
      <c r="P168" s="13">
        <v>1500</v>
      </c>
    </row>
    <row r="169" spans="1:16" x14ac:dyDescent="0.15">
      <c r="A169" s="3">
        <v>11032</v>
      </c>
      <c r="B169" t="s">
        <v>267</v>
      </c>
      <c r="C169" s="17">
        <f>C166</f>
        <v>10120</v>
      </c>
      <c r="D169" s="16">
        <v>0</v>
      </c>
      <c r="E169">
        <v>149</v>
      </c>
      <c r="F169">
        <f t="shared" si="25"/>
        <v>3725</v>
      </c>
      <c r="G169">
        <f t="shared" si="26"/>
        <v>7450</v>
      </c>
      <c r="H169" s="13">
        <v>10</v>
      </c>
      <c r="I169">
        <f>INT($E169*1.85)</f>
        <v>275</v>
      </c>
      <c r="J169">
        <f>INT($E169*2.85)</f>
        <v>424</v>
      </c>
      <c r="K169">
        <v>0</v>
      </c>
      <c r="L169">
        <v>0</v>
      </c>
      <c r="M169">
        <f t="shared" si="19"/>
        <v>49</v>
      </c>
      <c r="N169">
        <f t="shared" si="20"/>
        <v>53</v>
      </c>
      <c r="O169">
        <v>20</v>
      </c>
      <c r="P169" s="13">
        <v>1500</v>
      </c>
    </row>
    <row r="170" spans="1:16" x14ac:dyDescent="0.15">
      <c r="A170" s="3">
        <v>11033</v>
      </c>
      <c r="B170" t="s">
        <v>229</v>
      </c>
      <c r="C170" s="17">
        <f>A170</f>
        <v>11033</v>
      </c>
      <c r="D170" s="16">
        <v>0</v>
      </c>
      <c r="E170">
        <v>161</v>
      </c>
      <c r="F170">
        <f t="shared" si="25"/>
        <v>4025</v>
      </c>
      <c r="G170">
        <f>E170*54</f>
        <v>8694</v>
      </c>
      <c r="H170" s="13">
        <v>10</v>
      </c>
      <c r="I170">
        <f>INT($E170*2.05)</f>
        <v>330</v>
      </c>
      <c r="J170">
        <f>INT($E170*3.1)</f>
        <v>499</v>
      </c>
      <c r="K170">
        <v>0</v>
      </c>
      <c r="L170">
        <v>0</v>
      </c>
      <c r="M170">
        <f t="shared" si="19"/>
        <v>53</v>
      </c>
      <c r="N170">
        <f t="shared" si="20"/>
        <v>57</v>
      </c>
      <c r="O170">
        <v>20</v>
      </c>
      <c r="P170" s="13">
        <v>1500</v>
      </c>
    </row>
    <row r="171" spans="1:16" x14ac:dyDescent="0.15">
      <c r="A171" s="3">
        <v>11034</v>
      </c>
      <c r="B171" t="s">
        <v>230</v>
      </c>
      <c r="C171" s="17">
        <f t="shared" ref="C171:C175" si="27">A171</f>
        <v>11034</v>
      </c>
      <c r="D171" s="16">
        <v>0</v>
      </c>
      <c r="E171">
        <v>168</v>
      </c>
      <c r="F171">
        <f t="shared" si="25"/>
        <v>4200</v>
      </c>
      <c r="G171">
        <f t="shared" ref="G171:G175" si="28">E171*54</f>
        <v>9072</v>
      </c>
      <c r="H171" s="13">
        <v>10</v>
      </c>
      <c r="I171">
        <f>INT($E171*2.05)</f>
        <v>344</v>
      </c>
      <c r="J171">
        <f>INT($E171*3.1)</f>
        <v>520</v>
      </c>
      <c r="K171">
        <v>0</v>
      </c>
      <c r="L171">
        <v>0</v>
      </c>
      <c r="M171">
        <f t="shared" si="19"/>
        <v>56</v>
      </c>
      <c r="N171">
        <f t="shared" si="20"/>
        <v>60</v>
      </c>
      <c r="O171">
        <v>20</v>
      </c>
      <c r="P171" s="13">
        <v>1500</v>
      </c>
    </row>
    <row r="172" spans="1:16" x14ac:dyDescent="0.15">
      <c r="A172" s="3">
        <v>11035</v>
      </c>
      <c r="B172" t="s">
        <v>231</v>
      </c>
      <c r="C172" s="17">
        <f t="shared" si="27"/>
        <v>11035</v>
      </c>
      <c r="D172" s="16">
        <v>0</v>
      </c>
      <c r="E172">
        <v>167</v>
      </c>
      <c r="F172">
        <f t="shared" si="25"/>
        <v>4175</v>
      </c>
      <c r="G172">
        <f t="shared" si="28"/>
        <v>9018</v>
      </c>
      <c r="H172" s="13">
        <v>10</v>
      </c>
      <c r="I172">
        <v>0</v>
      </c>
      <c r="J172">
        <v>0</v>
      </c>
      <c r="K172">
        <f>INT($E172*2.05)</f>
        <v>342</v>
      </c>
      <c r="L172">
        <f>INT($E172*3.1)</f>
        <v>517</v>
      </c>
      <c r="M172">
        <f t="shared" si="19"/>
        <v>55</v>
      </c>
      <c r="N172">
        <f t="shared" si="20"/>
        <v>59</v>
      </c>
      <c r="O172">
        <v>20</v>
      </c>
      <c r="P172" s="13">
        <v>1500</v>
      </c>
    </row>
    <row r="173" spans="1:16" x14ac:dyDescent="0.15">
      <c r="A173" s="3">
        <v>11036</v>
      </c>
      <c r="B173" t="s">
        <v>232</v>
      </c>
      <c r="C173" s="17">
        <f t="shared" si="27"/>
        <v>11036</v>
      </c>
      <c r="D173" s="16">
        <v>0</v>
      </c>
      <c r="E173">
        <v>162</v>
      </c>
      <c r="F173">
        <f t="shared" si="25"/>
        <v>4050</v>
      </c>
      <c r="G173">
        <f t="shared" si="28"/>
        <v>8748</v>
      </c>
      <c r="H173" s="13">
        <v>10</v>
      </c>
      <c r="I173">
        <f>INT($E173*2.05)</f>
        <v>332</v>
      </c>
      <c r="J173">
        <f>INT($E173*3.1)</f>
        <v>502</v>
      </c>
      <c r="K173">
        <v>0</v>
      </c>
      <c r="L173">
        <v>0</v>
      </c>
      <c r="M173">
        <f t="shared" si="19"/>
        <v>54</v>
      </c>
      <c r="N173">
        <f t="shared" si="20"/>
        <v>57</v>
      </c>
      <c r="O173">
        <v>20</v>
      </c>
      <c r="P173" s="13">
        <v>1500</v>
      </c>
    </row>
    <row r="174" spans="1:16" x14ac:dyDescent="0.15">
      <c r="A174" s="3">
        <v>11037</v>
      </c>
      <c r="B174" t="s">
        <v>233</v>
      </c>
      <c r="C174" s="17">
        <f t="shared" si="27"/>
        <v>11037</v>
      </c>
      <c r="D174" s="16">
        <v>0</v>
      </c>
      <c r="E174">
        <v>165</v>
      </c>
      <c r="F174">
        <f t="shared" si="25"/>
        <v>4125</v>
      </c>
      <c r="G174">
        <f t="shared" si="28"/>
        <v>8910</v>
      </c>
      <c r="H174" s="13">
        <v>10</v>
      </c>
      <c r="I174">
        <f>INT($E174*2.05)</f>
        <v>338</v>
      </c>
      <c r="J174">
        <f>INT($E174*3.1)</f>
        <v>511</v>
      </c>
      <c r="K174">
        <v>0</v>
      </c>
      <c r="L174">
        <v>0</v>
      </c>
      <c r="M174">
        <f t="shared" si="19"/>
        <v>55</v>
      </c>
      <c r="N174">
        <f t="shared" si="20"/>
        <v>58</v>
      </c>
      <c r="O174">
        <v>20</v>
      </c>
      <c r="P174" s="13">
        <v>1500</v>
      </c>
    </row>
    <row r="175" spans="1:16" x14ac:dyDescent="0.15">
      <c r="A175" s="3">
        <v>11038</v>
      </c>
      <c r="B175" t="s">
        <v>234</v>
      </c>
      <c r="C175" s="17">
        <f t="shared" si="27"/>
        <v>11038</v>
      </c>
      <c r="D175" s="16">
        <v>0</v>
      </c>
      <c r="E175">
        <v>166</v>
      </c>
      <c r="F175">
        <f t="shared" si="25"/>
        <v>4150</v>
      </c>
      <c r="G175">
        <f t="shared" si="28"/>
        <v>8964</v>
      </c>
      <c r="H175" s="13">
        <v>10</v>
      </c>
      <c r="I175">
        <v>0</v>
      </c>
      <c r="J175">
        <v>0</v>
      </c>
      <c r="K175">
        <f>INT($E175*2.05)</f>
        <v>340</v>
      </c>
      <c r="L175">
        <f>INT($E175*3.1)</f>
        <v>514</v>
      </c>
      <c r="M175">
        <f t="shared" si="19"/>
        <v>55</v>
      </c>
      <c r="N175">
        <f t="shared" si="20"/>
        <v>59</v>
      </c>
      <c r="O175">
        <v>20</v>
      </c>
      <c r="P175" s="13">
        <v>1500</v>
      </c>
    </row>
    <row r="176" spans="1:16" x14ac:dyDescent="0.15">
      <c r="A176" s="3">
        <v>11039</v>
      </c>
      <c r="B176" t="s">
        <v>219</v>
      </c>
      <c r="C176" s="17">
        <f>A176</f>
        <v>11039</v>
      </c>
      <c r="D176" s="16">
        <v>0</v>
      </c>
      <c r="E176">
        <v>179</v>
      </c>
      <c r="F176">
        <f t="shared" si="25"/>
        <v>4475</v>
      </c>
      <c r="G176">
        <f>E176*58</f>
        <v>10382</v>
      </c>
      <c r="H176" s="13">
        <v>10</v>
      </c>
      <c r="I176">
        <f>INT($E176*2.5)</f>
        <v>447</v>
      </c>
      <c r="J176">
        <f>INT($E176*3.4)</f>
        <v>608</v>
      </c>
      <c r="K176">
        <v>0</v>
      </c>
      <c r="L176">
        <v>0</v>
      </c>
      <c r="M176">
        <f t="shared" si="19"/>
        <v>59</v>
      </c>
      <c r="N176">
        <f t="shared" si="20"/>
        <v>63</v>
      </c>
      <c r="O176">
        <v>20</v>
      </c>
      <c r="P176" s="13">
        <v>1500</v>
      </c>
    </row>
    <row r="177" spans="1:16" x14ac:dyDescent="0.15">
      <c r="A177" s="3">
        <v>11040</v>
      </c>
      <c r="B177" t="s">
        <v>220</v>
      </c>
      <c r="C177" s="17">
        <f t="shared" ref="C177:C180" si="29">A177</f>
        <v>11040</v>
      </c>
      <c r="D177" s="16">
        <v>0</v>
      </c>
      <c r="E177">
        <v>181</v>
      </c>
      <c r="F177">
        <f t="shared" si="25"/>
        <v>4525</v>
      </c>
      <c r="G177">
        <f t="shared" ref="G177:G185" si="30">E177*58</f>
        <v>10498</v>
      </c>
      <c r="H177" s="13">
        <v>10</v>
      </c>
      <c r="I177">
        <f>INT($E177*2.5)</f>
        <v>452</v>
      </c>
      <c r="J177">
        <f>INT($E177*3.4)</f>
        <v>615</v>
      </c>
      <c r="K177">
        <v>0</v>
      </c>
      <c r="L177">
        <v>0</v>
      </c>
      <c r="M177">
        <f t="shared" si="19"/>
        <v>60</v>
      </c>
      <c r="N177">
        <f t="shared" si="20"/>
        <v>64</v>
      </c>
      <c r="O177">
        <v>20</v>
      </c>
      <c r="P177" s="13">
        <v>1500</v>
      </c>
    </row>
    <row r="178" spans="1:16" x14ac:dyDescent="0.15">
      <c r="A178" s="3">
        <v>11041</v>
      </c>
      <c r="B178" t="s">
        <v>221</v>
      </c>
      <c r="C178" s="17">
        <f t="shared" si="29"/>
        <v>11041</v>
      </c>
      <c r="D178" s="16">
        <v>0</v>
      </c>
      <c r="E178">
        <v>176</v>
      </c>
      <c r="F178">
        <f t="shared" si="25"/>
        <v>4400</v>
      </c>
      <c r="G178">
        <f t="shared" si="30"/>
        <v>10208</v>
      </c>
      <c r="H178" s="13">
        <v>10</v>
      </c>
      <c r="I178">
        <f>INT($E178*2.5)</f>
        <v>440</v>
      </c>
      <c r="J178">
        <f>INT($E178*3.4)</f>
        <v>598</v>
      </c>
      <c r="K178">
        <v>0</v>
      </c>
      <c r="L178">
        <v>0</v>
      </c>
      <c r="M178">
        <f t="shared" si="19"/>
        <v>58</v>
      </c>
      <c r="N178">
        <f t="shared" si="20"/>
        <v>62</v>
      </c>
      <c r="O178">
        <v>20</v>
      </c>
      <c r="P178" s="13">
        <v>1500</v>
      </c>
    </row>
    <row r="179" spans="1:16" x14ac:dyDescent="0.15">
      <c r="A179" s="3">
        <v>11042</v>
      </c>
      <c r="B179" t="s">
        <v>222</v>
      </c>
      <c r="C179" s="17">
        <f t="shared" si="29"/>
        <v>11042</v>
      </c>
      <c r="D179" s="16">
        <v>0</v>
      </c>
      <c r="E179">
        <v>183</v>
      </c>
      <c r="F179">
        <f t="shared" si="25"/>
        <v>4575</v>
      </c>
      <c r="G179">
        <f t="shared" si="30"/>
        <v>10614</v>
      </c>
      <c r="H179" s="13">
        <v>10</v>
      </c>
      <c r="I179">
        <v>0</v>
      </c>
      <c r="J179">
        <v>0</v>
      </c>
      <c r="K179">
        <f>INT($E179*2.5)</f>
        <v>457</v>
      </c>
      <c r="L179">
        <f>INT($E179*3.4)</f>
        <v>622</v>
      </c>
      <c r="M179">
        <f t="shared" si="19"/>
        <v>61</v>
      </c>
      <c r="N179">
        <f t="shared" si="20"/>
        <v>65</v>
      </c>
      <c r="O179">
        <v>20</v>
      </c>
      <c r="P179" s="13">
        <v>1500</v>
      </c>
    </row>
    <row r="180" spans="1:16" x14ac:dyDescent="0.15">
      <c r="A180" s="3">
        <v>11043</v>
      </c>
      <c r="B180" t="s">
        <v>223</v>
      </c>
      <c r="C180" s="17">
        <f t="shared" si="29"/>
        <v>11043</v>
      </c>
      <c r="D180" s="16">
        <v>0</v>
      </c>
      <c r="E180">
        <v>179</v>
      </c>
      <c r="F180">
        <f t="shared" si="25"/>
        <v>4475</v>
      </c>
      <c r="G180">
        <f t="shared" si="30"/>
        <v>10382</v>
      </c>
      <c r="H180" s="13">
        <v>10</v>
      </c>
      <c r="I180">
        <v>0</v>
      </c>
      <c r="J180">
        <v>0</v>
      </c>
      <c r="K180">
        <f>INT($E180*2.5)</f>
        <v>447</v>
      </c>
      <c r="L180">
        <f>INT($E180*3.4)</f>
        <v>608</v>
      </c>
      <c r="M180">
        <f t="shared" si="19"/>
        <v>59</v>
      </c>
      <c r="N180">
        <f t="shared" si="20"/>
        <v>63</v>
      </c>
      <c r="O180">
        <v>20</v>
      </c>
      <c r="P180" s="13">
        <v>1500</v>
      </c>
    </row>
    <row r="181" spans="1:16" x14ac:dyDescent="0.15">
      <c r="A181" s="3">
        <v>11044</v>
      </c>
      <c r="B181" t="s">
        <v>224</v>
      </c>
      <c r="C181" s="17">
        <f>C176</f>
        <v>11039</v>
      </c>
      <c r="D181" s="16">
        <v>0</v>
      </c>
      <c r="E181">
        <v>178</v>
      </c>
      <c r="F181">
        <f t="shared" si="25"/>
        <v>4450</v>
      </c>
      <c r="G181">
        <f t="shared" si="30"/>
        <v>10324</v>
      </c>
      <c r="H181" s="13">
        <v>10</v>
      </c>
      <c r="I181">
        <f>INT($E181*2.5)</f>
        <v>445</v>
      </c>
      <c r="J181">
        <f>INT($E181*3.4)</f>
        <v>605</v>
      </c>
      <c r="K181">
        <v>0</v>
      </c>
      <c r="L181">
        <v>0</v>
      </c>
      <c r="M181">
        <f t="shared" si="19"/>
        <v>59</v>
      </c>
      <c r="N181">
        <f t="shared" si="20"/>
        <v>63</v>
      </c>
      <c r="O181">
        <v>20</v>
      </c>
      <c r="P181" s="13">
        <v>1500</v>
      </c>
    </row>
    <row r="182" spans="1:16" x14ac:dyDescent="0.15">
      <c r="A182" s="3">
        <v>11045</v>
      </c>
      <c r="B182" t="s">
        <v>225</v>
      </c>
      <c r="C182" s="17">
        <f>C177</f>
        <v>11040</v>
      </c>
      <c r="D182" s="16">
        <v>0</v>
      </c>
      <c r="E182">
        <v>181</v>
      </c>
      <c r="F182">
        <f t="shared" si="25"/>
        <v>4525</v>
      </c>
      <c r="G182">
        <f t="shared" si="30"/>
        <v>10498</v>
      </c>
      <c r="H182" s="13">
        <v>10</v>
      </c>
      <c r="I182">
        <f>INT($E182*2.5)</f>
        <v>452</v>
      </c>
      <c r="J182">
        <f>INT($E182*3.4)</f>
        <v>615</v>
      </c>
      <c r="K182">
        <v>0</v>
      </c>
      <c r="L182">
        <v>0</v>
      </c>
      <c r="M182">
        <f t="shared" si="19"/>
        <v>60</v>
      </c>
      <c r="N182">
        <f t="shared" si="20"/>
        <v>64</v>
      </c>
      <c r="O182">
        <v>20</v>
      </c>
      <c r="P182" s="13">
        <v>1500</v>
      </c>
    </row>
    <row r="183" spans="1:16" x14ac:dyDescent="0.15">
      <c r="A183" s="3">
        <v>11046</v>
      </c>
      <c r="B183" t="s">
        <v>226</v>
      </c>
      <c r="C183" s="17">
        <f>C178</f>
        <v>11041</v>
      </c>
      <c r="D183" s="16">
        <v>0</v>
      </c>
      <c r="E183">
        <v>176</v>
      </c>
      <c r="F183">
        <f t="shared" si="25"/>
        <v>4400</v>
      </c>
      <c r="G183">
        <f t="shared" si="30"/>
        <v>10208</v>
      </c>
      <c r="H183" s="13">
        <v>10</v>
      </c>
      <c r="I183">
        <f>INT($E183*2.5)</f>
        <v>440</v>
      </c>
      <c r="J183">
        <f>INT($E183*3.4)</f>
        <v>598</v>
      </c>
      <c r="K183">
        <v>0</v>
      </c>
      <c r="L183">
        <v>0</v>
      </c>
      <c r="M183">
        <f t="shared" si="19"/>
        <v>58</v>
      </c>
      <c r="N183">
        <f t="shared" si="20"/>
        <v>62</v>
      </c>
      <c r="O183">
        <v>20</v>
      </c>
      <c r="P183" s="13">
        <v>1500</v>
      </c>
    </row>
    <row r="184" spans="1:16" x14ac:dyDescent="0.15">
      <c r="A184" s="3">
        <v>11047</v>
      </c>
      <c r="B184" t="s">
        <v>227</v>
      </c>
      <c r="C184" s="17">
        <f>C179</f>
        <v>11042</v>
      </c>
      <c r="D184" s="16">
        <v>0</v>
      </c>
      <c r="E184">
        <v>180</v>
      </c>
      <c r="F184">
        <f t="shared" si="25"/>
        <v>4500</v>
      </c>
      <c r="G184">
        <f t="shared" si="30"/>
        <v>10440</v>
      </c>
      <c r="H184" s="13">
        <v>10</v>
      </c>
      <c r="I184">
        <v>0</v>
      </c>
      <c r="J184">
        <v>0</v>
      </c>
      <c r="K184">
        <f>INT($E184*2.5)</f>
        <v>450</v>
      </c>
      <c r="L184">
        <f>INT($E184*3.4)</f>
        <v>612</v>
      </c>
      <c r="M184">
        <f t="shared" si="19"/>
        <v>60</v>
      </c>
      <c r="N184">
        <f t="shared" si="20"/>
        <v>64</v>
      </c>
      <c r="O184">
        <v>20</v>
      </c>
      <c r="P184" s="13">
        <v>1500</v>
      </c>
    </row>
    <row r="185" spans="1:16" x14ac:dyDescent="0.15">
      <c r="A185" s="3">
        <v>11048</v>
      </c>
      <c r="B185" t="s">
        <v>228</v>
      </c>
      <c r="C185" s="17">
        <f>C180</f>
        <v>11043</v>
      </c>
      <c r="D185" s="16">
        <v>0</v>
      </c>
      <c r="E185">
        <v>175</v>
      </c>
      <c r="F185">
        <f t="shared" si="25"/>
        <v>4375</v>
      </c>
      <c r="G185">
        <f t="shared" si="30"/>
        <v>10150</v>
      </c>
      <c r="H185" s="13">
        <v>10</v>
      </c>
      <c r="I185">
        <v>0</v>
      </c>
      <c r="J185">
        <v>0</v>
      </c>
      <c r="K185">
        <f>INT($E185*2.5)</f>
        <v>437</v>
      </c>
      <c r="L185">
        <f>INT($E185*3.4)</f>
        <v>595</v>
      </c>
      <c r="M185">
        <f t="shared" si="19"/>
        <v>58</v>
      </c>
      <c r="N185">
        <f t="shared" si="20"/>
        <v>62</v>
      </c>
      <c r="O185">
        <v>20</v>
      </c>
      <c r="P185" s="13">
        <v>1500</v>
      </c>
    </row>
    <row r="186" spans="1:16" x14ac:dyDescent="0.15">
      <c r="A186" s="3">
        <v>12001</v>
      </c>
      <c r="B186" t="s">
        <v>235</v>
      </c>
      <c r="C186" s="17">
        <f>C174</f>
        <v>11037</v>
      </c>
      <c r="D186" s="16">
        <v>0</v>
      </c>
      <c r="E186">
        <v>204</v>
      </c>
      <c r="F186">
        <f t="shared" si="25"/>
        <v>5100</v>
      </c>
      <c r="G186">
        <f>E186*62</f>
        <v>12648</v>
      </c>
      <c r="H186" s="13">
        <v>10</v>
      </c>
      <c r="I186">
        <v>0</v>
      </c>
      <c r="J186">
        <v>0</v>
      </c>
      <c r="K186">
        <f>INT($E186*2.75)</f>
        <v>561</v>
      </c>
      <c r="L186">
        <f>INT($E186*3.8)</f>
        <v>775</v>
      </c>
      <c r="M186">
        <f t="shared" si="19"/>
        <v>68</v>
      </c>
      <c r="N186">
        <f t="shared" si="20"/>
        <v>72</v>
      </c>
      <c r="O186">
        <v>20</v>
      </c>
      <c r="P186" s="13">
        <v>1500</v>
      </c>
    </row>
    <row r="187" spans="1:16" x14ac:dyDescent="0.15">
      <c r="A187" s="3">
        <v>12002</v>
      </c>
      <c r="B187" t="s">
        <v>236</v>
      </c>
      <c r="C187" s="17">
        <f>C172</f>
        <v>11035</v>
      </c>
      <c r="D187" s="16">
        <v>0</v>
      </c>
      <c r="E187">
        <v>203</v>
      </c>
      <c r="F187">
        <f t="shared" si="25"/>
        <v>5075</v>
      </c>
      <c r="G187">
        <f t="shared" ref="G187:G193" si="31">E187*62</f>
        <v>12586</v>
      </c>
      <c r="H187" s="13">
        <v>10</v>
      </c>
      <c r="I187">
        <v>0</v>
      </c>
      <c r="J187">
        <v>0</v>
      </c>
      <c r="K187">
        <f>INT($E187*2.75)</f>
        <v>558</v>
      </c>
      <c r="L187">
        <f>INT($E187*3.8)</f>
        <v>771</v>
      </c>
      <c r="M187">
        <f t="shared" si="19"/>
        <v>67</v>
      </c>
      <c r="N187">
        <f t="shared" si="20"/>
        <v>72</v>
      </c>
      <c r="O187">
        <v>20</v>
      </c>
      <c r="P187" s="13">
        <v>1500</v>
      </c>
    </row>
    <row r="188" spans="1:16" x14ac:dyDescent="0.15">
      <c r="A188" s="3">
        <v>12003</v>
      </c>
      <c r="B188" t="s">
        <v>237</v>
      </c>
      <c r="C188" s="17">
        <f>A188</f>
        <v>12003</v>
      </c>
      <c r="D188" s="16">
        <v>0</v>
      </c>
      <c r="E188">
        <v>203</v>
      </c>
      <c r="F188">
        <f t="shared" si="25"/>
        <v>5075</v>
      </c>
      <c r="G188">
        <f t="shared" si="31"/>
        <v>12586</v>
      </c>
      <c r="H188" s="13">
        <v>10</v>
      </c>
      <c r="I188">
        <v>0</v>
      </c>
      <c r="J188">
        <v>0</v>
      </c>
      <c r="K188">
        <f>INT($E188*2.75)</f>
        <v>558</v>
      </c>
      <c r="L188">
        <f>INT($E188*3.8)</f>
        <v>771</v>
      </c>
      <c r="M188">
        <f t="shared" si="19"/>
        <v>67</v>
      </c>
      <c r="N188">
        <f t="shared" si="20"/>
        <v>72</v>
      </c>
      <c r="O188">
        <v>20</v>
      </c>
      <c r="P188" s="13">
        <v>1500</v>
      </c>
    </row>
    <row r="189" spans="1:16" x14ac:dyDescent="0.15">
      <c r="A189" s="3">
        <v>12004</v>
      </c>
      <c r="B189" t="s">
        <v>238</v>
      </c>
      <c r="C189" s="17">
        <f>A189</f>
        <v>12004</v>
      </c>
      <c r="D189" s="16">
        <v>0</v>
      </c>
      <c r="E189">
        <v>207</v>
      </c>
      <c r="F189">
        <f t="shared" ref="F189:F193" si="32">E189*25</f>
        <v>5175</v>
      </c>
      <c r="G189">
        <f t="shared" si="31"/>
        <v>12834</v>
      </c>
      <c r="H189" s="13">
        <v>10</v>
      </c>
      <c r="I189">
        <f>INT($E189*2.75)</f>
        <v>569</v>
      </c>
      <c r="J189">
        <f>INT($E189*3.8)</f>
        <v>786</v>
      </c>
      <c r="K189">
        <v>0</v>
      </c>
      <c r="L189">
        <v>0</v>
      </c>
      <c r="M189">
        <f t="shared" si="19"/>
        <v>69</v>
      </c>
      <c r="N189">
        <f t="shared" si="20"/>
        <v>73</v>
      </c>
      <c r="O189">
        <v>20</v>
      </c>
      <c r="P189" s="13">
        <v>1500</v>
      </c>
    </row>
    <row r="190" spans="1:16" x14ac:dyDescent="0.15">
      <c r="A190" s="3">
        <v>12005</v>
      </c>
      <c r="B190" t="s">
        <v>239</v>
      </c>
      <c r="C190" s="17">
        <f>C186</f>
        <v>11037</v>
      </c>
      <c r="D190" s="16">
        <v>0</v>
      </c>
      <c r="E190">
        <v>204</v>
      </c>
      <c r="F190">
        <f t="shared" si="32"/>
        <v>5100</v>
      </c>
      <c r="G190">
        <f t="shared" si="31"/>
        <v>12648</v>
      </c>
      <c r="H190" s="13">
        <v>10</v>
      </c>
      <c r="I190">
        <v>0</v>
      </c>
      <c r="J190">
        <v>0</v>
      </c>
      <c r="K190">
        <f>INT($E190*2.75)</f>
        <v>561</v>
      </c>
      <c r="L190">
        <f>INT($E190*3.8)</f>
        <v>775</v>
      </c>
      <c r="M190">
        <f t="shared" si="19"/>
        <v>68</v>
      </c>
      <c r="N190">
        <f t="shared" si="20"/>
        <v>72</v>
      </c>
      <c r="O190">
        <v>20</v>
      </c>
      <c r="P190" s="13">
        <v>1500</v>
      </c>
    </row>
    <row r="191" spans="1:16" x14ac:dyDescent="0.15">
      <c r="A191" s="3">
        <v>12006</v>
      </c>
      <c r="B191" t="s">
        <v>240</v>
      </c>
      <c r="C191" s="17">
        <f>C187</f>
        <v>11035</v>
      </c>
      <c r="D191" s="16">
        <v>0</v>
      </c>
      <c r="E191">
        <v>203</v>
      </c>
      <c r="F191">
        <f t="shared" si="32"/>
        <v>5075</v>
      </c>
      <c r="G191">
        <f t="shared" si="31"/>
        <v>12586</v>
      </c>
      <c r="H191" s="13">
        <v>10</v>
      </c>
      <c r="I191">
        <v>0</v>
      </c>
      <c r="J191">
        <v>0</v>
      </c>
      <c r="K191">
        <f>INT($E191*2.75)</f>
        <v>558</v>
      </c>
      <c r="L191">
        <f>INT($E191*3.8)</f>
        <v>771</v>
      </c>
      <c r="M191">
        <f t="shared" si="19"/>
        <v>67</v>
      </c>
      <c r="N191">
        <f t="shared" si="20"/>
        <v>72</v>
      </c>
      <c r="O191">
        <v>20</v>
      </c>
      <c r="P191" s="13">
        <v>1500</v>
      </c>
    </row>
    <row r="192" spans="1:16" x14ac:dyDescent="0.15">
      <c r="A192" s="3">
        <v>12007</v>
      </c>
      <c r="B192" t="s">
        <v>241</v>
      </c>
      <c r="C192" s="17">
        <f>C188</f>
        <v>12003</v>
      </c>
      <c r="D192" s="16">
        <v>0</v>
      </c>
      <c r="E192">
        <v>203</v>
      </c>
      <c r="F192">
        <f t="shared" si="32"/>
        <v>5075</v>
      </c>
      <c r="G192">
        <f t="shared" si="31"/>
        <v>12586</v>
      </c>
      <c r="H192" s="13">
        <v>10</v>
      </c>
      <c r="I192">
        <v>0</v>
      </c>
      <c r="J192">
        <v>0</v>
      </c>
      <c r="K192">
        <f>INT($E192*2.75)</f>
        <v>558</v>
      </c>
      <c r="L192">
        <f>INT($E192*3.8)</f>
        <v>771</v>
      </c>
      <c r="M192">
        <f t="shared" si="19"/>
        <v>67</v>
      </c>
      <c r="N192">
        <f t="shared" si="20"/>
        <v>72</v>
      </c>
      <c r="O192">
        <v>20</v>
      </c>
      <c r="P192" s="13">
        <v>1500</v>
      </c>
    </row>
    <row r="193" spans="1:16" x14ac:dyDescent="0.15">
      <c r="A193" s="3">
        <v>12008</v>
      </c>
      <c r="B193" t="s">
        <v>242</v>
      </c>
      <c r="C193" s="17">
        <f>C189</f>
        <v>12004</v>
      </c>
      <c r="D193" s="16">
        <v>0</v>
      </c>
      <c r="E193">
        <v>207</v>
      </c>
      <c r="F193">
        <f t="shared" si="32"/>
        <v>5175</v>
      </c>
      <c r="G193">
        <f t="shared" si="31"/>
        <v>12834</v>
      </c>
      <c r="H193" s="13">
        <v>10</v>
      </c>
      <c r="I193">
        <f>INT($E193*2.75)</f>
        <v>569</v>
      </c>
      <c r="J193">
        <f>INT($E193*3.8)</f>
        <v>786</v>
      </c>
      <c r="K193">
        <v>0</v>
      </c>
      <c r="L193">
        <v>0</v>
      </c>
      <c r="M193">
        <f t="shared" si="19"/>
        <v>69</v>
      </c>
      <c r="N193">
        <f t="shared" si="20"/>
        <v>73</v>
      </c>
      <c r="O193">
        <v>20</v>
      </c>
      <c r="P193" s="13">
        <v>1500</v>
      </c>
    </row>
    <row r="194" spans="1:16" x14ac:dyDescent="0.15">
      <c r="A194" s="3">
        <v>12009</v>
      </c>
      <c r="B194" t="s">
        <v>257</v>
      </c>
      <c r="C194" s="17">
        <f>A194</f>
        <v>12009</v>
      </c>
      <c r="D194" s="16">
        <v>0</v>
      </c>
      <c r="E194">
        <v>219</v>
      </c>
      <c r="F194">
        <f>E194*28</f>
        <v>6132</v>
      </c>
      <c r="G194">
        <f>E194*66</f>
        <v>14454</v>
      </c>
      <c r="H194" s="13">
        <v>10</v>
      </c>
      <c r="I194">
        <f>INT($E194*2.95)</f>
        <v>646</v>
      </c>
      <c r="J194">
        <f>INT($E194*4)</f>
        <v>876</v>
      </c>
      <c r="K194">
        <v>0</v>
      </c>
      <c r="L194">
        <v>0</v>
      </c>
      <c r="M194">
        <f t="shared" si="19"/>
        <v>73</v>
      </c>
      <c r="N194">
        <f t="shared" si="20"/>
        <v>78</v>
      </c>
      <c r="O194">
        <v>20</v>
      </c>
      <c r="P194" s="13">
        <v>1500</v>
      </c>
    </row>
    <row r="195" spans="1:16" x14ac:dyDescent="0.15">
      <c r="A195" s="3">
        <v>12010</v>
      </c>
      <c r="B195" t="s">
        <v>258</v>
      </c>
      <c r="C195" s="17">
        <f t="shared" ref="C195:C197" si="33">A195</f>
        <v>12010</v>
      </c>
      <c r="D195" s="16">
        <v>0</v>
      </c>
      <c r="E195">
        <v>220</v>
      </c>
      <c r="F195">
        <f t="shared" ref="F195:F215" si="34">E195*28</f>
        <v>6160</v>
      </c>
      <c r="G195">
        <f t="shared" ref="G195:G201" si="35">E195*66</f>
        <v>14520</v>
      </c>
      <c r="H195" s="13">
        <v>10</v>
      </c>
      <c r="I195">
        <v>0</v>
      </c>
      <c r="J195">
        <v>0</v>
      </c>
      <c r="K195">
        <f>INT($E195*2.95)</f>
        <v>649</v>
      </c>
      <c r="L195">
        <f>INT($E195*4)</f>
        <v>880</v>
      </c>
      <c r="M195">
        <f t="shared" si="19"/>
        <v>73</v>
      </c>
      <c r="N195">
        <f t="shared" si="20"/>
        <v>78</v>
      </c>
      <c r="O195">
        <v>20</v>
      </c>
      <c r="P195" s="13">
        <v>1500</v>
      </c>
    </row>
    <row r="196" spans="1:16" x14ac:dyDescent="0.15">
      <c r="A196" s="3">
        <v>12011</v>
      </c>
      <c r="B196" t="s">
        <v>259</v>
      </c>
      <c r="C196" s="17">
        <f t="shared" si="33"/>
        <v>12011</v>
      </c>
      <c r="D196" s="16">
        <v>0</v>
      </c>
      <c r="E196">
        <v>223</v>
      </c>
      <c r="F196">
        <f t="shared" si="34"/>
        <v>6244</v>
      </c>
      <c r="G196">
        <f t="shared" si="35"/>
        <v>14718</v>
      </c>
      <c r="H196" s="13">
        <v>10</v>
      </c>
      <c r="I196">
        <f>INT($E196*2.95)</f>
        <v>657</v>
      </c>
      <c r="J196">
        <f>INT($E196*4)</f>
        <v>892</v>
      </c>
      <c r="K196">
        <v>0</v>
      </c>
      <c r="L196">
        <v>0</v>
      </c>
      <c r="M196">
        <f t="shared" si="19"/>
        <v>74</v>
      </c>
      <c r="N196">
        <f t="shared" si="20"/>
        <v>79</v>
      </c>
      <c r="O196">
        <v>20</v>
      </c>
      <c r="P196" s="13">
        <v>1500</v>
      </c>
    </row>
    <row r="197" spans="1:16" x14ac:dyDescent="0.15">
      <c r="A197" s="3">
        <v>12012</v>
      </c>
      <c r="B197" t="s">
        <v>260</v>
      </c>
      <c r="C197" s="17">
        <f t="shared" si="33"/>
        <v>12012</v>
      </c>
      <c r="D197" s="16">
        <v>0</v>
      </c>
      <c r="E197">
        <v>215</v>
      </c>
      <c r="F197">
        <f t="shared" si="34"/>
        <v>6020</v>
      </c>
      <c r="G197">
        <f t="shared" si="35"/>
        <v>14190</v>
      </c>
      <c r="H197" s="13">
        <v>10</v>
      </c>
      <c r="I197">
        <f>INT($E197*2.95)</f>
        <v>634</v>
      </c>
      <c r="J197">
        <f>INT($E197*4)</f>
        <v>860</v>
      </c>
      <c r="K197">
        <v>0</v>
      </c>
      <c r="L197">
        <v>0</v>
      </c>
      <c r="M197">
        <f t="shared" si="19"/>
        <v>71</v>
      </c>
      <c r="N197">
        <f t="shared" si="20"/>
        <v>76</v>
      </c>
      <c r="O197">
        <v>20</v>
      </c>
      <c r="P197" s="13">
        <v>1500</v>
      </c>
    </row>
    <row r="198" spans="1:16" x14ac:dyDescent="0.15">
      <c r="A198" s="3">
        <v>12013</v>
      </c>
      <c r="B198" t="s">
        <v>261</v>
      </c>
      <c r="C198" s="17">
        <f>C173</f>
        <v>11036</v>
      </c>
      <c r="D198" s="16">
        <v>0</v>
      </c>
      <c r="E198">
        <v>218</v>
      </c>
      <c r="F198">
        <f t="shared" si="34"/>
        <v>6104</v>
      </c>
      <c r="G198">
        <f t="shared" si="35"/>
        <v>14388</v>
      </c>
      <c r="H198" s="13">
        <v>10</v>
      </c>
      <c r="I198">
        <v>0</v>
      </c>
      <c r="J198">
        <v>0</v>
      </c>
      <c r="K198">
        <f>INT($E198*2.95)</f>
        <v>643</v>
      </c>
      <c r="L198">
        <f>INT($E198*4)</f>
        <v>872</v>
      </c>
      <c r="M198">
        <f t="shared" si="19"/>
        <v>72</v>
      </c>
      <c r="N198">
        <f t="shared" si="20"/>
        <v>77</v>
      </c>
      <c r="O198">
        <v>20</v>
      </c>
      <c r="P198" s="13">
        <v>1500</v>
      </c>
    </row>
    <row r="199" spans="1:16" x14ac:dyDescent="0.15">
      <c r="A199" s="3">
        <v>12014</v>
      </c>
      <c r="B199" t="s">
        <v>262</v>
      </c>
      <c r="C199" s="17">
        <f>A199</f>
        <v>12014</v>
      </c>
      <c r="D199" s="16">
        <v>0</v>
      </c>
      <c r="E199">
        <v>219</v>
      </c>
      <c r="F199">
        <f t="shared" si="34"/>
        <v>6132</v>
      </c>
      <c r="G199">
        <f t="shared" si="35"/>
        <v>14454</v>
      </c>
      <c r="H199" s="13">
        <v>10</v>
      </c>
      <c r="I199">
        <f>INT($E199*2.95)</f>
        <v>646</v>
      </c>
      <c r="J199">
        <f>INT($E199*4)</f>
        <v>876</v>
      </c>
      <c r="K199">
        <v>0</v>
      </c>
      <c r="L199">
        <v>0</v>
      </c>
      <c r="M199">
        <f t="shared" si="19"/>
        <v>73</v>
      </c>
      <c r="N199">
        <f t="shared" si="20"/>
        <v>78</v>
      </c>
      <c r="O199">
        <v>20</v>
      </c>
      <c r="P199" s="13">
        <v>1500</v>
      </c>
    </row>
    <row r="200" spans="1:16" x14ac:dyDescent="0.15">
      <c r="A200" s="3">
        <v>12015</v>
      </c>
      <c r="B200" t="s">
        <v>263</v>
      </c>
      <c r="C200" s="17">
        <f t="shared" ref="C200:C201" si="36">A200</f>
        <v>12015</v>
      </c>
      <c r="D200" s="16">
        <v>0</v>
      </c>
      <c r="E200">
        <v>220</v>
      </c>
      <c r="F200">
        <f t="shared" si="34"/>
        <v>6160</v>
      </c>
      <c r="G200">
        <f t="shared" si="35"/>
        <v>14520</v>
      </c>
      <c r="H200" s="13">
        <v>10</v>
      </c>
      <c r="I200">
        <v>0</v>
      </c>
      <c r="J200">
        <v>0</v>
      </c>
      <c r="K200">
        <f>INT($E200*2.95)</f>
        <v>649</v>
      </c>
      <c r="L200">
        <f>INT($E200*4)</f>
        <v>880</v>
      </c>
      <c r="M200">
        <f t="shared" si="19"/>
        <v>73</v>
      </c>
      <c r="N200">
        <f t="shared" si="20"/>
        <v>78</v>
      </c>
      <c r="O200">
        <v>20</v>
      </c>
      <c r="P200" s="13">
        <v>1500</v>
      </c>
    </row>
    <row r="201" spans="1:16" x14ac:dyDescent="0.15">
      <c r="A201" s="3">
        <v>12016</v>
      </c>
      <c r="B201" t="s">
        <v>264</v>
      </c>
      <c r="C201" s="17">
        <f t="shared" si="36"/>
        <v>12016</v>
      </c>
      <c r="D201" s="16">
        <v>0</v>
      </c>
      <c r="E201">
        <v>216</v>
      </c>
      <c r="F201">
        <f t="shared" si="34"/>
        <v>6048</v>
      </c>
      <c r="G201">
        <f t="shared" si="35"/>
        <v>14256</v>
      </c>
      <c r="H201" s="13">
        <v>10</v>
      </c>
      <c r="I201">
        <v>0</v>
      </c>
      <c r="J201">
        <v>0</v>
      </c>
      <c r="K201">
        <f>INT($E201*2.95)</f>
        <v>637</v>
      </c>
      <c r="L201">
        <f>INT($E201*4)</f>
        <v>864</v>
      </c>
      <c r="M201">
        <f t="shared" si="19"/>
        <v>72</v>
      </c>
      <c r="N201">
        <f t="shared" si="20"/>
        <v>77</v>
      </c>
      <c r="O201">
        <v>20</v>
      </c>
      <c r="P201" s="13">
        <v>1500</v>
      </c>
    </row>
    <row r="202" spans="1:16" x14ac:dyDescent="0.15">
      <c r="A202" s="3">
        <v>12017</v>
      </c>
      <c r="B202" t="s">
        <v>243</v>
      </c>
      <c r="C202" s="17">
        <f>A202</f>
        <v>12017</v>
      </c>
      <c r="D202" s="16">
        <v>0</v>
      </c>
      <c r="E202">
        <v>236</v>
      </c>
      <c r="F202">
        <f t="shared" si="34"/>
        <v>6608</v>
      </c>
      <c r="G202">
        <f>E202*70</f>
        <v>16520</v>
      </c>
      <c r="H202" s="13">
        <v>10</v>
      </c>
      <c r="I202">
        <v>0</v>
      </c>
      <c r="J202">
        <v>0</v>
      </c>
      <c r="K202">
        <f>INT($E202*3.3)</f>
        <v>778</v>
      </c>
      <c r="L202">
        <f>INT($E202*4.35)</f>
        <v>1026</v>
      </c>
      <c r="M202">
        <f t="shared" si="19"/>
        <v>78</v>
      </c>
      <c r="N202">
        <f t="shared" si="20"/>
        <v>84</v>
      </c>
      <c r="O202">
        <v>20</v>
      </c>
      <c r="P202" s="13">
        <v>1500</v>
      </c>
    </row>
    <row r="203" spans="1:16" x14ac:dyDescent="0.15">
      <c r="A203" s="3">
        <v>12018</v>
      </c>
      <c r="B203" t="s">
        <v>244</v>
      </c>
      <c r="C203" s="17">
        <f t="shared" ref="C203:C204" si="37">A203</f>
        <v>12018</v>
      </c>
      <c r="D203" s="16">
        <v>0</v>
      </c>
      <c r="E203">
        <v>230</v>
      </c>
      <c r="F203">
        <f t="shared" si="34"/>
        <v>6440</v>
      </c>
      <c r="G203">
        <f t="shared" ref="G203:G207" si="38">E203*70</f>
        <v>16100</v>
      </c>
      <c r="H203" s="13">
        <v>10</v>
      </c>
      <c r="I203">
        <f>INT($E203*3.3)</f>
        <v>759</v>
      </c>
      <c r="J203">
        <f>INT($E203*4.35)</f>
        <v>1000</v>
      </c>
      <c r="K203">
        <v>0</v>
      </c>
      <c r="L203">
        <v>0</v>
      </c>
      <c r="M203">
        <f t="shared" ref="M203:M223" si="39">INT(E203/3)</f>
        <v>76</v>
      </c>
      <c r="N203">
        <f t="shared" ref="N203:N223" si="40">INT(E203/2.8)</f>
        <v>82</v>
      </c>
      <c r="O203">
        <v>20</v>
      </c>
      <c r="P203" s="13">
        <v>1500</v>
      </c>
    </row>
    <row r="204" spans="1:16" x14ac:dyDescent="0.15">
      <c r="A204" s="3">
        <v>12019</v>
      </c>
      <c r="B204" t="s">
        <v>245</v>
      </c>
      <c r="C204" s="17">
        <f t="shared" si="37"/>
        <v>12019</v>
      </c>
      <c r="D204" s="16">
        <v>0</v>
      </c>
      <c r="E204">
        <v>232</v>
      </c>
      <c r="F204">
        <f t="shared" si="34"/>
        <v>6496</v>
      </c>
      <c r="G204">
        <f t="shared" si="38"/>
        <v>16240</v>
      </c>
      <c r="H204" s="13">
        <v>10</v>
      </c>
      <c r="I204">
        <v>0</v>
      </c>
      <c r="J204">
        <v>0</v>
      </c>
      <c r="K204">
        <f>INT($E204*3.3)</f>
        <v>765</v>
      </c>
      <c r="L204">
        <f>INT($E204*4.35)</f>
        <v>1009</v>
      </c>
      <c r="M204">
        <f t="shared" si="39"/>
        <v>77</v>
      </c>
      <c r="N204">
        <f t="shared" si="40"/>
        <v>82</v>
      </c>
      <c r="O204">
        <v>20</v>
      </c>
      <c r="P204" s="13">
        <v>1500</v>
      </c>
    </row>
    <row r="205" spans="1:16" x14ac:dyDescent="0.15">
      <c r="A205" s="3">
        <v>12020</v>
      </c>
      <c r="B205" t="s">
        <v>246</v>
      </c>
      <c r="C205" s="17">
        <f>C202</f>
        <v>12017</v>
      </c>
      <c r="D205" s="16">
        <v>0</v>
      </c>
      <c r="E205">
        <v>236</v>
      </c>
      <c r="F205">
        <f t="shared" si="34"/>
        <v>6608</v>
      </c>
      <c r="G205">
        <f t="shared" si="38"/>
        <v>16520</v>
      </c>
      <c r="H205" s="13">
        <v>10</v>
      </c>
      <c r="I205">
        <v>0</v>
      </c>
      <c r="J205">
        <v>0</v>
      </c>
      <c r="K205">
        <f>INT($E205*3.3)</f>
        <v>778</v>
      </c>
      <c r="L205">
        <f>INT($E205*4.35)</f>
        <v>1026</v>
      </c>
      <c r="M205">
        <f t="shared" si="39"/>
        <v>78</v>
      </c>
      <c r="N205">
        <f t="shared" si="40"/>
        <v>84</v>
      </c>
      <c r="O205">
        <v>20</v>
      </c>
      <c r="P205" s="13">
        <v>1500</v>
      </c>
    </row>
    <row r="206" spans="1:16" x14ac:dyDescent="0.15">
      <c r="A206" s="3">
        <v>12021</v>
      </c>
      <c r="B206" t="s">
        <v>247</v>
      </c>
      <c r="C206" s="17">
        <f>C203</f>
        <v>12018</v>
      </c>
      <c r="D206" s="16">
        <v>0</v>
      </c>
      <c r="E206">
        <v>230</v>
      </c>
      <c r="F206">
        <f t="shared" si="34"/>
        <v>6440</v>
      </c>
      <c r="G206">
        <f t="shared" si="38"/>
        <v>16100</v>
      </c>
      <c r="H206" s="13">
        <v>10</v>
      </c>
      <c r="I206">
        <f>INT($E206*3.3)</f>
        <v>759</v>
      </c>
      <c r="J206">
        <f>INT($E206*4.35)</f>
        <v>1000</v>
      </c>
      <c r="K206">
        <v>0</v>
      </c>
      <c r="L206">
        <v>0</v>
      </c>
      <c r="M206">
        <f t="shared" si="39"/>
        <v>76</v>
      </c>
      <c r="N206">
        <f t="shared" si="40"/>
        <v>82</v>
      </c>
      <c r="O206">
        <v>20</v>
      </c>
      <c r="P206" s="13">
        <v>1500</v>
      </c>
    </row>
    <row r="207" spans="1:16" x14ac:dyDescent="0.15">
      <c r="A207" s="3">
        <v>12022</v>
      </c>
      <c r="B207" t="s">
        <v>248</v>
      </c>
      <c r="C207" s="17">
        <f>C204</f>
        <v>12019</v>
      </c>
      <c r="D207" s="16">
        <v>0</v>
      </c>
      <c r="E207">
        <v>232</v>
      </c>
      <c r="F207">
        <f t="shared" si="34"/>
        <v>6496</v>
      </c>
      <c r="G207">
        <f t="shared" si="38"/>
        <v>16240</v>
      </c>
      <c r="H207" s="13">
        <v>10</v>
      </c>
      <c r="I207">
        <v>0</v>
      </c>
      <c r="J207">
        <v>0</v>
      </c>
      <c r="K207">
        <f>INT($E207*3.3)</f>
        <v>765</v>
      </c>
      <c r="L207">
        <f>INT($E207*4.35)</f>
        <v>1009</v>
      </c>
      <c r="M207">
        <f t="shared" si="39"/>
        <v>77</v>
      </c>
      <c r="N207">
        <f t="shared" si="40"/>
        <v>82</v>
      </c>
      <c r="O207">
        <v>20</v>
      </c>
      <c r="P207" s="13">
        <v>1500</v>
      </c>
    </row>
    <row r="208" spans="1:16" x14ac:dyDescent="0.15">
      <c r="A208" s="3">
        <v>12023</v>
      </c>
      <c r="B208" t="s">
        <v>268</v>
      </c>
      <c r="C208" s="17">
        <f>A208</f>
        <v>12023</v>
      </c>
      <c r="D208" s="16">
        <v>0</v>
      </c>
      <c r="E208">
        <v>248</v>
      </c>
      <c r="F208">
        <f t="shared" si="34"/>
        <v>6944</v>
      </c>
      <c r="G208">
        <f>E208*74</f>
        <v>18352</v>
      </c>
      <c r="H208" s="13">
        <v>10</v>
      </c>
      <c r="I208">
        <f>INT($E208*3.55)</f>
        <v>880</v>
      </c>
      <c r="J208">
        <f>INT($E208*4.45)</f>
        <v>1103</v>
      </c>
      <c r="K208">
        <v>0</v>
      </c>
      <c r="L208">
        <v>0</v>
      </c>
      <c r="M208">
        <f t="shared" si="39"/>
        <v>82</v>
      </c>
      <c r="N208">
        <f t="shared" si="40"/>
        <v>88</v>
      </c>
      <c r="O208">
        <v>20</v>
      </c>
      <c r="P208" s="13">
        <v>1500</v>
      </c>
    </row>
    <row r="209" spans="1:16" x14ac:dyDescent="0.15">
      <c r="A209" s="3">
        <v>12024</v>
      </c>
      <c r="B209" t="s">
        <v>269</v>
      </c>
      <c r="C209" s="17">
        <f>A209</f>
        <v>12024</v>
      </c>
      <c r="D209" s="16">
        <v>0</v>
      </c>
      <c r="E209">
        <v>254</v>
      </c>
      <c r="F209">
        <f t="shared" si="34"/>
        <v>7112</v>
      </c>
      <c r="G209">
        <f t="shared" ref="G209:G215" si="41">E209*74</f>
        <v>18796</v>
      </c>
      <c r="H209" s="13">
        <v>10</v>
      </c>
      <c r="I209">
        <f>INT($E209*3.55)</f>
        <v>901</v>
      </c>
      <c r="J209">
        <f>INT($E209*4.45)</f>
        <v>1130</v>
      </c>
      <c r="K209">
        <v>0</v>
      </c>
      <c r="L209">
        <v>0</v>
      </c>
      <c r="M209">
        <f t="shared" si="39"/>
        <v>84</v>
      </c>
      <c r="N209">
        <f t="shared" si="40"/>
        <v>90</v>
      </c>
      <c r="O209">
        <v>20</v>
      </c>
      <c r="P209" s="13">
        <v>1500</v>
      </c>
    </row>
    <row r="210" spans="1:16" x14ac:dyDescent="0.15">
      <c r="A210" s="3">
        <v>12025</v>
      </c>
      <c r="B210" t="s">
        <v>270</v>
      </c>
      <c r="C210" s="17">
        <v>10122</v>
      </c>
      <c r="D210" s="16">
        <v>0</v>
      </c>
      <c r="E210">
        <v>247</v>
      </c>
      <c r="F210">
        <f t="shared" si="34"/>
        <v>6916</v>
      </c>
      <c r="G210">
        <f t="shared" si="41"/>
        <v>18278</v>
      </c>
      <c r="H210" s="13">
        <v>10</v>
      </c>
      <c r="I210">
        <v>0</v>
      </c>
      <c r="J210">
        <v>0</v>
      </c>
      <c r="K210">
        <f>INT($E210*3.55)</f>
        <v>876</v>
      </c>
      <c r="L210">
        <f>INT($E210*4.45)</f>
        <v>1099</v>
      </c>
      <c r="M210">
        <f t="shared" si="39"/>
        <v>82</v>
      </c>
      <c r="N210">
        <f t="shared" si="40"/>
        <v>88</v>
      </c>
      <c r="O210">
        <v>20</v>
      </c>
      <c r="P210" s="13">
        <v>1500</v>
      </c>
    </row>
    <row r="211" spans="1:16" x14ac:dyDescent="0.15">
      <c r="A211" s="3">
        <v>12026</v>
      </c>
      <c r="B211" t="s">
        <v>271</v>
      </c>
      <c r="C211" s="17">
        <f>C180</f>
        <v>11043</v>
      </c>
      <c r="D211" s="16">
        <v>0</v>
      </c>
      <c r="E211">
        <v>250</v>
      </c>
      <c r="F211">
        <f t="shared" si="34"/>
        <v>7000</v>
      </c>
      <c r="G211">
        <f t="shared" si="41"/>
        <v>18500</v>
      </c>
      <c r="H211" s="13">
        <v>10</v>
      </c>
      <c r="I211">
        <v>0</v>
      </c>
      <c r="J211">
        <v>0</v>
      </c>
      <c r="K211">
        <f>INT($E211*3.55)</f>
        <v>887</v>
      </c>
      <c r="L211">
        <f>INT($E211*4.45)</f>
        <v>1112</v>
      </c>
      <c r="M211">
        <f t="shared" si="39"/>
        <v>83</v>
      </c>
      <c r="N211">
        <f t="shared" si="40"/>
        <v>89</v>
      </c>
      <c r="O211">
        <v>20</v>
      </c>
      <c r="P211" s="13">
        <v>1500</v>
      </c>
    </row>
    <row r="212" spans="1:16" x14ac:dyDescent="0.15">
      <c r="A212" s="3">
        <v>12027</v>
      </c>
      <c r="B212" t="s">
        <v>272</v>
      </c>
      <c r="C212" s="17">
        <f>C208</f>
        <v>12023</v>
      </c>
      <c r="D212" s="16">
        <v>0</v>
      </c>
      <c r="E212">
        <v>248</v>
      </c>
      <c r="F212">
        <f t="shared" si="34"/>
        <v>6944</v>
      </c>
      <c r="G212">
        <f t="shared" si="41"/>
        <v>18352</v>
      </c>
      <c r="H212" s="13">
        <v>10</v>
      </c>
      <c r="I212">
        <f>INT($E212*3.55)</f>
        <v>880</v>
      </c>
      <c r="J212">
        <f>INT($E212*4.45)</f>
        <v>1103</v>
      </c>
      <c r="K212">
        <v>0</v>
      </c>
      <c r="L212">
        <v>0</v>
      </c>
      <c r="M212">
        <f t="shared" si="39"/>
        <v>82</v>
      </c>
      <c r="N212">
        <f t="shared" si="40"/>
        <v>88</v>
      </c>
      <c r="O212">
        <v>20</v>
      </c>
      <c r="P212" s="13">
        <v>1500</v>
      </c>
    </row>
    <row r="213" spans="1:16" x14ac:dyDescent="0.15">
      <c r="A213" s="3">
        <v>12028</v>
      </c>
      <c r="B213" t="s">
        <v>273</v>
      </c>
      <c r="C213" s="16">
        <f>C209</f>
        <v>12024</v>
      </c>
      <c r="D213" s="16">
        <v>0</v>
      </c>
      <c r="E213" s="13">
        <v>254</v>
      </c>
      <c r="F213">
        <f t="shared" si="34"/>
        <v>7112</v>
      </c>
      <c r="G213">
        <f t="shared" si="41"/>
        <v>18796</v>
      </c>
      <c r="H213" s="13">
        <v>10</v>
      </c>
      <c r="I213">
        <f>INT($E213*3.55)</f>
        <v>901</v>
      </c>
      <c r="J213">
        <f>INT($E213*4.45)</f>
        <v>1130</v>
      </c>
      <c r="K213">
        <v>0</v>
      </c>
      <c r="L213">
        <v>0</v>
      </c>
      <c r="M213">
        <f t="shared" si="39"/>
        <v>84</v>
      </c>
      <c r="N213">
        <f t="shared" si="40"/>
        <v>90</v>
      </c>
      <c r="O213">
        <v>20</v>
      </c>
      <c r="P213" s="13">
        <v>1500</v>
      </c>
    </row>
    <row r="214" spans="1:16" x14ac:dyDescent="0.15">
      <c r="A214" s="3">
        <v>12029</v>
      </c>
      <c r="B214" t="s">
        <v>274</v>
      </c>
      <c r="C214" s="16">
        <f>C210</f>
        <v>10122</v>
      </c>
      <c r="D214" s="16">
        <v>0</v>
      </c>
      <c r="E214" s="13">
        <v>247</v>
      </c>
      <c r="F214">
        <f t="shared" si="34"/>
        <v>6916</v>
      </c>
      <c r="G214">
        <f t="shared" si="41"/>
        <v>18278</v>
      </c>
      <c r="H214" s="13">
        <v>10</v>
      </c>
      <c r="I214">
        <v>0</v>
      </c>
      <c r="J214">
        <v>0</v>
      </c>
      <c r="K214">
        <f>INT($E214*3.55)</f>
        <v>876</v>
      </c>
      <c r="L214">
        <f>INT($E214*4.45)</f>
        <v>1099</v>
      </c>
      <c r="M214">
        <f t="shared" si="39"/>
        <v>82</v>
      </c>
      <c r="N214">
        <f t="shared" si="40"/>
        <v>88</v>
      </c>
      <c r="O214">
        <v>20</v>
      </c>
      <c r="P214" s="13">
        <v>1500</v>
      </c>
    </row>
    <row r="215" spans="1:16" x14ac:dyDescent="0.15">
      <c r="A215" s="3">
        <v>12030</v>
      </c>
      <c r="B215" t="s">
        <v>275</v>
      </c>
      <c r="C215" s="16">
        <f>C211</f>
        <v>11043</v>
      </c>
      <c r="D215" s="16">
        <v>0</v>
      </c>
      <c r="E215" s="13">
        <v>250</v>
      </c>
      <c r="F215">
        <f t="shared" si="34"/>
        <v>7000</v>
      </c>
      <c r="G215">
        <f t="shared" si="41"/>
        <v>18500</v>
      </c>
      <c r="H215" s="13">
        <v>10</v>
      </c>
      <c r="I215">
        <v>0</v>
      </c>
      <c r="J215">
        <v>0</v>
      </c>
      <c r="K215">
        <f>INT($E215*3.55)</f>
        <v>887</v>
      </c>
      <c r="L215">
        <f>INT($E215*4.45)</f>
        <v>1112</v>
      </c>
      <c r="M215">
        <f t="shared" si="39"/>
        <v>83</v>
      </c>
      <c r="N215">
        <f t="shared" si="40"/>
        <v>89</v>
      </c>
      <c r="O215">
        <v>20</v>
      </c>
      <c r="P215" s="13">
        <v>1500</v>
      </c>
    </row>
    <row r="216" spans="1:16" x14ac:dyDescent="0.15">
      <c r="A216" s="3">
        <v>12031</v>
      </c>
      <c r="B216" t="s">
        <v>249</v>
      </c>
      <c r="C216" s="17">
        <f>C189</f>
        <v>12004</v>
      </c>
      <c r="D216" s="16">
        <v>0</v>
      </c>
      <c r="E216" s="13">
        <v>257</v>
      </c>
      <c r="F216">
        <f>E216*30</f>
        <v>7710</v>
      </c>
      <c r="G216">
        <f>E216*78</f>
        <v>20046</v>
      </c>
      <c r="H216" s="13">
        <v>10</v>
      </c>
      <c r="I216">
        <f>INT($E216*3.7)</f>
        <v>950</v>
      </c>
      <c r="J216">
        <f>INT($E216*4.9)</f>
        <v>1259</v>
      </c>
      <c r="K216">
        <v>0</v>
      </c>
      <c r="L216">
        <v>0</v>
      </c>
      <c r="M216">
        <f t="shared" si="39"/>
        <v>85</v>
      </c>
      <c r="N216">
        <f t="shared" si="40"/>
        <v>91</v>
      </c>
      <c r="O216">
        <v>20</v>
      </c>
      <c r="P216" s="13">
        <v>1500</v>
      </c>
    </row>
    <row r="217" spans="1:16" x14ac:dyDescent="0.15">
      <c r="A217" s="3">
        <v>12032</v>
      </c>
      <c r="B217" t="s">
        <v>250</v>
      </c>
      <c r="C217" s="17">
        <f>C174</f>
        <v>11037</v>
      </c>
      <c r="D217" s="16">
        <v>0</v>
      </c>
      <c r="E217" s="13">
        <v>263</v>
      </c>
      <c r="F217">
        <f t="shared" ref="F217:F223" si="42">E217*30</f>
        <v>7890</v>
      </c>
      <c r="G217">
        <f t="shared" ref="G217:G223" si="43">E217*78</f>
        <v>20514</v>
      </c>
      <c r="H217" s="13">
        <v>10</v>
      </c>
      <c r="I217">
        <v>0</v>
      </c>
      <c r="J217">
        <v>0</v>
      </c>
      <c r="K217">
        <f t="shared" ref="K217:K223" si="44">INT($E217*3.7)</f>
        <v>973</v>
      </c>
      <c r="L217">
        <f t="shared" ref="L217:L223" si="45">INT($E217*4.9)</f>
        <v>1288</v>
      </c>
      <c r="M217">
        <f t="shared" si="39"/>
        <v>87</v>
      </c>
      <c r="N217">
        <f t="shared" si="40"/>
        <v>93</v>
      </c>
      <c r="O217">
        <v>20</v>
      </c>
      <c r="P217" s="13">
        <v>1500</v>
      </c>
    </row>
    <row r="218" spans="1:16" x14ac:dyDescent="0.15">
      <c r="A218" s="3">
        <v>12033</v>
      </c>
      <c r="B218" t="s">
        <v>251</v>
      </c>
      <c r="C218" s="17">
        <f>C172</f>
        <v>11035</v>
      </c>
      <c r="D218" s="16">
        <v>0</v>
      </c>
      <c r="E218" s="13">
        <v>266</v>
      </c>
      <c r="F218">
        <f t="shared" si="42"/>
        <v>7980</v>
      </c>
      <c r="G218">
        <f t="shared" si="43"/>
        <v>20748</v>
      </c>
      <c r="H218" s="13">
        <v>10</v>
      </c>
      <c r="I218">
        <f t="shared" ref="I218:I222" si="46">INT($E218*3.7)</f>
        <v>984</v>
      </c>
      <c r="J218">
        <f t="shared" ref="J218:J222" si="47">INT($E218*4.9)</f>
        <v>1303</v>
      </c>
      <c r="K218">
        <v>0</v>
      </c>
      <c r="L218">
        <v>0</v>
      </c>
      <c r="M218">
        <f t="shared" si="39"/>
        <v>88</v>
      </c>
      <c r="N218">
        <f t="shared" si="40"/>
        <v>95</v>
      </c>
      <c r="O218">
        <v>20</v>
      </c>
      <c r="P218" s="13">
        <v>1500</v>
      </c>
    </row>
    <row r="219" spans="1:16" x14ac:dyDescent="0.15">
      <c r="A219" s="3">
        <v>12034</v>
      </c>
      <c r="B219" t="s">
        <v>252</v>
      </c>
      <c r="C219" s="17">
        <f>C188</f>
        <v>12003</v>
      </c>
      <c r="D219" s="16">
        <v>0</v>
      </c>
      <c r="E219" s="13">
        <v>259</v>
      </c>
      <c r="F219">
        <f t="shared" si="42"/>
        <v>7770</v>
      </c>
      <c r="G219">
        <f t="shared" si="43"/>
        <v>20202</v>
      </c>
      <c r="H219" s="13">
        <v>10</v>
      </c>
      <c r="I219">
        <v>0</v>
      </c>
      <c r="J219">
        <v>0</v>
      </c>
      <c r="K219">
        <f t="shared" si="44"/>
        <v>958</v>
      </c>
      <c r="L219">
        <f t="shared" si="45"/>
        <v>1269</v>
      </c>
      <c r="M219">
        <f t="shared" si="39"/>
        <v>86</v>
      </c>
      <c r="N219">
        <f t="shared" si="40"/>
        <v>92</v>
      </c>
      <c r="O219">
        <v>20</v>
      </c>
      <c r="P219" s="13">
        <v>1500</v>
      </c>
    </row>
    <row r="220" spans="1:16" x14ac:dyDescent="0.15">
      <c r="A220" s="3">
        <v>12035</v>
      </c>
      <c r="B220" t="s">
        <v>253</v>
      </c>
      <c r="C220" s="16">
        <f>C216</f>
        <v>12004</v>
      </c>
      <c r="D220" s="16">
        <v>0</v>
      </c>
      <c r="E220" s="13">
        <v>259</v>
      </c>
      <c r="F220">
        <f t="shared" si="42"/>
        <v>7770</v>
      </c>
      <c r="G220">
        <f t="shared" si="43"/>
        <v>20202</v>
      </c>
      <c r="H220" s="13">
        <v>10</v>
      </c>
      <c r="I220">
        <f t="shared" si="46"/>
        <v>958</v>
      </c>
      <c r="J220">
        <f t="shared" si="47"/>
        <v>1269</v>
      </c>
      <c r="K220">
        <v>0</v>
      </c>
      <c r="L220">
        <v>0</v>
      </c>
      <c r="M220">
        <f t="shared" si="39"/>
        <v>86</v>
      </c>
      <c r="N220">
        <f t="shared" si="40"/>
        <v>92</v>
      </c>
      <c r="O220">
        <v>20</v>
      </c>
      <c r="P220" s="13">
        <v>1500</v>
      </c>
    </row>
    <row r="221" spans="1:16" x14ac:dyDescent="0.15">
      <c r="A221" s="3">
        <v>12036</v>
      </c>
      <c r="B221" t="s">
        <v>254</v>
      </c>
      <c r="C221" s="16">
        <f>C217</f>
        <v>11037</v>
      </c>
      <c r="D221" s="16">
        <v>0</v>
      </c>
      <c r="E221" s="13">
        <v>258</v>
      </c>
      <c r="F221">
        <f t="shared" si="42"/>
        <v>7740</v>
      </c>
      <c r="G221">
        <f t="shared" si="43"/>
        <v>20124</v>
      </c>
      <c r="H221" s="13">
        <v>10</v>
      </c>
      <c r="I221">
        <v>0</v>
      </c>
      <c r="J221">
        <v>0</v>
      </c>
      <c r="K221">
        <f t="shared" si="44"/>
        <v>954</v>
      </c>
      <c r="L221">
        <f t="shared" si="45"/>
        <v>1264</v>
      </c>
      <c r="M221">
        <f t="shared" si="39"/>
        <v>86</v>
      </c>
      <c r="N221">
        <f t="shared" si="40"/>
        <v>92</v>
      </c>
      <c r="O221">
        <v>20</v>
      </c>
      <c r="P221" s="13">
        <v>1500</v>
      </c>
    </row>
    <row r="222" spans="1:16" x14ac:dyDescent="0.15">
      <c r="A222" s="3">
        <v>12037</v>
      </c>
      <c r="B222" t="s">
        <v>255</v>
      </c>
      <c r="C222" s="16">
        <f>C218</f>
        <v>11035</v>
      </c>
      <c r="D222" s="16">
        <v>0</v>
      </c>
      <c r="E222" s="13">
        <v>261</v>
      </c>
      <c r="F222">
        <f t="shared" si="42"/>
        <v>7830</v>
      </c>
      <c r="G222">
        <f t="shared" si="43"/>
        <v>20358</v>
      </c>
      <c r="H222" s="13">
        <v>10</v>
      </c>
      <c r="I222">
        <f t="shared" si="46"/>
        <v>965</v>
      </c>
      <c r="J222">
        <f t="shared" si="47"/>
        <v>1278</v>
      </c>
      <c r="K222">
        <v>0</v>
      </c>
      <c r="L222">
        <v>0</v>
      </c>
      <c r="M222">
        <f t="shared" si="39"/>
        <v>87</v>
      </c>
      <c r="N222">
        <f t="shared" si="40"/>
        <v>93</v>
      </c>
      <c r="O222">
        <v>20</v>
      </c>
      <c r="P222" s="13">
        <v>1500</v>
      </c>
    </row>
    <row r="223" spans="1:16" x14ac:dyDescent="0.15">
      <c r="A223" s="3">
        <v>12038</v>
      </c>
      <c r="B223" t="s">
        <v>256</v>
      </c>
      <c r="C223" s="16">
        <f>C219</f>
        <v>12003</v>
      </c>
      <c r="D223" s="16">
        <v>0</v>
      </c>
      <c r="E223" s="13">
        <v>263</v>
      </c>
      <c r="F223">
        <f t="shared" si="42"/>
        <v>7890</v>
      </c>
      <c r="G223">
        <f t="shared" si="43"/>
        <v>20514</v>
      </c>
      <c r="H223" s="13">
        <v>10</v>
      </c>
      <c r="I223">
        <v>0</v>
      </c>
      <c r="J223">
        <v>0</v>
      </c>
      <c r="K223">
        <f t="shared" si="44"/>
        <v>973</v>
      </c>
      <c r="L223">
        <f t="shared" si="45"/>
        <v>1288</v>
      </c>
      <c r="M223">
        <f t="shared" si="39"/>
        <v>87</v>
      </c>
      <c r="N223">
        <f t="shared" si="40"/>
        <v>93</v>
      </c>
      <c r="O223">
        <v>20</v>
      </c>
      <c r="P223" s="13">
        <v>1500</v>
      </c>
    </row>
    <row r="224" spans="1:16" x14ac:dyDescent="0.15">
      <c r="A224" s="3">
        <v>20001</v>
      </c>
      <c r="B224" s="3" t="s">
        <v>186</v>
      </c>
      <c r="C224" s="3">
        <f>A224</f>
        <v>20001</v>
      </c>
      <c r="D224" s="16">
        <v>1</v>
      </c>
      <c r="E224">
        <v>28</v>
      </c>
      <c r="F224">
        <v>100</v>
      </c>
      <c r="G224">
        <v>100</v>
      </c>
      <c r="H224">
        <v>100</v>
      </c>
      <c r="I224">
        <v>10</v>
      </c>
      <c r="J224">
        <v>16</v>
      </c>
      <c r="K224">
        <v>0</v>
      </c>
      <c r="L224">
        <v>0</v>
      </c>
      <c r="M224">
        <v>0</v>
      </c>
      <c r="N224">
        <v>0</v>
      </c>
      <c r="O224">
        <v>10</v>
      </c>
      <c r="P224">
        <v>1500</v>
      </c>
    </row>
    <row r="225" spans="1:16" x14ac:dyDescent="0.15">
      <c r="A225" s="3">
        <v>20002</v>
      </c>
      <c r="B225" s="3" t="s">
        <v>149</v>
      </c>
      <c r="C225" s="3">
        <f>C224</f>
        <v>20001</v>
      </c>
      <c r="D225" s="16">
        <v>1</v>
      </c>
      <c r="E225">
        <v>49</v>
      </c>
      <c r="F225">
        <v>100</v>
      </c>
      <c r="G225">
        <v>100</v>
      </c>
      <c r="H225">
        <v>100</v>
      </c>
      <c r="I225">
        <v>15</v>
      </c>
      <c r="J225">
        <v>32</v>
      </c>
      <c r="K225">
        <v>0</v>
      </c>
      <c r="L225">
        <v>0</v>
      </c>
      <c r="M225">
        <v>388</v>
      </c>
      <c r="N225">
        <v>88</v>
      </c>
      <c r="O225">
        <v>20</v>
      </c>
      <c r="P225">
        <v>1800</v>
      </c>
    </row>
    <row r="226" spans="1:16" x14ac:dyDescent="0.15">
      <c r="A226" s="3">
        <v>20003</v>
      </c>
      <c r="B226" s="3" t="s">
        <v>151</v>
      </c>
      <c r="C226" s="3">
        <f t="shared" ref="C226:C253" si="48">A226</f>
        <v>20003</v>
      </c>
      <c r="D226" s="16">
        <v>1</v>
      </c>
      <c r="E226">
        <v>30</v>
      </c>
      <c r="F226">
        <v>200</v>
      </c>
      <c r="G226">
        <v>200</v>
      </c>
      <c r="H226">
        <v>100</v>
      </c>
      <c r="I226">
        <v>0</v>
      </c>
      <c r="J226">
        <v>0</v>
      </c>
      <c r="K226">
        <v>15</v>
      </c>
      <c r="L226">
        <v>20</v>
      </c>
      <c r="M226">
        <v>5</v>
      </c>
      <c r="N226">
        <v>4</v>
      </c>
      <c r="O226">
        <v>12</v>
      </c>
      <c r="P226">
        <v>2000</v>
      </c>
    </row>
    <row r="227" spans="1:16" x14ac:dyDescent="0.15">
      <c r="A227" s="3">
        <v>20004</v>
      </c>
      <c r="B227" s="3" t="s">
        <v>152</v>
      </c>
      <c r="C227" s="3">
        <f t="shared" si="48"/>
        <v>20004</v>
      </c>
      <c r="D227" s="16">
        <v>1</v>
      </c>
      <c r="E227">
        <v>33</v>
      </c>
      <c r="F227">
        <v>300</v>
      </c>
      <c r="G227">
        <v>300</v>
      </c>
      <c r="H227">
        <v>100</v>
      </c>
      <c r="I227">
        <v>9</v>
      </c>
      <c r="J227">
        <v>18</v>
      </c>
      <c r="K227">
        <v>0</v>
      </c>
      <c r="L227">
        <v>0</v>
      </c>
      <c r="M227">
        <v>3</v>
      </c>
      <c r="N227">
        <v>3</v>
      </c>
      <c r="O227">
        <v>15</v>
      </c>
      <c r="P227">
        <v>2800</v>
      </c>
    </row>
    <row r="228" spans="1:16" x14ac:dyDescent="0.15">
      <c r="A228" s="3">
        <v>20005</v>
      </c>
      <c r="B228" s="3" t="s">
        <v>153</v>
      </c>
      <c r="C228" s="3">
        <f t="shared" si="48"/>
        <v>20005</v>
      </c>
      <c r="D228" s="16">
        <v>1</v>
      </c>
      <c r="E228">
        <v>32</v>
      </c>
      <c r="F228">
        <v>500</v>
      </c>
      <c r="G228">
        <v>500</v>
      </c>
      <c r="H228">
        <v>100</v>
      </c>
      <c r="I228">
        <v>20</v>
      </c>
      <c r="J228">
        <v>28</v>
      </c>
      <c r="K228">
        <v>0</v>
      </c>
      <c r="L228">
        <v>0</v>
      </c>
      <c r="M228">
        <v>8</v>
      </c>
      <c r="N228">
        <v>8</v>
      </c>
      <c r="O228">
        <v>17</v>
      </c>
      <c r="P228">
        <v>1500</v>
      </c>
    </row>
    <row r="229" spans="1:16" x14ac:dyDescent="0.15">
      <c r="A229" s="3">
        <v>20006</v>
      </c>
      <c r="B229" s="3" t="s">
        <v>48</v>
      </c>
      <c r="C229" s="3">
        <f t="shared" si="48"/>
        <v>20006</v>
      </c>
      <c r="D229" s="16">
        <v>1</v>
      </c>
      <c r="E229">
        <v>38</v>
      </c>
      <c r="F229">
        <v>650</v>
      </c>
      <c r="G229">
        <v>650</v>
      </c>
      <c r="H229">
        <v>100</v>
      </c>
      <c r="I229">
        <v>0</v>
      </c>
      <c r="J229">
        <v>0</v>
      </c>
      <c r="K229">
        <v>28</v>
      </c>
      <c r="L229">
        <v>40</v>
      </c>
      <c r="M229">
        <v>17</v>
      </c>
      <c r="N229">
        <v>17</v>
      </c>
      <c r="O229">
        <v>20</v>
      </c>
      <c r="P229">
        <v>1500</v>
      </c>
    </row>
    <row r="230" spans="1:16" x14ac:dyDescent="0.15">
      <c r="A230" s="3">
        <v>20007</v>
      </c>
      <c r="B230" t="s">
        <v>187</v>
      </c>
      <c r="C230" s="3">
        <f t="shared" si="48"/>
        <v>20007</v>
      </c>
      <c r="D230" s="16">
        <v>1</v>
      </c>
      <c r="E230">
        <v>27</v>
      </c>
      <c r="F230">
        <v>200</v>
      </c>
      <c r="G230">
        <v>200</v>
      </c>
      <c r="H230">
        <v>100</v>
      </c>
      <c r="I230">
        <v>7</v>
      </c>
      <c r="J230">
        <v>15</v>
      </c>
      <c r="K230">
        <v>0</v>
      </c>
      <c r="L230">
        <v>0</v>
      </c>
      <c r="M230">
        <v>7</v>
      </c>
      <c r="N230">
        <v>2</v>
      </c>
      <c r="O230">
        <v>12</v>
      </c>
      <c r="P230">
        <v>2500</v>
      </c>
    </row>
    <row r="231" spans="1:16" x14ac:dyDescent="0.15">
      <c r="A231" s="3">
        <v>20008</v>
      </c>
      <c r="B231" t="s">
        <v>150</v>
      </c>
      <c r="C231" s="3">
        <f>C230</f>
        <v>20007</v>
      </c>
      <c r="D231" s="16">
        <v>1</v>
      </c>
      <c r="E231">
        <v>27</v>
      </c>
      <c r="F231">
        <v>100</v>
      </c>
      <c r="G231">
        <v>100</v>
      </c>
      <c r="H231">
        <v>100</v>
      </c>
      <c r="I231">
        <v>15</v>
      </c>
      <c r="J231">
        <v>32</v>
      </c>
      <c r="K231">
        <v>0</v>
      </c>
      <c r="L231">
        <v>0</v>
      </c>
      <c r="M231">
        <v>88</v>
      </c>
      <c r="N231">
        <v>388</v>
      </c>
      <c r="O231">
        <v>20</v>
      </c>
      <c r="P231">
        <v>1800</v>
      </c>
    </row>
    <row r="232" spans="1:16" x14ac:dyDescent="0.15">
      <c r="A232" s="3">
        <v>20009</v>
      </c>
      <c r="B232" t="s">
        <v>154</v>
      </c>
      <c r="C232" s="3">
        <v>10033</v>
      </c>
      <c r="D232" s="16">
        <v>1</v>
      </c>
      <c r="E232">
        <v>30</v>
      </c>
      <c r="F232">
        <v>300</v>
      </c>
      <c r="G232">
        <v>300</v>
      </c>
      <c r="H232">
        <v>100</v>
      </c>
      <c r="I232">
        <v>0</v>
      </c>
      <c r="J232">
        <v>0</v>
      </c>
      <c r="K232">
        <v>15</v>
      </c>
      <c r="L232">
        <v>30</v>
      </c>
      <c r="M232">
        <v>10</v>
      </c>
      <c r="N232">
        <v>10</v>
      </c>
      <c r="O232">
        <v>17</v>
      </c>
      <c r="P232">
        <v>1500</v>
      </c>
    </row>
    <row r="233" spans="1:16" x14ac:dyDescent="0.15">
      <c r="A233" s="3">
        <v>20010</v>
      </c>
      <c r="B233" t="s">
        <v>155</v>
      </c>
      <c r="C233" s="3">
        <f t="shared" si="48"/>
        <v>20010</v>
      </c>
      <c r="D233" s="16">
        <v>1</v>
      </c>
      <c r="E233">
        <v>34</v>
      </c>
      <c r="F233">
        <v>500</v>
      </c>
      <c r="G233">
        <v>500</v>
      </c>
      <c r="H233">
        <v>100</v>
      </c>
      <c r="I233">
        <v>27</v>
      </c>
      <c r="J233">
        <v>45</v>
      </c>
      <c r="K233">
        <v>0</v>
      </c>
      <c r="L233">
        <v>0</v>
      </c>
      <c r="M233">
        <v>20</v>
      </c>
      <c r="N233">
        <v>10</v>
      </c>
      <c r="O233">
        <v>17</v>
      </c>
      <c r="P233">
        <v>1800</v>
      </c>
    </row>
    <row r="234" spans="1:16" x14ac:dyDescent="0.15">
      <c r="A234" s="3">
        <v>20011</v>
      </c>
      <c r="B234" s="6" t="s">
        <v>49</v>
      </c>
      <c r="C234" s="3">
        <f t="shared" si="48"/>
        <v>20011</v>
      </c>
      <c r="D234" s="16">
        <v>1</v>
      </c>
      <c r="E234">
        <v>37</v>
      </c>
      <c r="F234">
        <v>600</v>
      </c>
      <c r="G234">
        <v>600</v>
      </c>
      <c r="H234">
        <v>100</v>
      </c>
      <c r="I234">
        <v>0</v>
      </c>
      <c r="J234">
        <v>0</v>
      </c>
      <c r="K234">
        <v>20</v>
      </c>
      <c r="L234">
        <v>35</v>
      </c>
      <c r="M234">
        <v>5</v>
      </c>
      <c r="N234">
        <v>2000</v>
      </c>
      <c r="O234">
        <v>15</v>
      </c>
      <c r="P234">
        <v>2000</v>
      </c>
    </row>
    <row r="235" spans="1:16" x14ac:dyDescent="0.15">
      <c r="A235" s="3">
        <v>20012</v>
      </c>
      <c r="B235" s="6" t="s">
        <v>156</v>
      </c>
      <c r="C235" s="3">
        <f t="shared" si="48"/>
        <v>20012</v>
      </c>
      <c r="D235" s="16">
        <v>1</v>
      </c>
      <c r="E235">
        <v>39</v>
      </c>
      <c r="F235">
        <v>600</v>
      </c>
      <c r="G235">
        <v>600</v>
      </c>
      <c r="H235">
        <v>100</v>
      </c>
      <c r="I235">
        <v>0</v>
      </c>
      <c r="J235">
        <v>0</v>
      </c>
      <c r="K235">
        <v>25</v>
      </c>
      <c r="L235">
        <v>36</v>
      </c>
      <c r="M235">
        <v>20</v>
      </c>
      <c r="N235">
        <v>30</v>
      </c>
      <c r="O235">
        <v>17</v>
      </c>
      <c r="P235">
        <v>1800</v>
      </c>
    </row>
    <row r="236" spans="1:16" x14ac:dyDescent="0.15">
      <c r="A236" s="3">
        <v>20013</v>
      </c>
      <c r="B236" t="s">
        <v>50</v>
      </c>
      <c r="C236" s="3">
        <f t="shared" si="48"/>
        <v>20013</v>
      </c>
      <c r="D236" s="16">
        <v>1</v>
      </c>
      <c r="E236">
        <v>39</v>
      </c>
      <c r="F236">
        <v>550</v>
      </c>
      <c r="G236">
        <v>550</v>
      </c>
      <c r="H236">
        <v>100</v>
      </c>
      <c r="I236">
        <v>27</v>
      </c>
      <c r="J236">
        <v>38</v>
      </c>
      <c r="K236">
        <v>0</v>
      </c>
      <c r="L236">
        <v>0</v>
      </c>
      <c r="M236">
        <v>15</v>
      </c>
      <c r="N236">
        <v>15</v>
      </c>
      <c r="O236">
        <v>17</v>
      </c>
      <c r="P236">
        <v>1800</v>
      </c>
    </row>
    <row r="237" spans="1:16" x14ac:dyDescent="0.15">
      <c r="A237" s="3">
        <v>20014</v>
      </c>
      <c r="B237" t="s">
        <v>105</v>
      </c>
      <c r="C237" s="3">
        <f t="shared" si="48"/>
        <v>20014</v>
      </c>
      <c r="D237" s="16">
        <v>1</v>
      </c>
      <c r="E237">
        <v>43</v>
      </c>
      <c r="F237">
        <v>700</v>
      </c>
      <c r="G237">
        <v>700</v>
      </c>
      <c r="H237">
        <v>100</v>
      </c>
      <c r="I237">
        <v>0</v>
      </c>
      <c r="J237">
        <v>0</v>
      </c>
      <c r="K237">
        <v>30</v>
      </c>
      <c r="L237">
        <v>40</v>
      </c>
      <c r="M237">
        <v>10</v>
      </c>
      <c r="N237">
        <v>10</v>
      </c>
      <c r="O237">
        <v>15</v>
      </c>
      <c r="P237">
        <v>1500</v>
      </c>
    </row>
    <row r="238" spans="1:16" x14ac:dyDescent="0.15">
      <c r="A238" s="3">
        <v>20015</v>
      </c>
      <c r="B238" s="18" t="s">
        <v>157</v>
      </c>
      <c r="C238" s="3">
        <f t="shared" si="48"/>
        <v>20015</v>
      </c>
      <c r="D238" s="16">
        <v>1</v>
      </c>
      <c r="E238">
        <v>46</v>
      </c>
      <c r="F238">
        <v>1000</v>
      </c>
      <c r="G238">
        <v>1000</v>
      </c>
      <c r="H238">
        <v>100</v>
      </c>
      <c r="I238">
        <v>0</v>
      </c>
      <c r="J238">
        <v>0</v>
      </c>
      <c r="K238">
        <v>40</v>
      </c>
      <c r="L238">
        <v>65</v>
      </c>
      <c r="M238">
        <v>20</v>
      </c>
      <c r="N238">
        <v>20</v>
      </c>
      <c r="O238">
        <v>30</v>
      </c>
      <c r="P238">
        <v>1000</v>
      </c>
    </row>
    <row r="239" spans="1:16" x14ac:dyDescent="0.15">
      <c r="A239" s="3">
        <v>20016</v>
      </c>
      <c r="B239" t="s">
        <v>158</v>
      </c>
      <c r="C239" s="3">
        <f t="shared" si="48"/>
        <v>20016</v>
      </c>
      <c r="D239" s="16">
        <v>1</v>
      </c>
      <c r="E239">
        <v>50</v>
      </c>
      <c r="F239">
        <v>1300</v>
      </c>
      <c r="G239">
        <v>1500</v>
      </c>
      <c r="H239">
        <v>100</v>
      </c>
      <c r="I239">
        <v>0</v>
      </c>
      <c r="J239">
        <v>0</v>
      </c>
      <c r="K239">
        <v>50</v>
      </c>
      <c r="L239">
        <v>75</v>
      </c>
      <c r="M239">
        <v>20</v>
      </c>
      <c r="N239">
        <v>20</v>
      </c>
      <c r="O239">
        <v>18</v>
      </c>
      <c r="P239">
        <v>1500</v>
      </c>
    </row>
    <row r="240" spans="1:16" x14ac:dyDescent="0.15">
      <c r="A240" s="3">
        <v>20017</v>
      </c>
      <c r="B240" t="s">
        <v>159</v>
      </c>
      <c r="C240" s="3">
        <f t="shared" si="48"/>
        <v>20017</v>
      </c>
      <c r="D240" s="16">
        <v>1</v>
      </c>
      <c r="E240">
        <v>50</v>
      </c>
      <c r="F240">
        <v>1300</v>
      </c>
      <c r="G240">
        <v>1500</v>
      </c>
      <c r="H240">
        <v>100</v>
      </c>
      <c r="I240">
        <v>50</v>
      </c>
      <c r="J240">
        <v>75</v>
      </c>
      <c r="K240">
        <v>0</v>
      </c>
      <c r="L240">
        <v>0</v>
      </c>
      <c r="M240">
        <v>20</v>
      </c>
      <c r="N240">
        <v>20</v>
      </c>
      <c r="O240">
        <v>18</v>
      </c>
      <c r="P240">
        <v>1500</v>
      </c>
    </row>
    <row r="241" spans="1:16" x14ac:dyDescent="0.15">
      <c r="A241" s="3">
        <v>20018</v>
      </c>
      <c r="B241" t="s">
        <v>160</v>
      </c>
      <c r="C241" s="3">
        <f t="shared" si="48"/>
        <v>20018</v>
      </c>
      <c r="D241" s="16">
        <v>1</v>
      </c>
      <c r="E241">
        <v>55</v>
      </c>
      <c r="F241">
        <v>2000</v>
      </c>
      <c r="G241">
        <v>2500</v>
      </c>
      <c r="H241">
        <v>100</v>
      </c>
      <c r="I241">
        <v>0</v>
      </c>
      <c r="J241">
        <v>0</v>
      </c>
      <c r="K241">
        <v>65</v>
      </c>
      <c r="L241">
        <v>90</v>
      </c>
      <c r="M241">
        <v>18</v>
      </c>
      <c r="N241">
        <v>18</v>
      </c>
      <c r="O241">
        <v>25</v>
      </c>
      <c r="P241">
        <v>1600</v>
      </c>
    </row>
    <row r="242" spans="1:16" x14ac:dyDescent="0.15">
      <c r="A242" s="3">
        <v>20019</v>
      </c>
      <c r="B242" t="s">
        <v>166</v>
      </c>
      <c r="C242" s="3">
        <f t="shared" si="48"/>
        <v>20019</v>
      </c>
      <c r="D242" s="16">
        <v>1</v>
      </c>
      <c r="E242">
        <v>58</v>
      </c>
      <c r="F242">
        <v>1500</v>
      </c>
      <c r="G242">
        <v>2000</v>
      </c>
      <c r="H242">
        <v>100</v>
      </c>
      <c r="I242">
        <v>45</v>
      </c>
      <c r="J242">
        <v>70</v>
      </c>
      <c r="K242">
        <v>0</v>
      </c>
      <c r="L242">
        <v>0</v>
      </c>
      <c r="M242">
        <v>20</v>
      </c>
      <c r="N242">
        <v>24</v>
      </c>
      <c r="O242">
        <v>18</v>
      </c>
      <c r="P242">
        <v>2000</v>
      </c>
    </row>
    <row r="243" spans="1:16" x14ac:dyDescent="0.15">
      <c r="A243" s="3">
        <v>20020</v>
      </c>
      <c r="B243" t="s">
        <v>165</v>
      </c>
      <c r="C243" s="3">
        <f>C242</f>
        <v>20019</v>
      </c>
      <c r="D243" s="16">
        <v>1</v>
      </c>
      <c r="E243">
        <v>58</v>
      </c>
      <c r="F243">
        <v>1500</v>
      </c>
      <c r="G243">
        <v>2000</v>
      </c>
      <c r="H243">
        <v>100</v>
      </c>
      <c r="I243">
        <v>45</v>
      </c>
      <c r="J243">
        <v>70</v>
      </c>
      <c r="K243">
        <v>0</v>
      </c>
      <c r="L243">
        <v>0</v>
      </c>
      <c r="M243">
        <v>20</v>
      </c>
      <c r="N243">
        <v>24</v>
      </c>
      <c r="O243">
        <v>18</v>
      </c>
      <c r="P243">
        <v>2000</v>
      </c>
    </row>
    <row r="244" spans="1:16" x14ac:dyDescent="0.15">
      <c r="A244" s="3">
        <v>20021</v>
      </c>
      <c r="B244" t="s">
        <v>167</v>
      </c>
      <c r="C244" s="3">
        <f t="shared" si="48"/>
        <v>20021</v>
      </c>
      <c r="D244" s="16">
        <v>1</v>
      </c>
      <c r="E244">
        <v>60</v>
      </c>
      <c r="F244">
        <v>2000</v>
      </c>
      <c r="G244">
        <v>2500</v>
      </c>
      <c r="H244">
        <v>100</v>
      </c>
      <c r="I244">
        <v>50</v>
      </c>
      <c r="J244">
        <v>80</v>
      </c>
      <c r="K244">
        <v>0</v>
      </c>
      <c r="L244">
        <v>0</v>
      </c>
      <c r="M244">
        <v>20</v>
      </c>
      <c r="N244">
        <v>24</v>
      </c>
      <c r="O244">
        <v>18</v>
      </c>
      <c r="P244">
        <v>2000</v>
      </c>
    </row>
    <row r="245" spans="1:16" x14ac:dyDescent="0.15">
      <c r="A245" s="3">
        <v>20022</v>
      </c>
      <c r="B245" t="s">
        <v>162</v>
      </c>
      <c r="C245" s="3">
        <f t="shared" si="48"/>
        <v>20022</v>
      </c>
      <c r="D245" s="16">
        <v>1</v>
      </c>
      <c r="E245">
        <v>55</v>
      </c>
      <c r="F245">
        <v>2000</v>
      </c>
      <c r="G245">
        <v>2000</v>
      </c>
      <c r="H245">
        <v>100</v>
      </c>
      <c r="I245">
        <v>0</v>
      </c>
      <c r="J245">
        <v>0</v>
      </c>
      <c r="K245">
        <v>28</v>
      </c>
      <c r="L245">
        <v>28</v>
      </c>
      <c r="M245">
        <v>26</v>
      </c>
      <c r="N245">
        <v>13</v>
      </c>
      <c r="O245">
        <v>25</v>
      </c>
      <c r="P245">
        <v>1500</v>
      </c>
    </row>
    <row r="246" spans="1:16" x14ac:dyDescent="0.15">
      <c r="A246" s="3">
        <v>20023</v>
      </c>
      <c r="B246" t="s">
        <v>163</v>
      </c>
      <c r="C246" s="3">
        <f t="shared" si="48"/>
        <v>20023</v>
      </c>
      <c r="D246" s="16">
        <v>1</v>
      </c>
      <c r="E246">
        <v>55</v>
      </c>
      <c r="F246">
        <v>2000</v>
      </c>
      <c r="G246">
        <v>2000</v>
      </c>
      <c r="H246">
        <v>100</v>
      </c>
      <c r="I246">
        <v>15</v>
      </c>
      <c r="J246">
        <v>36</v>
      </c>
      <c r="K246">
        <v>0</v>
      </c>
      <c r="L246">
        <v>0</v>
      </c>
      <c r="M246">
        <v>15</v>
      </c>
      <c r="N246">
        <v>10</v>
      </c>
      <c r="O246">
        <v>18</v>
      </c>
      <c r="P246">
        <v>1500</v>
      </c>
    </row>
    <row r="247" spans="1:16" x14ac:dyDescent="0.15">
      <c r="A247" s="3">
        <v>20024</v>
      </c>
      <c r="B247" t="s">
        <v>164</v>
      </c>
      <c r="C247" s="3">
        <f t="shared" si="48"/>
        <v>20024</v>
      </c>
      <c r="D247" s="16">
        <v>1</v>
      </c>
      <c r="E247">
        <v>66</v>
      </c>
      <c r="F247">
        <v>2500</v>
      </c>
      <c r="G247">
        <v>2500</v>
      </c>
      <c r="H247">
        <v>100</v>
      </c>
      <c r="I247">
        <v>50</v>
      </c>
      <c r="J247">
        <v>70</v>
      </c>
      <c r="K247">
        <v>0</v>
      </c>
      <c r="L247">
        <v>0</v>
      </c>
      <c r="M247">
        <v>15</v>
      </c>
      <c r="N247">
        <v>20</v>
      </c>
      <c r="O247">
        <v>50</v>
      </c>
      <c r="P247">
        <v>1700</v>
      </c>
    </row>
    <row r="248" spans="1:16" x14ac:dyDescent="0.15">
      <c r="A248" s="3">
        <v>20025</v>
      </c>
      <c r="B248" t="s">
        <v>161</v>
      </c>
      <c r="C248" s="3">
        <f t="shared" si="48"/>
        <v>20025</v>
      </c>
      <c r="D248" s="16">
        <v>1</v>
      </c>
      <c r="E248">
        <v>60</v>
      </c>
      <c r="F248">
        <v>2000</v>
      </c>
      <c r="G248">
        <v>2000</v>
      </c>
      <c r="H248">
        <v>100</v>
      </c>
      <c r="I248">
        <v>0</v>
      </c>
      <c r="J248">
        <v>0</v>
      </c>
      <c r="K248">
        <v>25</v>
      </c>
      <c r="L248">
        <v>50</v>
      </c>
      <c r="M248">
        <v>20</v>
      </c>
      <c r="N248">
        <v>20</v>
      </c>
      <c r="O248">
        <v>35</v>
      </c>
      <c r="P248">
        <v>2000</v>
      </c>
    </row>
    <row r="249" spans="1:16" x14ac:dyDescent="0.15">
      <c r="A249" s="3">
        <v>20026</v>
      </c>
      <c r="B249" t="s">
        <v>95</v>
      </c>
      <c r="C249" s="3">
        <f>C248</f>
        <v>20025</v>
      </c>
      <c r="D249" s="16">
        <v>1</v>
      </c>
      <c r="E249">
        <v>70</v>
      </c>
      <c r="F249">
        <v>5000</v>
      </c>
      <c r="G249">
        <v>5000</v>
      </c>
      <c r="H249">
        <v>100</v>
      </c>
      <c r="I249">
        <v>0</v>
      </c>
      <c r="J249">
        <v>0</v>
      </c>
      <c r="K249">
        <v>50</v>
      </c>
      <c r="L249">
        <v>70</v>
      </c>
      <c r="M249">
        <v>10</v>
      </c>
      <c r="N249">
        <v>30</v>
      </c>
      <c r="O249">
        <v>35</v>
      </c>
      <c r="P249">
        <v>2000</v>
      </c>
    </row>
    <row r="250" spans="1:16" x14ac:dyDescent="0.15">
      <c r="A250" s="3">
        <v>20027</v>
      </c>
      <c r="B250" t="s">
        <v>179</v>
      </c>
      <c r="C250" s="3">
        <f t="shared" si="48"/>
        <v>20027</v>
      </c>
      <c r="D250" s="16">
        <v>1</v>
      </c>
      <c r="E250">
        <v>75</v>
      </c>
      <c r="F250">
        <v>1800</v>
      </c>
      <c r="G250">
        <v>1800</v>
      </c>
      <c r="H250">
        <v>100</v>
      </c>
      <c r="I250">
        <v>0</v>
      </c>
      <c r="J250">
        <v>0</v>
      </c>
      <c r="K250">
        <v>61</v>
      </c>
      <c r="L250">
        <v>96</v>
      </c>
      <c r="M250">
        <v>12</v>
      </c>
      <c r="N250">
        <v>12</v>
      </c>
      <c r="O250">
        <v>15</v>
      </c>
      <c r="P250">
        <v>2000</v>
      </c>
    </row>
    <row r="251" spans="1:16" x14ac:dyDescent="0.15">
      <c r="A251" s="3">
        <v>20028</v>
      </c>
      <c r="B251" t="s">
        <v>175</v>
      </c>
      <c r="C251" s="3">
        <f t="shared" si="48"/>
        <v>20028</v>
      </c>
      <c r="D251" s="16">
        <v>1</v>
      </c>
      <c r="E251">
        <v>75</v>
      </c>
      <c r="F251">
        <v>1900</v>
      </c>
      <c r="G251">
        <v>1900</v>
      </c>
      <c r="H251">
        <v>100</v>
      </c>
      <c r="I251">
        <v>61</v>
      </c>
      <c r="J251">
        <v>101</v>
      </c>
      <c r="K251">
        <v>0</v>
      </c>
      <c r="L251">
        <v>0</v>
      </c>
      <c r="M251">
        <v>12</v>
      </c>
      <c r="N251">
        <v>12</v>
      </c>
      <c r="O251">
        <v>15</v>
      </c>
      <c r="P251">
        <v>2000</v>
      </c>
    </row>
    <row r="252" spans="1:16" x14ac:dyDescent="0.15">
      <c r="A252" s="3">
        <v>20029</v>
      </c>
      <c r="B252" t="s">
        <v>176</v>
      </c>
      <c r="C252" s="3">
        <f t="shared" si="48"/>
        <v>20029</v>
      </c>
      <c r="D252" s="16">
        <v>1</v>
      </c>
      <c r="E252">
        <v>80</v>
      </c>
      <c r="F252">
        <v>2000</v>
      </c>
      <c r="G252">
        <v>2000</v>
      </c>
      <c r="H252">
        <v>100</v>
      </c>
      <c r="I252">
        <v>66</v>
      </c>
      <c r="J252">
        <v>96</v>
      </c>
      <c r="K252">
        <v>0</v>
      </c>
      <c r="L252">
        <v>0</v>
      </c>
      <c r="M252">
        <v>12</v>
      </c>
      <c r="N252">
        <v>12</v>
      </c>
      <c r="O252">
        <v>15</v>
      </c>
      <c r="P252">
        <v>2000</v>
      </c>
    </row>
    <row r="253" spans="1:16" x14ac:dyDescent="0.15">
      <c r="A253" s="3">
        <v>20030</v>
      </c>
      <c r="B253" t="s">
        <v>177</v>
      </c>
      <c r="C253" s="3">
        <f t="shared" si="48"/>
        <v>20030</v>
      </c>
      <c r="D253" s="16">
        <v>1</v>
      </c>
      <c r="E253">
        <v>90</v>
      </c>
      <c r="F253">
        <v>4000</v>
      </c>
      <c r="G253">
        <v>4000</v>
      </c>
      <c r="H253">
        <v>100</v>
      </c>
      <c r="I253">
        <v>0</v>
      </c>
      <c r="J253">
        <v>0</v>
      </c>
      <c r="K253">
        <v>76</v>
      </c>
      <c r="L253">
        <v>116</v>
      </c>
      <c r="M253">
        <v>25</v>
      </c>
      <c r="N253">
        <v>30</v>
      </c>
      <c r="O253">
        <v>15</v>
      </c>
      <c r="P253">
        <v>1600</v>
      </c>
    </row>
    <row r="254" spans="1:16" x14ac:dyDescent="0.15">
      <c r="A254" s="3">
        <v>20031</v>
      </c>
      <c r="B254" t="s">
        <v>178</v>
      </c>
      <c r="C254" s="3">
        <f>C248</f>
        <v>20025</v>
      </c>
      <c r="D254" s="16">
        <v>1</v>
      </c>
      <c r="E254">
        <v>85</v>
      </c>
      <c r="F254">
        <v>3500</v>
      </c>
      <c r="G254">
        <v>3500</v>
      </c>
      <c r="H254">
        <v>100</v>
      </c>
      <c r="I254">
        <v>0</v>
      </c>
      <c r="J254">
        <v>0</v>
      </c>
      <c r="K254">
        <v>76</v>
      </c>
      <c r="L254">
        <v>106</v>
      </c>
      <c r="M254">
        <v>50</v>
      </c>
      <c r="N254">
        <v>80</v>
      </c>
      <c r="O254">
        <v>35</v>
      </c>
      <c r="P254">
        <v>2000</v>
      </c>
    </row>
    <row r="255" spans="1:16" x14ac:dyDescent="0.15">
      <c r="A255" s="3">
        <v>20032</v>
      </c>
      <c r="B255" t="s">
        <v>174</v>
      </c>
      <c r="C255" s="3">
        <f>C239</f>
        <v>20016</v>
      </c>
      <c r="D255" s="16">
        <v>1</v>
      </c>
      <c r="E255">
        <v>60</v>
      </c>
      <c r="F255">
        <v>1500</v>
      </c>
      <c r="G255">
        <v>1500</v>
      </c>
      <c r="H255">
        <v>100</v>
      </c>
      <c r="I255">
        <v>0</v>
      </c>
      <c r="J255">
        <v>0</v>
      </c>
      <c r="K255">
        <v>30</v>
      </c>
      <c r="L255">
        <v>55</v>
      </c>
      <c r="M255">
        <v>20</v>
      </c>
      <c r="N255">
        <v>20</v>
      </c>
      <c r="O255">
        <v>20</v>
      </c>
      <c r="P255">
        <v>1800</v>
      </c>
    </row>
    <row r="256" spans="1:16" x14ac:dyDescent="0.15">
      <c r="A256" s="3">
        <v>20033</v>
      </c>
      <c r="B256" t="s">
        <v>168</v>
      </c>
      <c r="C256" s="3">
        <f>C226</f>
        <v>20003</v>
      </c>
      <c r="D256" s="16">
        <v>1</v>
      </c>
      <c r="E256">
        <v>50</v>
      </c>
      <c r="F256">
        <v>1500</v>
      </c>
      <c r="G256">
        <v>1500</v>
      </c>
      <c r="H256">
        <v>100</v>
      </c>
      <c r="I256">
        <v>0</v>
      </c>
      <c r="J256">
        <v>0</v>
      </c>
      <c r="K256">
        <v>22</v>
      </c>
      <c r="L256">
        <v>70</v>
      </c>
      <c r="M256">
        <v>12</v>
      </c>
      <c r="N256">
        <v>14</v>
      </c>
      <c r="O256">
        <v>20</v>
      </c>
      <c r="P256">
        <v>1800</v>
      </c>
    </row>
    <row r="257" spans="1:16" x14ac:dyDescent="0.15">
      <c r="A257" s="3">
        <v>20034</v>
      </c>
      <c r="B257" t="s">
        <v>169</v>
      </c>
      <c r="C257" s="3">
        <f>C240</f>
        <v>20017</v>
      </c>
      <c r="D257" s="16">
        <v>1</v>
      </c>
      <c r="E257">
        <v>50</v>
      </c>
      <c r="F257">
        <v>1500</v>
      </c>
      <c r="G257">
        <v>1500</v>
      </c>
      <c r="H257">
        <v>100</v>
      </c>
      <c r="I257">
        <v>30</v>
      </c>
      <c r="J257">
        <v>55</v>
      </c>
      <c r="K257">
        <v>0</v>
      </c>
      <c r="L257">
        <v>0</v>
      </c>
      <c r="M257">
        <v>20</v>
      </c>
      <c r="N257">
        <v>20</v>
      </c>
      <c r="O257">
        <v>20</v>
      </c>
      <c r="P257">
        <v>1800</v>
      </c>
    </row>
    <row r="258" spans="1:16" x14ac:dyDescent="0.15">
      <c r="A258" s="3">
        <v>20035</v>
      </c>
      <c r="B258" t="s">
        <v>170</v>
      </c>
      <c r="C258" s="3">
        <f>C229</f>
        <v>20006</v>
      </c>
      <c r="D258" s="16">
        <v>1</v>
      </c>
      <c r="E258">
        <v>60</v>
      </c>
      <c r="F258">
        <v>1500</v>
      </c>
      <c r="G258">
        <v>1500</v>
      </c>
      <c r="H258">
        <v>100</v>
      </c>
      <c r="I258">
        <v>0</v>
      </c>
      <c r="J258">
        <v>0</v>
      </c>
      <c r="K258">
        <v>40</v>
      </c>
      <c r="L258">
        <v>65</v>
      </c>
      <c r="M258">
        <v>17</v>
      </c>
      <c r="N258">
        <v>17</v>
      </c>
      <c r="O258">
        <v>20</v>
      </c>
      <c r="P258">
        <v>1800</v>
      </c>
    </row>
    <row r="259" spans="1:16" x14ac:dyDescent="0.15">
      <c r="A259" s="3">
        <v>20036</v>
      </c>
      <c r="B259" t="s">
        <v>171</v>
      </c>
      <c r="C259" s="3">
        <f>C242</f>
        <v>20019</v>
      </c>
      <c r="D259" s="16">
        <v>1</v>
      </c>
      <c r="E259">
        <v>60</v>
      </c>
      <c r="F259">
        <v>1500</v>
      </c>
      <c r="G259">
        <v>1500</v>
      </c>
      <c r="H259">
        <v>100</v>
      </c>
      <c r="I259">
        <v>45</v>
      </c>
      <c r="J259">
        <v>70</v>
      </c>
      <c r="K259">
        <v>0</v>
      </c>
      <c r="L259">
        <v>0</v>
      </c>
      <c r="M259">
        <v>20</v>
      </c>
      <c r="N259">
        <v>24</v>
      </c>
      <c r="O259">
        <v>20</v>
      </c>
      <c r="P259">
        <v>1800</v>
      </c>
    </row>
    <row r="260" spans="1:16" x14ac:dyDescent="0.15">
      <c r="A260" s="3">
        <v>20037</v>
      </c>
      <c r="B260" t="s">
        <v>172</v>
      </c>
      <c r="C260" s="3">
        <f>C247</f>
        <v>20024</v>
      </c>
      <c r="D260" s="16">
        <v>1</v>
      </c>
      <c r="E260">
        <v>66</v>
      </c>
      <c r="F260">
        <v>1500</v>
      </c>
      <c r="G260">
        <v>1500</v>
      </c>
      <c r="H260">
        <v>100</v>
      </c>
      <c r="I260">
        <v>50</v>
      </c>
      <c r="J260">
        <v>70</v>
      </c>
      <c r="K260">
        <v>0</v>
      </c>
      <c r="L260">
        <v>0</v>
      </c>
      <c r="M260">
        <v>15</v>
      </c>
      <c r="N260">
        <v>20</v>
      </c>
      <c r="O260">
        <v>20</v>
      </c>
      <c r="P260">
        <v>1400</v>
      </c>
    </row>
    <row r="261" spans="1:16" x14ac:dyDescent="0.15">
      <c r="A261" s="3">
        <v>20038</v>
      </c>
      <c r="B261" t="s">
        <v>173</v>
      </c>
      <c r="C261" s="3">
        <f>C229</f>
        <v>20006</v>
      </c>
      <c r="D261" s="16">
        <v>1</v>
      </c>
      <c r="E261">
        <v>70</v>
      </c>
      <c r="F261">
        <v>3000</v>
      </c>
      <c r="G261">
        <v>3000</v>
      </c>
      <c r="H261">
        <v>100</v>
      </c>
      <c r="I261">
        <v>0</v>
      </c>
      <c r="J261">
        <v>0</v>
      </c>
      <c r="K261">
        <v>45</v>
      </c>
      <c r="L261">
        <v>80</v>
      </c>
      <c r="M261">
        <v>30</v>
      </c>
      <c r="N261">
        <v>30</v>
      </c>
      <c r="O261">
        <v>20</v>
      </c>
      <c r="P261">
        <v>1500</v>
      </c>
    </row>
    <row r="262" spans="1:16" x14ac:dyDescent="0.15">
      <c r="A262" s="3">
        <v>20039</v>
      </c>
      <c r="B262" t="s">
        <v>180</v>
      </c>
      <c r="C262" s="3">
        <f>A262</f>
        <v>20039</v>
      </c>
      <c r="D262" s="16">
        <v>1</v>
      </c>
      <c r="E262">
        <v>92</v>
      </c>
      <c r="F262">
        <v>5000</v>
      </c>
      <c r="G262">
        <v>14000</v>
      </c>
      <c r="H262">
        <v>100</v>
      </c>
      <c r="I262">
        <v>0</v>
      </c>
      <c r="J262">
        <v>0</v>
      </c>
      <c r="K262">
        <v>90</v>
      </c>
      <c r="L262">
        <v>125</v>
      </c>
      <c r="M262">
        <v>18</v>
      </c>
      <c r="N262">
        <v>18</v>
      </c>
      <c r="O262">
        <v>35</v>
      </c>
      <c r="P262">
        <v>1800</v>
      </c>
    </row>
    <row r="263" spans="1:16" x14ac:dyDescent="0.15">
      <c r="A263" s="3">
        <v>20040</v>
      </c>
      <c r="B263" t="s">
        <v>181</v>
      </c>
      <c r="C263" s="3">
        <v>20003</v>
      </c>
      <c r="D263" s="16">
        <v>1</v>
      </c>
      <c r="E263">
        <v>97</v>
      </c>
      <c r="F263">
        <v>8000</v>
      </c>
      <c r="G263">
        <v>15000</v>
      </c>
      <c r="H263">
        <v>100</v>
      </c>
      <c r="I263">
        <v>100</v>
      </c>
      <c r="J263">
        <v>135</v>
      </c>
      <c r="K263">
        <v>100</v>
      </c>
      <c r="L263">
        <v>135</v>
      </c>
      <c r="M263">
        <v>50</v>
      </c>
      <c r="N263">
        <v>50</v>
      </c>
      <c r="O263">
        <v>20</v>
      </c>
      <c r="P263">
        <v>1400</v>
      </c>
    </row>
    <row r="264" spans="1:16" x14ac:dyDescent="0.15">
      <c r="A264" s="3">
        <v>20041</v>
      </c>
      <c r="B264" s="3" t="s">
        <v>182</v>
      </c>
      <c r="C264" s="3">
        <f>A264</f>
        <v>20041</v>
      </c>
      <c r="D264" s="16">
        <v>1</v>
      </c>
      <c r="E264" s="17">
        <v>99</v>
      </c>
      <c r="F264" s="17">
        <v>18000</v>
      </c>
      <c r="G264" s="17">
        <v>16000</v>
      </c>
      <c r="H264" s="17">
        <v>100</v>
      </c>
      <c r="I264" s="17">
        <v>130</v>
      </c>
      <c r="J264" s="17">
        <v>165</v>
      </c>
      <c r="K264" s="17">
        <v>135</v>
      </c>
      <c r="L264" s="17">
        <v>175</v>
      </c>
      <c r="M264" s="17">
        <v>22</v>
      </c>
      <c r="N264" s="17">
        <v>30</v>
      </c>
      <c r="O264" s="17">
        <v>22</v>
      </c>
      <c r="P264" s="17">
        <v>1800</v>
      </c>
    </row>
    <row r="265" spans="1:16" x14ac:dyDescent="0.15">
      <c r="A265" s="3">
        <v>20042</v>
      </c>
      <c r="B265" t="s">
        <v>185</v>
      </c>
      <c r="C265" s="3">
        <f>A265</f>
        <v>20042</v>
      </c>
      <c r="D265" s="16">
        <v>1</v>
      </c>
      <c r="E265" s="17">
        <v>99</v>
      </c>
      <c r="F265" s="17">
        <v>21000</v>
      </c>
      <c r="G265" s="17">
        <v>17500</v>
      </c>
      <c r="H265" s="17">
        <v>100</v>
      </c>
      <c r="I265" s="17">
        <v>140</v>
      </c>
      <c r="J265" s="17">
        <v>200</v>
      </c>
      <c r="K265" s="17">
        <v>140</v>
      </c>
      <c r="L265" s="17">
        <v>185</v>
      </c>
      <c r="M265" s="17">
        <v>28</v>
      </c>
      <c r="N265" s="17">
        <v>32</v>
      </c>
      <c r="O265" s="17">
        <v>21</v>
      </c>
      <c r="P265" s="17">
        <v>2000</v>
      </c>
    </row>
    <row r="266" spans="1:16" x14ac:dyDescent="0.15">
      <c r="A266" s="3">
        <v>20043</v>
      </c>
      <c r="B266" t="s">
        <v>183</v>
      </c>
      <c r="C266" s="3">
        <v>20030</v>
      </c>
      <c r="D266" s="16">
        <v>1</v>
      </c>
      <c r="E266" s="17">
        <v>100</v>
      </c>
      <c r="F266" s="17">
        <v>26000</v>
      </c>
      <c r="G266" s="17">
        <v>18000</v>
      </c>
      <c r="H266" s="17">
        <v>100</v>
      </c>
      <c r="I266" s="17">
        <v>175</v>
      </c>
      <c r="J266" s="17">
        <v>260</v>
      </c>
      <c r="K266" s="17">
        <v>175</v>
      </c>
      <c r="L266" s="17">
        <v>260</v>
      </c>
      <c r="M266" s="17">
        <v>30</v>
      </c>
      <c r="N266" s="17">
        <v>36</v>
      </c>
      <c r="O266" s="17">
        <v>30</v>
      </c>
      <c r="P266" s="17">
        <v>1800</v>
      </c>
    </row>
    <row r="267" spans="1:16" x14ac:dyDescent="0.15">
      <c r="A267" s="3">
        <v>20044</v>
      </c>
      <c r="B267" s="3" t="s">
        <v>184</v>
      </c>
      <c r="C267" s="3">
        <f>A267</f>
        <v>20044</v>
      </c>
      <c r="D267" s="16">
        <v>1</v>
      </c>
      <c r="E267" s="17">
        <v>105</v>
      </c>
      <c r="F267" s="17">
        <v>35000</v>
      </c>
      <c r="G267" s="17">
        <v>20000</v>
      </c>
      <c r="H267" s="17">
        <v>100</v>
      </c>
      <c r="I267" s="17">
        <v>180</v>
      </c>
      <c r="J267" s="17">
        <v>250</v>
      </c>
      <c r="K267" s="17">
        <v>190</v>
      </c>
      <c r="L267" s="17">
        <v>280</v>
      </c>
      <c r="M267" s="17">
        <v>30</v>
      </c>
      <c r="N267" s="17">
        <v>36</v>
      </c>
      <c r="O267" s="17">
        <v>18</v>
      </c>
      <c r="P267" s="17">
        <v>2000</v>
      </c>
    </row>
    <row r="268" spans="1:16" x14ac:dyDescent="0.15">
      <c r="A268" s="3">
        <v>21001</v>
      </c>
      <c r="B268" s="3" t="s">
        <v>276</v>
      </c>
      <c r="C268" s="3">
        <v>12019</v>
      </c>
      <c r="D268" s="16">
        <v>1</v>
      </c>
      <c r="E268" s="17">
        <v>110</v>
      </c>
      <c r="F268" s="13">
        <v>30000</v>
      </c>
      <c r="G268" s="13">
        <v>13000</v>
      </c>
      <c r="H268" s="17">
        <v>100</v>
      </c>
      <c r="I268" s="17">
        <v>260</v>
      </c>
      <c r="J268" s="17">
        <v>370</v>
      </c>
      <c r="K268" s="17">
        <v>260</v>
      </c>
      <c r="L268" s="17">
        <v>370</v>
      </c>
      <c r="M268" s="17">
        <v>40</v>
      </c>
      <c r="N268" s="17">
        <v>47</v>
      </c>
      <c r="O268" s="17">
        <v>20</v>
      </c>
      <c r="P268" s="17">
        <v>1600</v>
      </c>
    </row>
    <row r="269" spans="1:16" x14ac:dyDescent="0.15">
      <c r="A269" s="3">
        <v>21002</v>
      </c>
      <c r="B269" s="3" t="s">
        <v>277</v>
      </c>
      <c r="C269" s="3">
        <f>A269</f>
        <v>21002</v>
      </c>
      <c r="D269" s="16">
        <v>1</v>
      </c>
      <c r="E269" s="17">
        <v>128</v>
      </c>
      <c r="F269" s="13">
        <v>32000</v>
      </c>
      <c r="G269" s="13">
        <v>15000</v>
      </c>
      <c r="H269" s="17">
        <v>100</v>
      </c>
      <c r="I269" s="17">
        <v>300</v>
      </c>
      <c r="J269" s="17">
        <v>450</v>
      </c>
      <c r="K269" s="17">
        <v>280</v>
      </c>
      <c r="L269" s="17">
        <v>400</v>
      </c>
      <c r="M269" s="17">
        <v>50</v>
      </c>
      <c r="N269" s="17">
        <v>34</v>
      </c>
      <c r="O269" s="17">
        <v>20</v>
      </c>
      <c r="P269" s="17">
        <v>1500</v>
      </c>
    </row>
    <row r="270" spans="1:16" x14ac:dyDescent="0.15">
      <c r="A270" s="3">
        <v>21003</v>
      </c>
      <c r="B270" s="3" t="s">
        <v>278</v>
      </c>
      <c r="C270" s="3">
        <f>A270</f>
        <v>21003</v>
      </c>
      <c r="D270" s="16">
        <v>1</v>
      </c>
      <c r="E270" s="17">
        <v>128</v>
      </c>
      <c r="F270" s="13">
        <v>32000</v>
      </c>
      <c r="G270" s="13">
        <v>15500</v>
      </c>
      <c r="H270" s="17">
        <v>100</v>
      </c>
      <c r="I270" s="17">
        <v>280</v>
      </c>
      <c r="J270" s="17">
        <v>400</v>
      </c>
      <c r="K270" s="17">
        <v>300</v>
      </c>
      <c r="L270" s="17">
        <v>450</v>
      </c>
      <c r="M270" s="17">
        <v>32</v>
      </c>
      <c r="N270" s="17">
        <v>48</v>
      </c>
      <c r="O270" s="17">
        <v>20</v>
      </c>
      <c r="P270" s="17">
        <v>1700</v>
      </c>
    </row>
    <row r="271" spans="1:16" x14ac:dyDescent="0.15">
      <c r="A271" s="3">
        <v>21004</v>
      </c>
      <c r="B271" s="3" t="s">
        <v>279</v>
      </c>
      <c r="C271" s="3">
        <v>12024</v>
      </c>
      <c r="D271" s="16">
        <v>1</v>
      </c>
      <c r="E271" s="17">
        <v>138</v>
      </c>
      <c r="F271" s="13">
        <v>38000</v>
      </c>
      <c r="G271" s="13">
        <v>17000</v>
      </c>
      <c r="H271" s="17">
        <v>100</v>
      </c>
      <c r="I271" s="17">
        <v>380</v>
      </c>
      <c r="J271" s="17">
        <v>500</v>
      </c>
      <c r="K271" s="17">
        <v>380</v>
      </c>
      <c r="L271" s="17">
        <v>500</v>
      </c>
      <c r="M271" s="17">
        <v>45</v>
      </c>
      <c r="N271" s="17">
        <v>53</v>
      </c>
      <c r="O271" s="17">
        <v>20</v>
      </c>
      <c r="P271" s="17">
        <v>1700</v>
      </c>
    </row>
    <row r="272" spans="1:16" x14ac:dyDescent="0.15">
      <c r="A272" s="3">
        <v>21005</v>
      </c>
      <c r="B272" s="3" t="s">
        <v>280</v>
      </c>
      <c r="C272" s="3">
        <v>11040</v>
      </c>
      <c r="D272" s="16">
        <v>1</v>
      </c>
      <c r="E272" s="17">
        <v>150</v>
      </c>
      <c r="F272" s="13">
        <v>40000</v>
      </c>
      <c r="G272" s="13">
        <v>19600</v>
      </c>
      <c r="H272" s="17">
        <v>100</v>
      </c>
      <c r="I272" s="17">
        <v>400</v>
      </c>
      <c r="J272" s="17">
        <v>600</v>
      </c>
      <c r="K272" s="17">
        <v>400</v>
      </c>
      <c r="L272" s="17">
        <v>600</v>
      </c>
      <c r="M272" s="17">
        <v>40</v>
      </c>
      <c r="N272" s="17">
        <v>60</v>
      </c>
      <c r="O272" s="17">
        <v>20</v>
      </c>
      <c r="P272" s="17">
        <v>1400</v>
      </c>
    </row>
    <row r="273" spans="1:16" x14ac:dyDescent="0.15">
      <c r="A273" s="3">
        <v>21006</v>
      </c>
      <c r="B273" s="3" t="s">
        <v>281</v>
      </c>
      <c r="C273" s="3">
        <f>A273</f>
        <v>21006</v>
      </c>
      <c r="D273" s="16">
        <v>1</v>
      </c>
      <c r="E273" s="17">
        <v>165</v>
      </c>
      <c r="F273" s="13">
        <v>44000</v>
      </c>
      <c r="G273" s="13">
        <v>22000</v>
      </c>
      <c r="H273" s="17">
        <v>100</v>
      </c>
      <c r="I273" s="17">
        <v>580</v>
      </c>
      <c r="J273" s="17">
        <v>640</v>
      </c>
      <c r="K273" s="17">
        <v>580</v>
      </c>
      <c r="L273" s="17">
        <v>640</v>
      </c>
      <c r="M273" s="17">
        <v>54</v>
      </c>
      <c r="N273" s="17">
        <v>53</v>
      </c>
      <c r="O273" s="17">
        <v>20</v>
      </c>
      <c r="P273" s="17">
        <v>1500</v>
      </c>
    </row>
    <row r="274" spans="1:16" x14ac:dyDescent="0.15">
      <c r="A274" s="3">
        <v>21007</v>
      </c>
      <c r="B274" s="3" t="s">
        <v>282</v>
      </c>
      <c r="C274" s="3">
        <v>21007</v>
      </c>
      <c r="D274" s="16">
        <v>1</v>
      </c>
      <c r="E274" s="17">
        <v>170</v>
      </c>
      <c r="F274" s="13">
        <v>45000</v>
      </c>
      <c r="G274" s="13">
        <v>24600</v>
      </c>
      <c r="H274" s="17">
        <v>100</v>
      </c>
      <c r="I274" s="17">
        <v>550</v>
      </c>
      <c r="J274" s="17">
        <v>675</v>
      </c>
      <c r="K274" s="17">
        <v>550</v>
      </c>
      <c r="L274" s="17">
        <v>675</v>
      </c>
      <c r="M274" s="17">
        <v>60</v>
      </c>
      <c r="N274" s="17">
        <v>60</v>
      </c>
      <c r="O274" s="17">
        <v>20</v>
      </c>
      <c r="P274" s="17">
        <v>1500</v>
      </c>
    </row>
    <row r="275" spans="1:16" x14ac:dyDescent="0.15">
      <c r="A275" s="3">
        <v>21008</v>
      </c>
      <c r="B275" s="3" t="s">
        <v>293</v>
      </c>
      <c r="C275" s="3">
        <v>21008</v>
      </c>
      <c r="D275" s="16">
        <v>1</v>
      </c>
      <c r="E275" s="17">
        <v>185</v>
      </c>
      <c r="F275" s="13">
        <v>48000</v>
      </c>
      <c r="G275" s="13">
        <v>26800</v>
      </c>
      <c r="H275" s="17">
        <v>100</v>
      </c>
      <c r="I275" s="17">
        <v>650</v>
      </c>
      <c r="J275" s="17">
        <v>650</v>
      </c>
      <c r="K275" s="17">
        <v>650</v>
      </c>
      <c r="L275" s="17">
        <v>650</v>
      </c>
      <c r="M275" s="17">
        <v>60</v>
      </c>
      <c r="N275" s="17">
        <v>60</v>
      </c>
      <c r="O275" s="17">
        <v>20</v>
      </c>
      <c r="P275" s="17">
        <v>1400</v>
      </c>
    </row>
    <row r="276" spans="1:16" x14ac:dyDescent="0.15">
      <c r="A276" s="3">
        <v>21009</v>
      </c>
      <c r="B276" s="3" t="s">
        <v>283</v>
      </c>
      <c r="C276" s="3">
        <f>C269</f>
        <v>21002</v>
      </c>
      <c r="D276" s="16">
        <v>1</v>
      </c>
      <c r="E276" s="19">
        <v>214</v>
      </c>
      <c r="F276" s="13">
        <v>50000</v>
      </c>
      <c r="G276" s="13">
        <v>30000</v>
      </c>
      <c r="H276" s="17">
        <v>100</v>
      </c>
      <c r="I276" s="17">
        <v>700</v>
      </c>
      <c r="J276" s="17">
        <v>820</v>
      </c>
      <c r="K276" s="17">
        <v>710</v>
      </c>
      <c r="L276" s="17">
        <v>720</v>
      </c>
      <c r="M276" s="17">
        <v>70</v>
      </c>
      <c r="N276" s="17">
        <v>65</v>
      </c>
      <c r="O276" s="17">
        <v>20</v>
      </c>
      <c r="P276" s="17">
        <v>1300</v>
      </c>
    </row>
    <row r="277" spans="1:16" x14ac:dyDescent="0.15">
      <c r="A277" s="3">
        <v>21010</v>
      </c>
      <c r="B277" s="3" t="s">
        <v>284</v>
      </c>
      <c r="C277" s="3">
        <f>C270</f>
        <v>21003</v>
      </c>
      <c r="D277" s="16">
        <v>1</v>
      </c>
      <c r="E277" s="19">
        <v>216</v>
      </c>
      <c r="F277" s="13">
        <v>50000</v>
      </c>
      <c r="G277" s="13">
        <v>31500</v>
      </c>
      <c r="H277" s="17">
        <v>100</v>
      </c>
      <c r="I277" s="17">
        <v>705</v>
      </c>
      <c r="J277" s="17">
        <v>730</v>
      </c>
      <c r="K277" s="17">
        <v>720</v>
      </c>
      <c r="L277" s="17">
        <v>840</v>
      </c>
      <c r="M277" s="17">
        <v>65</v>
      </c>
      <c r="N277" s="17">
        <v>80</v>
      </c>
      <c r="O277" s="17">
        <v>20</v>
      </c>
      <c r="P277" s="17">
        <v>1800</v>
      </c>
    </row>
    <row r="278" spans="1:16" x14ac:dyDescent="0.15">
      <c r="A278" s="3">
        <v>21011</v>
      </c>
      <c r="B278" s="3" t="s">
        <v>285</v>
      </c>
      <c r="C278" s="3">
        <v>21011</v>
      </c>
      <c r="D278" s="16">
        <v>1</v>
      </c>
      <c r="E278" s="19">
        <v>220</v>
      </c>
      <c r="F278" s="13">
        <v>50000</v>
      </c>
      <c r="G278" s="13">
        <v>33000</v>
      </c>
      <c r="H278" s="17">
        <v>100</v>
      </c>
      <c r="I278" s="17">
        <v>750</v>
      </c>
      <c r="J278" s="17">
        <v>830</v>
      </c>
      <c r="K278" s="17">
        <v>780</v>
      </c>
      <c r="L278" s="17">
        <v>900</v>
      </c>
      <c r="M278" s="17">
        <v>67</v>
      </c>
      <c r="N278" s="17">
        <v>80</v>
      </c>
      <c r="O278" s="17">
        <v>20</v>
      </c>
      <c r="P278" s="17">
        <v>1350</v>
      </c>
    </row>
    <row r="279" spans="1:16" x14ac:dyDescent="0.15">
      <c r="A279" s="3">
        <v>21012</v>
      </c>
      <c r="B279" s="3" t="s">
        <v>286</v>
      </c>
      <c r="C279" s="3">
        <v>21012</v>
      </c>
      <c r="D279" s="16">
        <v>1</v>
      </c>
      <c r="E279" s="19">
        <v>218</v>
      </c>
      <c r="F279" s="13">
        <v>50000</v>
      </c>
      <c r="G279" s="13">
        <v>32200</v>
      </c>
      <c r="H279" s="17">
        <v>100</v>
      </c>
      <c r="I279" s="17">
        <v>800</v>
      </c>
      <c r="J279" s="17">
        <v>820</v>
      </c>
      <c r="K279" s="17">
        <v>800</v>
      </c>
      <c r="L279" s="17">
        <v>820</v>
      </c>
      <c r="M279" s="17">
        <v>75</v>
      </c>
      <c r="N279" s="17">
        <v>72</v>
      </c>
      <c r="O279" s="17">
        <v>20</v>
      </c>
      <c r="P279" s="17">
        <v>1600</v>
      </c>
    </row>
    <row r="280" spans="1:16" x14ac:dyDescent="0.15">
      <c r="A280" s="3">
        <v>21013</v>
      </c>
      <c r="B280" s="3" t="s">
        <v>287</v>
      </c>
      <c r="C280" s="3">
        <v>11038</v>
      </c>
      <c r="D280" s="16">
        <v>1</v>
      </c>
      <c r="E280" s="19">
        <v>219</v>
      </c>
      <c r="F280" s="13">
        <v>50000</v>
      </c>
      <c r="G280" s="13">
        <v>34700</v>
      </c>
      <c r="H280" s="17">
        <v>100</v>
      </c>
      <c r="I280" s="17">
        <v>800</v>
      </c>
      <c r="J280" s="17">
        <v>900</v>
      </c>
      <c r="K280" s="17">
        <v>740</v>
      </c>
      <c r="L280" s="17">
        <v>950</v>
      </c>
      <c r="M280" s="17">
        <v>83</v>
      </c>
      <c r="N280" s="17">
        <v>78</v>
      </c>
      <c r="O280" s="17">
        <v>20</v>
      </c>
      <c r="P280" s="17">
        <v>1600</v>
      </c>
    </row>
    <row r="281" spans="1:16" x14ac:dyDescent="0.15">
      <c r="A281" s="3">
        <v>21014</v>
      </c>
      <c r="B281" s="3" t="s">
        <v>288</v>
      </c>
      <c r="C281" s="3">
        <v>21014</v>
      </c>
      <c r="D281" s="16">
        <v>1</v>
      </c>
      <c r="E281" s="19">
        <v>220</v>
      </c>
      <c r="F281" s="13">
        <v>50000</v>
      </c>
      <c r="G281" s="13">
        <v>39900</v>
      </c>
      <c r="H281" s="17">
        <v>100</v>
      </c>
      <c r="I281" s="17">
        <v>780</v>
      </c>
      <c r="J281" s="17">
        <v>920</v>
      </c>
      <c r="K281" s="17">
        <v>750</v>
      </c>
      <c r="L281" s="17">
        <v>915</v>
      </c>
      <c r="M281" s="17">
        <v>78</v>
      </c>
      <c r="N281" s="17">
        <v>78</v>
      </c>
      <c r="O281" s="17">
        <v>20</v>
      </c>
      <c r="P281" s="17">
        <v>1500</v>
      </c>
    </row>
    <row r="282" spans="1:16" x14ac:dyDescent="0.15">
      <c r="A282" s="3">
        <v>21015</v>
      </c>
      <c r="B282" s="3" t="s">
        <v>289</v>
      </c>
      <c r="C282" s="3">
        <v>11009</v>
      </c>
      <c r="D282" s="16">
        <v>1</v>
      </c>
      <c r="E282" s="19">
        <v>223</v>
      </c>
      <c r="F282" s="13">
        <v>50000</v>
      </c>
      <c r="G282" s="13">
        <v>41000</v>
      </c>
      <c r="H282" s="17">
        <v>100</v>
      </c>
      <c r="I282" s="17">
        <v>820</v>
      </c>
      <c r="J282" s="17">
        <v>950</v>
      </c>
      <c r="K282" s="17">
        <v>835</v>
      </c>
      <c r="L282" s="17">
        <v>940</v>
      </c>
      <c r="M282" s="17">
        <v>85</v>
      </c>
      <c r="N282" s="17">
        <v>85</v>
      </c>
      <c r="O282" s="17">
        <v>20</v>
      </c>
      <c r="P282" s="17">
        <v>1500</v>
      </c>
    </row>
    <row r="283" spans="1:16" x14ac:dyDescent="0.15">
      <c r="A283" s="3">
        <v>21016</v>
      </c>
      <c r="B283" s="3" t="s">
        <v>290</v>
      </c>
      <c r="C283" s="3">
        <v>21012</v>
      </c>
      <c r="D283" s="16">
        <v>1</v>
      </c>
      <c r="E283" s="19">
        <v>237</v>
      </c>
      <c r="F283" s="13">
        <v>50000</v>
      </c>
      <c r="G283" s="13">
        <v>47400</v>
      </c>
      <c r="H283" s="17">
        <v>100</v>
      </c>
      <c r="I283" s="17">
        <v>830</v>
      </c>
      <c r="J283" s="17">
        <v>900</v>
      </c>
      <c r="K283" s="17">
        <v>840</v>
      </c>
      <c r="L283" s="17">
        <v>1000</v>
      </c>
      <c r="M283" s="17">
        <v>84</v>
      </c>
      <c r="N283" s="17">
        <v>92</v>
      </c>
      <c r="O283" s="17">
        <v>20</v>
      </c>
      <c r="P283" s="17">
        <v>1500</v>
      </c>
    </row>
    <row r="284" spans="1:16" x14ac:dyDescent="0.15">
      <c r="A284" s="3">
        <v>21017</v>
      </c>
      <c r="B284" s="3" t="s">
        <v>291</v>
      </c>
      <c r="C284" s="3">
        <v>21017</v>
      </c>
      <c r="D284" s="16">
        <v>1</v>
      </c>
      <c r="E284" s="19">
        <v>248</v>
      </c>
      <c r="F284" s="13">
        <v>50000</v>
      </c>
      <c r="G284" s="13">
        <v>51300</v>
      </c>
      <c r="H284" s="17">
        <v>100</v>
      </c>
      <c r="I284" s="17">
        <v>910</v>
      </c>
      <c r="J284" s="17">
        <v>1040</v>
      </c>
      <c r="K284" s="17">
        <v>980</v>
      </c>
      <c r="L284" s="17">
        <v>1100</v>
      </c>
      <c r="M284" s="17">
        <v>95</v>
      </c>
      <c r="N284" s="17">
        <v>87</v>
      </c>
      <c r="O284" s="17">
        <v>20</v>
      </c>
      <c r="P284" s="17">
        <v>1600</v>
      </c>
    </row>
    <row r="285" spans="1:16" x14ac:dyDescent="0.15">
      <c r="A285" s="3">
        <v>21018</v>
      </c>
      <c r="B285" s="3" t="s">
        <v>292</v>
      </c>
      <c r="C285" s="3">
        <v>20039</v>
      </c>
      <c r="D285" s="16">
        <v>1</v>
      </c>
      <c r="E285" s="19">
        <v>270</v>
      </c>
      <c r="F285" s="13">
        <v>50000</v>
      </c>
      <c r="G285" s="13">
        <v>57000</v>
      </c>
      <c r="H285" s="17">
        <v>100</v>
      </c>
      <c r="I285" s="17">
        <v>1000</v>
      </c>
      <c r="J285" s="17">
        <v>1300</v>
      </c>
      <c r="K285" s="17">
        <v>1040</v>
      </c>
      <c r="L285" s="17">
        <v>1250</v>
      </c>
      <c r="M285" s="17">
        <v>110</v>
      </c>
      <c r="N285" s="17">
        <v>107</v>
      </c>
      <c r="O285" s="17">
        <v>20</v>
      </c>
      <c r="P285" s="17">
        <v>1500</v>
      </c>
    </row>
  </sheetData>
  <phoneticPr fontId="1" type="noConversion"/>
  <conditionalFormatting sqref="E170:E175 I1:P137 I286:P928 M189:P189 M193:P194 M196:P197 M199:P199 K223:P223 K202:P202 M203:P203 M206:P206 M208:P209 M212:P213 I216:J216 M216:P216 K217:P217 I218:J218 M218:P218 K219:P219 I220:J220 M220:P220 K221:P221 I222:J222 M222:P222 K186:P188 I189:J189 K190:P192 I193:J194 K195:P195 I196:J197 K198:P198 I199:J199 K200:P200 I201:P201 I203:J203 K204:P205 I206:J206 K207:P207 I208:J209 K210:P211 I212:J213 K214:P215">
    <cfRule type="expression" dxfId="85" priority="159">
      <formula>E1=0</formula>
    </cfRule>
  </conditionalFormatting>
  <conditionalFormatting sqref="M138:P139 M142:P143 M147:P148 M150:P150 M152:P153 M155:P157 M160:P161 M164:P164 M166:P167 M169:P171 M173:P174 M176:P178 M181:P183 I138:J139 K140:P141 I142:J143 K144:P146 I147:J148 K149:P149 I150:J150 K151:P151 I152:J153 K154:P154 I155:J157 K158:P159 I160:J161 K162:P163 I164:J164 K165:P165 I166:J167 K168:P168 I169:J171 K172:P172 I173:J174 K175:P175 I176:J178 K179:P180 I181:J183 K184:P185">
    <cfRule type="expression" dxfId="84" priority="85">
      <formula>I138=0</formula>
    </cfRule>
  </conditionalFormatting>
  <conditionalFormatting sqref="C170:C175">
    <cfRule type="expression" dxfId="83" priority="84">
      <formula>C170=0</formula>
    </cfRule>
  </conditionalFormatting>
  <conditionalFormatting sqref="K138:L138">
    <cfRule type="expression" dxfId="82" priority="83">
      <formula>K138=0</formula>
    </cfRule>
  </conditionalFormatting>
  <conditionalFormatting sqref="K139:L139">
    <cfRule type="expression" dxfId="81" priority="82">
      <formula>K139=0</formula>
    </cfRule>
  </conditionalFormatting>
  <conditionalFormatting sqref="I140:J140">
    <cfRule type="expression" dxfId="80" priority="81">
      <formula>I140=0</formula>
    </cfRule>
  </conditionalFormatting>
  <conditionalFormatting sqref="I141:J141">
    <cfRule type="expression" dxfId="79" priority="80">
      <formula>I141=0</formula>
    </cfRule>
  </conditionalFormatting>
  <conditionalFormatting sqref="K142:L142">
    <cfRule type="expression" dxfId="78" priority="79">
      <formula>K142=0</formula>
    </cfRule>
  </conditionalFormatting>
  <conditionalFormatting sqref="K143:L143">
    <cfRule type="expression" dxfId="77" priority="78">
      <formula>K143=0</formula>
    </cfRule>
  </conditionalFormatting>
  <conditionalFormatting sqref="I144:J144">
    <cfRule type="expression" dxfId="76" priority="77">
      <formula>I144=0</formula>
    </cfRule>
  </conditionalFormatting>
  <conditionalFormatting sqref="I145:J145">
    <cfRule type="expression" dxfId="75" priority="76">
      <formula>I145=0</formula>
    </cfRule>
  </conditionalFormatting>
  <conditionalFormatting sqref="I146:J146">
    <cfRule type="expression" dxfId="74" priority="75">
      <formula>I146=0</formula>
    </cfRule>
  </conditionalFormatting>
  <conditionalFormatting sqref="K147:L147">
    <cfRule type="expression" dxfId="73" priority="74">
      <formula>K147=0</formula>
    </cfRule>
  </conditionalFormatting>
  <conditionalFormatting sqref="K148:L148">
    <cfRule type="expression" dxfId="72" priority="73">
      <formula>K148=0</formula>
    </cfRule>
  </conditionalFormatting>
  <conditionalFormatting sqref="I149:J149">
    <cfRule type="expression" dxfId="71" priority="72">
      <formula>I149=0</formula>
    </cfRule>
  </conditionalFormatting>
  <conditionalFormatting sqref="K150:L150">
    <cfRule type="expression" dxfId="70" priority="71">
      <formula>K150=0</formula>
    </cfRule>
  </conditionalFormatting>
  <conditionalFormatting sqref="I151:J151">
    <cfRule type="expression" dxfId="69" priority="70">
      <formula>I151=0</formula>
    </cfRule>
  </conditionalFormatting>
  <conditionalFormatting sqref="K152:L152">
    <cfRule type="expression" dxfId="68" priority="69">
      <formula>K152=0</formula>
    </cfRule>
  </conditionalFormatting>
  <conditionalFormatting sqref="K153:L153">
    <cfRule type="expression" dxfId="67" priority="68">
      <formula>K153=0</formula>
    </cfRule>
  </conditionalFormatting>
  <conditionalFormatting sqref="I154:J154">
    <cfRule type="expression" dxfId="66" priority="67">
      <formula>I154=0</formula>
    </cfRule>
  </conditionalFormatting>
  <conditionalFormatting sqref="K155:L155">
    <cfRule type="expression" dxfId="65" priority="66">
      <formula>K155=0</formula>
    </cfRule>
  </conditionalFormatting>
  <conditionalFormatting sqref="K156:L156">
    <cfRule type="expression" dxfId="64" priority="65">
      <formula>K156=0</formula>
    </cfRule>
  </conditionalFormatting>
  <conditionalFormatting sqref="K157:L157">
    <cfRule type="expression" dxfId="63" priority="64">
      <formula>K157=0</formula>
    </cfRule>
  </conditionalFormatting>
  <conditionalFormatting sqref="I158:J158">
    <cfRule type="expression" dxfId="62" priority="63">
      <formula>I158=0</formula>
    </cfRule>
  </conditionalFormatting>
  <conditionalFormatting sqref="I159:J159">
    <cfRule type="expression" dxfId="61" priority="62">
      <formula>I159=0</formula>
    </cfRule>
  </conditionalFormatting>
  <conditionalFormatting sqref="K160:L160">
    <cfRule type="expression" dxfId="60" priority="61">
      <formula>K160=0</formula>
    </cfRule>
  </conditionalFormatting>
  <conditionalFormatting sqref="K161:L161">
    <cfRule type="expression" dxfId="59" priority="60">
      <formula>K161=0</formula>
    </cfRule>
  </conditionalFormatting>
  <conditionalFormatting sqref="I162:J162">
    <cfRule type="expression" dxfId="58" priority="59">
      <formula>I162=0</formula>
    </cfRule>
  </conditionalFormatting>
  <conditionalFormatting sqref="I163:J163">
    <cfRule type="expression" dxfId="57" priority="58">
      <formula>I163=0</formula>
    </cfRule>
  </conditionalFormatting>
  <conditionalFormatting sqref="K164:L164">
    <cfRule type="expression" dxfId="56" priority="57">
      <formula>K164=0</formula>
    </cfRule>
  </conditionalFormatting>
  <conditionalFormatting sqref="K167:L167">
    <cfRule type="expression" dxfId="55" priority="56">
      <formula>K167=0</formula>
    </cfRule>
  </conditionalFormatting>
  <conditionalFormatting sqref="I165:J165">
    <cfRule type="expression" dxfId="54" priority="55">
      <formula>I165=0</formula>
    </cfRule>
  </conditionalFormatting>
  <conditionalFormatting sqref="K166:L166">
    <cfRule type="expression" dxfId="53" priority="54">
      <formula>K166=0</formula>
    </cfRule>
  </conditionalFormatting>
  <conditionalFormatting sqref="I168:J168">
    <cfRule type="expression" dxfId="52" priority="53">
      <formula>I168=0</formula>
    </cfRule>
  </conditionalFormatting>
  <conditionalFormatting sqref="K169:L169">
    <cfRule type="expression" dxfId="51" priority="52">
      <formula>K169=0</formula>
    </cfRule>
  </conditionalFormatting>
  <conditionalFormatting sqref="I172:J172">
    <cfRule type="expression" dxfId="50" priority="51">
      <formula>I172=0</formula>
    </cfRule>
  </conditionalFormatting>
  <conditionalFormatting sqref="K170:L170">
    <cfRule type="expression" dxfId="49" priority="50">
      <formula>K170=0</formula>
    </cfRule>
  </conditionalFormatting>
  <conditionalFormatting sqref="K171:L171">
    <cfRule type="expression" dxfId="48" priority="49">
      <formula>K171=0</formula>
    </cfRule>
  </conditionalFormatting>
  <conditionalFormatting sqref="I175:J175">
    <cfRule type="expression" dxfId="47" priority="48">
      <formula>I175=0</formula>
    </cfRule>
  </conditionalFormatting>
  <conditionalFormatting sqref="K173:L173">
    <cfRule type="expression" dxfId="46" priority="47">
      <formula>K173=0</formula>
    </cfRule>
  </conditionalFormatting>
  <conditionalFormatting sqref="K174:L174">
    <cfRule type="expression" dxfId="45" priority="46">
      <formula>K174=0</formula>
    </cfRule>
  </conditionalFormatting>
  <conditionalFormatting sqref="K176:L176">
    <cfRule type="expression" dxfId="44" priority="45">
      <formula>K176=0</formula>
    </cfRule>
  </conditionalFormatting>
  <conditionalFormatting sqref="K177:L177">
    <cfRule type="expression" dxfId="43" priority="44">
      <formula>K177=0</formula>
    </cfRule>
  </conditionalFormatting>
  <conditionalFormatting sqref="K178:L178">
    <cfRule type="expression" dxfId="42" priority="43">
      <formula>K178=0</formula>
    </cfRule>
  </conditionalFormatting>
  <conditionalFormatting sqref="I179:J179">
    <cfRule type="expression" dxfId="41" priority="42">
      <formula>I179=0</formula>
    </cfRule>
  </conditionalFormatting>
  <conditionalFormatting sqref="I180:J180">
    <cfRule type="expression" dxfId="40" priority="41">
      <formula>I180=0</formula>
    </cfRule>
  </conditionalFormatting>
  <conditionalFormatting sqref="K181:L181">
    <cfRule type="expression" dxfId="39" priority="40">
      <formula>K181=0</formula>
    </cfRule>
  </conditionalFormatting>
  <conditionalFormatting sqref="K182:L182">
    <cfRule type="expression" dxfId="38" priority="39">
      <formula>K182=0</formula>
    </cfRule>
  </conditionalFormatting>
  <conditionalFormatting sqref="K183:L183">
    <cfRule type="expression" dxfId="37" priority="38">
      <formula>K183=0</formula>
    </cfRule>
  </conditionalFormatting>
  <conditionalFormatting sqref="I184:J184">
    <cfRule type="expression" dxfId="36" priority="37">
      <formula>I184=0</formula>
    </cfRule>
  </conditionalFormatting>
  <conditionalFormatting sqref="I185:J185">
    <cfRule type="expression" dxfId="35" priority="36">
      <formula>I185=0</formula>
    </cfRule>
  </conditionalFormatting>
  <conditionalFormatting sqref="J262:J263 I263 P263 I255:J261 M255:N261 I264:J267 M264:P267 M262:O263 I224:N254 I268:P285">
    <cfRule type="expression" dxfId="34" priority="35">
      <formula>I224=0</formula>
    </cfRule>
  </conditionalFormatting>
  <conditionalFormatting sqref="K266:L267 K255:L261">
    <cfRule type="expression" dxfId="33" priority="34">
      <formula>K255=0</formula>
    </cfRule>
  </conditionalFormatting>
  <conditionalFormatting sqref="L262">
    <cfRule type="expression" dxfId="32" priority="33">
      <formula>L262=0</formula>
    </cfRule>
  </conditionalFormatting>
  <conditionalFormatting sqref="K263:L263">
    <cfRule type="expression" dxfId="31" priority="32">
      <formula>K263=0</formula>
    </cfRule>
  </conditionalFormatting>
  <conditionalFormatting sqref="K264:L265">
    <cfRule type="expression" dxfId="30" priority="31">
      <formula>K264=0</formula>
    </cfRule>
  </conditionalFormatting>
  <conditionalFormatting sqref="I186:J186">
    <cfRule type="expression" dxfId="29" priority="30">
      <formula>I186=0</formula>
    </cfRule>
  </conditionalFormatting>
  <conditionalFormatting sqref="K189:L189">
    <cfRule type="expression" dxfId="28" priority="29">
      <formula>K189=0</formula>
    </cfRule>
  </conditionalFormatting>
  <conditionalFormatting sqref="I187:J188">
    <cfRule type="expression" dxfId="27" priority="28">
      <formula>I187=0</formula>
    </cfRule>
  </conditionalFormatting>
  <conditionalFormatting sqref="I190:J192">
    <cfRule type="expression" dxfId="26" priority="27">
      <formula>I190=0</formula>
    </cfRule>
  </conditionalFormatting>
  <conditionalFormatting sqref="K193:L193">
    <cfRule type="expression" dxfId="25" priority="26">
      <formula>K193=0</formula>
    </cfRule>
  </conditionalFormatting>
  <conditionalFormatting sqref="K194:L194">
    <cfRule type="expression" dxfId="24" priority="25">
      <formula>K194=0</formula>
    </cfRule>
  </conditionalFormatting>
  <conditionalFormatting sqref="I195:J195">
    <cfRule type="expression" dxfId="23" priority="24">
      <formula>I195=0</formula>
    </cfRule>
  </conditionalFormatting>
  <conditionalFormatting sqref="K196:L196">
    <cfRule type="expression" dxfId="22" priority="23">
      <formula>K196=0</formula>
    </cfRule>
  </conditionalFormatting>
  <conditionalFormatting sqref="K197:L197">
    <cfRule type="expression" dxfId="21" priority="22">
      <formula>K197=0</formula>
    </cfRule>
  </conditionalFormatting>
  <conditionalFormatting sqref="I198:J198">
    <cfRule type="expression" dxfId="20" priority="21">
      <formula>I198=0</formula>
    </cfRule>
  </conditionalFormatting>
  <conditionalFormatting sqref="K199:L199">
    <cfRule type="expression" dxfId="19" priority="20">
      <formula>K199=0</formula>
    </cfRule>
  </conditionalFormatting>
  <conditionalFormatting sqref="I200:J200">
    <cfRule type="expression" dxfId="18" priority="19">
      <formula>I200=0</formula>
    </cfRule>
  </conditionalFormatting>
  <conditionalFormatting sqref="I202:J202">
    <cfRule type="expression" dxfId="17" priority="18">
      <formula>I202=0</formula>
    </cfRule>
  </conditionalFormatting>
  <conditionalFormatting sqref="K203:L203">
    <cfRule type="expression" dxfId="16" priority="17">
      <formula>K203=0</formula>
    </cfRule>
  </conditionalFormatting>
  <conditionalFormatting sqref="I204:J204">
    <cfRule type="expression" dxfId="15" priority="16">
      <formula>I204=0</formula>
    </cfRule>
  </conditionalFormatting>
  <conditionalFormatting sqref="I205:J205">
    <cfRule type="expression" dxfId="14" priority="15">
      <formula>I205=0</formula>
    </cfRule>
  </conditionalFormatting>
  <conditionalFormatting sqref="K206:L206">
    <cfRule type="expression" dxfId="13" priority="14">
      <formula>K206=0</formula>
    </cfRule>
  </conditionalFormatting>
  <conditionalFormatting sqref="I207:J207">
    <cfRule type="expression" dxfId="12" priority="13">
      <formula>I207=0</formula>
    </cfRule>
  </conditionalFormatting>
  <conditionalFormatting sqref="K208:L209">
    <cfRule type="expression" dxfId="11" priority="12">
      <formula>K208=0</formula>
    </cfRule>
  </conditionalFormatting>
  <conditionalFormatting sqref="I210:J211">
    <cfRule type="expression" dxfId="10" priority="11">
      <formula>I210=0</formula>
    </cfRule>
  </conditionalFormatting>
  <conditionalFormatting sqref="K212:L213">
    <cfRule type="expression" dxfId="9" priority="10">
      <formula>K212=0</formula>
    </cfRule>
  </conditionalFormatting>
  <conditionalFormatting sqref="I214:J215">
    <cfRule type="expression" dxfId="8" priority="9">
      <formula>I214=0</formula>
    </cfRule>
  </conditionalFormatting>
  <conditionalFormatting sqref="K216:L216">
    <cfRule type="expression" dxfId="7" priority="8">
      <formula>K216=0</formula>
    </cfRule>
  </conditionalFormatting>
  <conditionalFormatting sqref="I217:J217">
    <cfRule type="expression" dxfId="6" priority="7">
      <formula>I217=0</formula>
    </cfRule>
  </conditionalFormatting>
  <conditionalFormatting sqref="K218:L218">
    <cfRule type="expression" dxfId="5" priority="6">
      <formula>K218=0</formula>
    </cfRule>
  </conditionalFormatting>
  <conditionalFormatting sqref="I219:J219">
    <cfRule type="expression" dxfId="4" priority="5">
      <formula>I219=0</formula>
    </cfRule>
  </conditionalFormatting>
  <conditionalFormatting sqref="K220:L220">
    <cfRule type="expression" dxfId="3" priority="4">
      <formula>K220=0</formula>
    </cfRule>
  </conditionalFormatting>
  <conditionalFormatting sqref="I221:J221">
    <cfRule type="expression" dxfId="2" priority="3">
      <formula>I221=0</formula>
    </cfRule>
  </conditionalFormatting>
  <conditionalFormatting sqref="K222:L222">
    <cfRule type="expression" dxfId="1" priority="2">
      <formula>K222=0</formula>
    </cfRule>
  </conditionalFormatting>
  <conditionalFormatting sqref="I223:J223">
    <cfRule type="expression" dxfId="0" priority="1">
      <formula>I223=0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2015-03-19T11:16:42Z</dcterms:created>
  <dcterms:modified xsi:type="dcterms:W3CDTF">2016-01-11T02:25:41Z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